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 - Vodovod" sheetId="2" r:id="rId2"/>
    <sheet name="SO 02 - Kanalizace" sheetId="3" r:id="rId3"/>
    <sheet name="VRN - Vedlejší rozpočtové..." sheetId="4" r:id="rId4"/>
    <sheet name="Pokyny pro vyplnění" sheetId="5" r:id="rId5"/>
  </sheets>
  <definedNames>
    <definedName name="_xlnm._FilterDatabase" localSheetId="1" hidden="1">'SO 01 - Vodovod'!$C$84:$K$516</definedName>
    <definedName name="_xlnm._FilterDatabase" localSheetId="2" hidden="1">'SO 02 - Kanalizace'!$C$86:$K$579</definedName>
    <definedName name="_xlnm._FilterDatabase" localSheetId="3" hidden="1">'VRN - Vedlejší rozpočtové...'!$C$79:$K$109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Vodovod'!$C$4:$J$39,'SO 01 - Vodovod'!$C$45:$J$66,'SO 01 - Vodovod'!$C$72:$J$516</definedName>
    <definedName name="_xlnm.Print_Area" localSheetId="2">'SO 02 - Kanalizace'!$C$4:$J$39,'SO 02 - Kanalizace'!$C$45:$J$68,'SO 02 - Kanalizace'!$C$74:$J$579</definedName>
    <definedName name="_xlnm.Print_Area" localSheetId="3">'VRN - Vedlejší rozpočtové...'!$C$4:$J$39,'VRN - Vedlejší rozpočtové...'!$C$45:$J$61,'VRN - Vedlejší rozpočtové...'!$C$67:$J$109</definedName>
    <definedName name="_xlnm.Print_Titles" localSheetId="0">'Rekapitulace stavby'!$52:$52</definedName>
    <definedName name="_xlnm.Print_Titles" localSheetId="1">'SO 01 - Vodovod'!$84:$84</definedName>
    <definedName name="_xlnm.Print_Titles" localSheetId="2">'SO 02 - Kanalizace'!$86:$86</definedName>
    <definedName name="_xlnm.Print_Titles" localSheetId="3">'VRN - Vedlejší rozpočtové...'!$79:$79</definedName>
  </definedNames>
  <calcPr calcId="162913"/>
</workbook>
</file>

<file path=xl/sharedStrings.xml><?xml version="1.0" encoding="utf-8"?>
<sst xmlns="http://schemas.openxmlformats.org/spreadsheetml/2006/main" count="9476" uniqueCount="1452">
  <si>
    <t>Export Komplet</t>
  </si>
  <si>
    <t>VZ</t>
  </si>
  <si>
    <t>2.0</t>
  </si>
  <si>
    <t>ZAMOK</t>
  </si>
  <si>
    <t>False</t>
  </si>
  <si>
    <t>{bf187245-85fa-4547-bea3-6a918a79ce21}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</si>
  <si>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</si>
  <si>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</si>
  <si>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</si>
  <si>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</si>
  <si>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</si>
  <si>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</si>
  <si>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</si>
  <si>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2020/19</t>
  </si>
  <si>
    <t>Stavba:</t>
  </si>
  <si>
    <t>Rekonstrukce vodovodu a kanalizace ulice Jiráskova-II.etapa</t>
  </si>
  <si>
    <t>KSO:</t>
  </si>
  <si>
    <t/>
  </si>
  <si>
    <t>CC-CZ:</t>
  </si>
  <si>
    <t>Místo:</t>
  </si>
  <si>
    <t>Benešov</t>
  </si>
  <si>
    <t>Datum:</t>
  </si>
  <si>
    <t>2. 7. 2021</t>
  </si>
  <si>
    <t>Zadavatel:</t>
  </si>
  <si>
    <t>IČ:</t>
  </si>
  <si>
    <t>00231401</t>
  </si>
  <si>
    <t>Město Benešov</t>
  </si>
  <si>
    <t>DIČ:</t>
  </si>
  <si>
    <t>CZ00231401</t>
  </si>
  <si>
    <t>Zhotovitel:</t>
  </si>
  <si>
    <t>47535865</t>
  </si>
  <si>
    <t>Vodohospodářská společnost Benešov s.r.o.</t>
  </si>
  <si>
    <t>CZ47535865</t>
  </si>
  <si>
    <t>Projektant:</t>
  </si>
  <si>
    <t>25775731</t>
  </si>
  <si>
    <t>P.R.I. s.r.o.</t>
  </si>
  <si>
    <t>True</t>
  </si>
  <si>
    <t>Zpracovatel:</t>
  </si>
  <si>
    <t>Ing. Pavel Kuželka, Lenka Mastíková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</si>
  <si>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</si>
  <si>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1) Dodavatel je povinen do ceny jednotlivých položek započíst veškeré materiály a práce nezbytné k dokonalému a kompletnímu provedení díla.
2) Nedílnou součástí tohoto výkazu výměr je kompletní projektová dokumentace, jež podrobně definuje jednotlivé položky, materiály a práce. Položky ve výkazu výměr jsou souhrnným a zjednodušeným popisem daných konstrukcí a prací.
3) Dodavatel je povinen se seznámit se stavem stavby, jejího okolí a podmínek realizace a toto zohlednit do ceny díla.
4) Vzhledem k tomu, že při otevírání souboru *xls; *xlsx, pro provedení ocenění díla může dojítí k neúplnému zobrazení popisu položek (dle konkrétního nastavení formátů u jednotlivých dodavatelů), musí se dodavatel seznámit s popisem každé položky.
Pro všechny položky pak platí, že dodavatel oceňuje položku dle kompletního popisu, i když je ve formátu *xls; *xlsx zobrazen neúplně.
5) Vzhledem k plánované rekonstrukci povrchů v ulici Jiráskova jsou oceněny pouze provizorní povrchy
6) Přebytečný nekontaminovaný výkopek a vyfrézovaný asfalt budou uloženy v bývalých kasárnách Táborská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</si>
  <si>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</si>
  <si>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</si>
  <si>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</si>
  <si>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</si>
  <si>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</si>
  <si>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</si>
  <si>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</si>
  <si>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</si>
  <si>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</si>
  <si>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</si>
  <si>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</si>
  <si>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</si>
  <si>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</si>
  <si>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</si>
  <si>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</si>
  <si>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</si>
  <si>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</si>
  <si>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</si>
  <si>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</si>
  <si>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</si>
  <si>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</si>
  <si>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</si>
  <si>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</si>
  <si>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</si>
  <si>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</si>
  <si>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</si>
  <si>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</si>
  <si>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</si>
  <si>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</si>
  <si>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</si>
  <si>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</si>
  <si>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</si>
  <si>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</si>
  <si>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</si>
  <si>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</si>
  <si>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</si>
  <si>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</si>
  <si>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</si>
  <si>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</si>
  <si>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</si>
  <si>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Vodovod</t>
  </si>
  <si>
    <t>STA</t>
  </si>
  <si>
    <t>1</t>
  </si>
  <si>
    <t>{4db17177-ccd5-43fa-97e2-a24fd63a9f2e}</t>
  </si>
  <si>
    <t>2</t>
  </si>
  <si>
    <t>SO 02</t>
  </si>
  <si>
    <t>Kanalizace</t>
  </si>
  <si>
    <t>{b6ec5c27-5b94-4057-a5b0-b1167019019d}</t>
  </si>
  <si>
    <t>VRN</t>
  </si>
  <si>
    <t>Vedlejší rozpočtové náklady</t>
  </si>
  <si>
    <t>{4c10831b-9418-46eb-82de-79901978f512}</t>
  </si>
  <si>
    <t>KRYCÍ LIST SOUPISU PRACÍ</t>
  </si>
  <si>
    <t>Objekt:</t>
  </si>
  <si>
    <t>SO 01 - Vodovod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</si>
  <si>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1) Dodavatel je povinen do ceny jednotlivých položek započíst veškeré materiály a práce nezbytné k dokonalému a kompletnímu provedení díla. 2) Nedílnou součástí tohoto výkazu výměr je kompletní projektová dokumentace, jež podrobně definuje jednotlivé položky, materiály a práce. Položky ve výkazu výměr jsou souhrnným a zjednodušeným popisem daných konstrukcí a prací. 3) Dodavatel je povinen se seznámit se stavem stavby, jejího okolí a podmínek realizace a toto zohlednit do ceny díla. 4) Vzhledem k tomu, že při otevírání souboru *xls; *xlsx, pro provedení ocenění díla může dojítí k neúplnému zobrazení popisu položek (dle konkrétního nastavení formátů u jednotlivých dodavatelů), musí se dodavatel seznámit s popisem každé položky. Pro všechny položky pak platí, že dodavatel oceňuje položku dle kompletního popisu, i když je ve formátu *xls; *xlsx zobrazen neúplně. 5) Vzhledem k plánované rekonstrukci povrchů v ulici Jiráskova jsou oceněny pouze provizorní povrchy 6) Přebytečný nekontaminovaný výkopek a vyfrézovaný asfalt budou uloženy v bývalých kasárnách Táborská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</si>
  <si>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</si>
  <si>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</si>
  <si>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</si>
  <si>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</si>
  <si>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</si>
  <si>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</si>
  <si>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</si>
  <si>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</si>
  <si>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</si>
  <si>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</si>
  <si>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</si>
  <si>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</si>
  <si>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</si>
  <si>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</si>
  <si>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</si>
  <si>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</si>
  <si>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</si>
  <si>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</si>
  <si>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</si>
  <si>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</si>
  <si>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</si>
  <si>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</si>
  <si>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</si>
  <si>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</si>
  <si>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</si>
  <si>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</si>
  <si>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</si>
  <si>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</si>
  <si>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</si>
  <si>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</si>
  <si>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</si>
  <si>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4</t>
  </si>
  <si>
    <t>1749257290</t>
  </si>
  <si>
    <t>PP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</si>
  <si>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</si>
  <si>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VV</t>
  </si>
  <si>
    <t>(3,1+3,12+3,15+0,8+2,9+3,29+2,96+2,92+3+3+2,83)*1,2*1,1</t>
  </si>
  <si>
    <t>Součet</t>
  </si>
  <si>
    <t>113107322</t>
  </si>
  <si>
    <t>Odstranění podkladu z kameniva drceného tl 200 mm strojně pl do 50 m2</t>
  </si>
  <si>
    <t>-541744219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</si>
  <si>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</si>
  <si>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3</t>
  </si>
  <si>
    <t>979071021</t>
  </si>
  <si>
    <t>Očištění dlažebních kostek drobných s původním spárováním kamenivem těženým při překopech ing sítí</t>
  </si>
  <si>
    <t>-1084960966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</si>
  <si>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</si>
  <si>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113202111</t>
  </si>
  <si>
    <t>Vytrhání obrub krajníků obrubníků stojatých</t>
  </si>
  <si>
    <t>m</t>
  </si>
  <si>
    <t>470628748</t>
  </si>
  <si>
    <t>Vytrhání obrub s vybouráním lože, s přemístěním hmot na skládku na vzdálenost do 3 m nebo s naložením na dopravní prostředek z krajníků nebo obrubníků stojatých</t>
  </si>
  <si>
    <t>(8,5+27)*1,2"vodovodní řad</t>
  </si>
  <si>
    <t>(11*1,2)*1,2"vodovodní přípojky</t>
  </si>
  <si>
    <t>5</t>
  </si>
  <si>
    <t>113204111</t>
  </si>
  <si>
    <t>Vytrhání obrub záhonových</t>
  </si>
  <si>
    <t>-193875216</t>
  </si>
  <si>
    <t>Vytrhání obrub s vybouráním lože, s přemístěním hmot na skládku na vzdálenost do 3 m nebo s naložením na dopravní prostředek záhonových</t>
  </si>
  <si>
    <t>11*1,2*1,2"Vodovodní přípojky</t>
  </si>
  <si>
    <t>6</t>
  </si>
  <si>
    <t>121112003</t>
  </si>
  <si>
    <t>Sejmutí ornice tl vrstvy do 200 mm ručně</t>
  </si>
  <si>
    <t>-1763421890</t>
  </si>
  <si>
    <t>Sejmutí ornice ručně při souvislé ploše, tl. vrstvy do 200 mm</t>
  </si>
  <si>
    <t>(1,11+1,29+1,37+1,24+1,25+1,19+1,35+1,3+1,32+1,27+1,4)*1,2*1,1</t>
  </si>
  <si>
    <t>7</t>
  </si>
  <si>
    <t>181311103</t>
  </si>
  <si>
    <t>Rozprostření ornice tl vrstvy do 200 mm v rovině nebo ve svahu do 1:5 ručně</t>
  </si>
  <si>
    <t>-698123272</t>
  </si>
  <si>
    <t>Rozprostření a urovnání ornice v rovině nebo ve svahu sklonu do 1:5 ručně při souvislé ploše, tl. vrstvy do 200 mm</t>
  </si>
  <si>
    <t>8</t>
  </si>
  <si>
    <t>181411131</t>
  </si>
  <si>
    <t>Založení parkového trávníku výsevem plochy do 1000 m2 v rovině a ve svahu do 1:5</t>
  </si>
  <si>
    <t>1953345279</t>
  </si>
  <si>
    <t>Založení trávníku na půdě předem připravené plochy do 1000 m2 výsevem včetně utažení parkového v rovině nebo na svahu do 1:5</t>
  </si>
  <si>
    <t>9</t>
  </si>
  <si>
    <t>M</t>
  </si>
  <si>
    <t>005724100</t>
  </si>
  <si>
    <t>osivo směs travní parková</t>
  </si>
  <si>
    <t>kg</t>
  </si>
  <si>
    <t>914827287</t>
  </si>
  <si>
    <t>osivo směs travní parková (30g/m²)</t>
  </si>
  <si>
    <t>0,03*18,599</t>
  </si>
  <si>
    <t>10</t>
  </si>
  <si>
    <t>113154365</t>
  </si>
  <si>
    <t>Frézování živičného krytu tl 200 mm pruh š 2 m pl do 10000 m2 s překážkami v trase</t>
  </si>
  <si>
    <t>-1374166429</t>
  </si>
  <si>
    <t>Frézování živičného podkladu nebo krytu s naložením na dopravní prostředek plochy přes 1 000 do 10 000 m2 s překážkami v trase pruhu šířky přes 1 m do 2 m, tloušťky vrstvy 200 mm</t>
  </si>
  <si>
    <t>421,365</t>
  </si>
  <si>
    <t>11</t>
  </si>
  <si>
    <t>113107212</t>
  </si>
  <si>
    <t>Odstranění podkladu z kameniva těženého tl 200 mm strojně pl přes 200 m2</t>
  </si>
  <si>
    <t>1115511104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</si>
  <si>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</si>
  <si>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12</t>
  </si>
  <si>
    <t>113107223</t>
  </si>
  <si>
    <t>Odstranění podkladu z kameniva drceného tl 300 mm strojně pl přes 200 m2</t>
  </si>
  <si>
    <t>2037275895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</si>
  <si>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</si>
  <si>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13</t>
  </si>
  <si>
    <t>119001421</t>
  </si>
  <si>
    <t>Dočasné zajištění kabelů a kabelových tratí ze 3 volně ložených kabelů</t>
  </si>
  <si>
    <t>1570349010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</si>
  <si>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</si>
  <si>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5*1,2"Vodovodní řad</t>
  </si>
  <si>
    <t>22*1,2"Vodovodní přípojky</t>
  </si>
  <si>
    <t>14</t>
  </si>
  <si>
    <t>119001405</t>
  </si>
  <si>
    <t>Dočasné zajištění potrubí z PE DN do 200 mm</t>
  </si>
  <si>
    <t>1722104742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</si>
  <si>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</si>
  <si>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6*1,2"Vodovní řad</t>
  </si>
  <si>
    <t>3*1,2"Vodovodní přípojky</t>
  </si>
  <si>
    <t>119002121</t>
  </si>
  <si>
    <t>Přechodová lávka délky do 2 m včetně zábradlí pro zabezpečení výkopu zřízení</t>
  </si>
  <si>
    <t>kus</t>
  </si>
  <si>
    <t>-911258265</t>
  </si>
  <si>
    <t>Pomocné konstrukce při zabezpečení výkopu vodorovné pochozí přechodová lávka délky do 2 m včetně zábradlí zřízení</t>
  </si>
  <si>
    <t>11"přechodové lávky přes výkopy přípojek</t>
  </si>
  <si>
    <t>16</t>
  </si>
  <si>
    <t>119002122</t>
  </si>
  <si>
    <t>Přechodová lávka délky do 2 m včetně zábradlí pro zabezpečení výkopu odstranění</t>
  </si>
  <si>
    <t>581223787</t>
  </si>
  <si>
    <t>Pomocné konstrukce při zabezpečení výkopu vodorovné pochozí přechodová lávka délky do 2 m včetně zábradlí odstranění</t>
  </si>
  <si>
    <t>17</t>
  </si>
  <si>
    <t>132254204</t>
  </si>
  <si>
    <t>Hloubení zapažených rýh š do 2000 mm v hornině třídy těžitelnosti I, skupiny 3 objem do 500 m3</t>
  </si>
  <si>
    <t>m3</t>
  </si>
  <si>
    <t>1944124010</t>
  </si>
  <si>
    <t>Hloubení zapažených rýh šířky přes 800 do 2 000 mm strojně s urovnáním dna do předepsaného profilu a spádu v hornině třídy těžitelnosti I skupiny 3 přes 100 do 500 m3</t>
  </si>
  <si>
    <t>0,3*107,14*1,2*1,05</t>
  </si>
  <si>
    <t>0,3*(21,29)*1,2*1,05"Vodovodní řad</t>
  </si>
  <si>
    <t>0,5*(26,83)*1,2*1,05"Vodovodní řad</t>
  </si>
  <si>
    <t>0,5*(4,34)*1,2*1,05"Vodovodní řad</t>
  </si>
  <si>
    <t>0,3*(30,9+2,5)*2*1,2"Vodovodní přípojky</t>
  </si>
  <si>
    <t>0,5*(35,5)*2*1,2"Vodovodní přípojky</t>
  </si>
  <si>
    <t>18</t>
  </si>
  <si>
    <t>132354204</t>
  </si>
  <si>
    <t>Hloubení zapažených rýh š do 2000 mm v hornině třídy těžitelnosti II, skupiny 4 objem do 500 m3</t>
  </si>
  <si>
    <t>-678530070</t>
  </si>
  <si>
    <t>Hloubení zapažených rýh šířky přes 800 do 2 000 mm strojně s urovnáním dna do předepsaného profilu a spádu v hornině třídy těžitelnosti II skupiny 4 přes 100 do 500 m3</t>
  </si>
  <si>
    <t>0,7*107,14*1,2*1,05</t>
  </si>
  <si>
    <t>0,7*(21,29)*1,2*1,05"Vodovodní řad</t>
  </si>
  <si>
    <t>0,7*(30,9+2,5)*2*1,2"Vodovodní přípojky</t>
  </si>
  <si>
    <t>19</t>
  </si>
  <si>
    <t>139001101</t>
  </si>
  <si>
    <t>Příplatek za ztížení vykopávky v blízkosti podzemního vedení</t>
  </si>
  <si>
    <t>-632051750</t>
  </si>
  <si>
    <t>Příplatek k cenám hloubených vykopávek za ztížení vykopávky v blízkosti podzemního vedení nebo výbušnin pro jakoukoliv třídu horniny</t>
  </si>
  <si>
    <t>(21,29)*1,2*1,05"Vodovodní řad</t>
  </si>
  <si>
    <t>(4,34)*1,2*1,05"Vodovodní řad</t>
  </si>
  <si>
    <t>0,3*(35,5)*2*1,2"Vodovodní přípojky</t>
  </si>
  <si>
    <t>20</t>
  </si>
  <si>
    <t>151301101</t>
  </si>
  <si>
    <t>Zřízení hnaného pažení a rozepření stěn rýh hl do 2 m</t>
  </si>
  <si>
    <t>663799353</t>
  </si>
  <si>
    <t>Zřízení pažení a rozepření stěn rýh pro podzemní vedení hnané, hloubky do 2 m</t>
  </si>
  <si>
    <t>0,5*190,1"Vodovodní řad</t>
  </si>
  <si>
    <t>151301111</t>
  </si>
  <si>
    <t>Odstranění hnaného pažení a rozepření stěn rýh hl do 2 m</t>
  </si>
  <si>
    <t>1412915742</t>
  </si>
  <si>
    <t>Odstranění pažení a rozepření stěn rýh pro podzemní vedení s uložením materiálu na vzdálenost do 3 m od kraje výkopu hnané, hloubky do 2 m</t>
  </si>
  <si>
    <t>22</t>
  </si>
  <si>
    <t>151101102</t>
  </si>
  <si>
    <t>Zřízení příložného pažení a rozepření stěn rýh hl do 4 m</t>
  </si>
  <si>
    <t>-1507535030</t>
  </si>
  <si>
    <t>Zřízení pažení a rozepření stěn rýh pro podzemní vedení příložné pro jakoukoliv mezerovitost, hloubky do 4 m</t>
  </si>
  <si>
    <t>(30,9+2,5+35,5)*2,2*2"Vodovodní přípojky</t>
  </si>
  <si>
    <t>95,05"Vodovodní řad</t>
  </si>
  <si>
    <t>47,65"Vodovodní řad</t>
  </si>
  <si>
    <t>23</t>
  </si>
  <si>
    <t>151101112</t>
  </si>
  <si>
    <t>Odstranění příložného pažení a rozepření stěn rýh hl do 4 m</t>
  </si>
  <si>
    <t>481200386</t>
  </si>
  <si>
    <t>Odstranění pažení a rozepření stěn rýh pro podzemní vedení s uložením materiálu na vzdálenost do 3 m od kraje výkopu příložné, hloubky přes 2 do 4 m</t>
  </si>
  <si>
    <t>24</t>
  </si>
  <si>
    <t>162351104</t>
  </si>
  <si>
    <t>Vodorovné přemístění do 1000 m výkopku/sypaniny z horniny třídy těžitelnosti I, skupiny 1 až 3</t>
  </si>
  <si>
    <t>703598313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</si>
  <si>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</si>
  <si>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134,832"výkopek</t>
  </si>
  <si>
    <t>134,832"zásyp</t>
  </si>
  <si>
    <t>25</t>
  </si>
  <si>
    <t>162351124</t>
  </si>
  <si>
    <t>Vodorovné přemístění do 1000 m výkopku/sypaniny z hornin třídy těžitelnosti II, skupiny 4 a 5</t>
  </si>
  <si>
    <t>400355567</t>
  </si>
  <si>
    <t>Vodorovné přemístění výkopku nebo sypaniny po suchu na obvyklém dopravním prostředku, bez naložení výkopku, avšak se složením bez rozhrnutí z horniny třídy těžitelnosti II na vzdálenost skupiny 4 a 5 na vzdálenost přes 500 do 1 000 m</t>
  </si>
  <si>
    <t>231,624"výkopek</t>
  </si>
  <si>
    <t>244,863-134,832"zásyp</t>
  </si>
  <si>
    <t>26</t>
  </si>
  <si>
    <t>167151111</t>
  </si>
  <si>
    <t>Nakládání výkopku z hornin třídy těžitelnosti I, skupiny 1 až 3 přes 100 m3</t>
  </si>
  <si>
    <t>1643385775</t>
  </si>
  <si>
    <t>Nakládání, skládání a překládání neulehlého výkopku nebo sypaniny strojně nakládání, množství přes 100 m3, z hornin třídy těžitelnosti I, skupiny 1 až 3</t>
  </si>
  <si>
    <t>134,832</t>
  </si>
  <si>
    <t>27</t>
  </si>
  <si>
    <t>167151112</t>
  </si>
  <si>
    <t>Nakládání výkopku z hornin třídy těžitelnosti II, skupiny 4 a 5 přes 100 m3</t>
  </si>
  <si>
    <t>461001763</t>
  </si>
  <si>
    <t>Nakládání, skládání a překládání neulehlého výkopku nebo sypaniny strojně nakládání, množství přes 100 m3, z hornin třídy těžitelnosti II, skpiny 4 a 5</t>
  </si>
  <si>
    <t>28</t>
  </si>
  <si>
    <t>451572111</t>
  </si>
  <si>
    <t>Lože pod potrubí otevřený výkop z kameniva drobného těženého</t>
  </si>
  <si>
    <t>1987284408</t>
  </si>
  <si>
    <t>Lože pod potrubí, stoky a drobné objekty v otevřeném výkopu z kameniva drobného těženého 0 až 4 mm</t>
  </si>
  <si>
    <t>136,89*0,1*1,2*1,1"vodovodní řad</t>
  </si>
  <si>
    <t>(30,9+2,5+35,5)*0,1*1,2*1,1"vodovodní přípojky</t>
  </si>
  <si>
    <t>29</t>
  </si>
  <si>
    <t>175151101</t>
  </si>
  <si>
    <t>Obsypání potrubí strojně sypaninou bez prohození, uloženou do 3 m</t>
  </si>
  <si>
    <t>2068666833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</si>
  <si>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</si>
  <si>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0,4721*136,9"vodovodní řad</t>
  </si>
  <si>
    <t>0,4325*(30,9+2,5+35,5)"vodovodní přípojky</t>
  </si>
  <si>
    <t>30</t>
  </si>
  <si>
    <t>58337310</t>
  </si>
  <si>
    <t>štěrkopísek frakce 0/4</t>
  </si>
  <si>
    <t>t</t>
  </si>
  <si>
    <t>-1544197376</t>
  </si>
  <si>
    <t>94,429*2 "Přepočtené koeficientem množství</t>
  </si>
  <si>
    <t>31</t>
  </si>
  <si>
    <t>174151101</t>
  </si>
  <si>
    <t>Zásyp jam, šachet rýh nebo kolem objektů sypaninou se zhutněním</t>
  </si>
  <si>
    <t>-1007994746</t>
  </si>
  <si>
    <t>Zásyp sypaninou z jakékoliv horniny strojně s uložením výkopku ve vrstvách se zhutněním jam, šachet, rýh nebo kolem objektů v těchto vykopávkách</t>
  </si>
  <si>
    <t>(134,832+231,624)-27,164-94,429</t>
  </si>
  <si>
    <t>Komunikace pozemní</t>
  </si>
  <si>
    <t>32</t>
  </si>
  <si>
    <t>564871111</t>
  </si>
  <si>
    <t>Podklad ze štěrkodrtě ŠD tl 250 mm</t>
  </si>
  <si>
    <t>-898580335</t>
  </si>
  <si>
    <t>Podklad ze štěrkodrti ŠD s rozprostřením a zhutněním, po zhutnění tl. 250 mm</t>
  </si>
  <si>
    <t>33</t>
  </si>
  <si>
    <t>564931412</t>
  </si>
  <si>
    <t>Podklad z asfaltového recyklátu tl 100 mm</t>
  </si>
  <si>
    <t>-1745376214</t>
  </si>
  <si>
    <t>Podklad nebo podsyp z asfaltového recyklátu s rozprostřením a zhutněním, po zhutnění tl. 100 mm</t>
  </si>
  <si>
    <t>34</t>
  </si>
  <si>
    <t>569931132</t>
  </si>
  <si>
    <t>Zpevnění krajnic asfaltovým recyklátem tl 100 mm</t>
  </si>
  <si>
    <t>-1401304313</t>
  </si>
  <si>
    <t>Zpevnění krajnic nebo komunikací pro pěší s rozprostřením a zhutněním, po zhutnění asfaltovým recyklátem tl. 100 mm</t>
  </si>
  <si>
    <t>41,012</t>
  </si>
  <si>
    <t>35</t>
  </si>
  <si>
    <t>916231213</t>
  </si>
  <si>
    <t>Osazení chodníkového obrubníku betonového stojatého s boční opěrou do lože z betonu prostého</t>
  </si>
  <si>
    <t>556487654</t>
  </si>
  <si>
    <t>Osazení chodníkového obrubníku betonového se zřízením lože, s vyplněním a zatřením spár cementovou maltou stojatého s boční opěrou z betonu prostého, do lože z betonu prostého</t>
  </si>
  <si>
    <t>15,84</t>
  </si>
  <si>
    <t>36</t>
  </si>
  <si>
    <t>916241113</t>
  </si>
  <si>
    <t>Osazení obrubníku kamenného ležatého s boční opěrou do lože z betonu prostého</t>
  </si>
  <si>
    <t>-259208095</t>
  </si>
  <si>
    <t>Osazení obrubníku kamenného se zřízením lože, s vyplněním a zatřením spár cementovou maltou ležatého s boční opěrou z betonu prostého, do lože z betonu prostého</t>
  </si>
  <si>
    <t>58,44</t>
  </si>
  <si>
    <t>Trubní vedení</t>
  </si>
  <si>
    <t>37</t>
  </si>
  <si>
    <t>871211811</t>
  </si>
  <si>
    <t>Bourání stávajícího potrubí z polyetylenu D 50 mm</t>
  </si>
  <si>
    <t>-1753475304</t>
  </si>
  <si>
    <t>Bourání stávajícího potrubí z polyetylenu v otevřeném výkopu D do 50 mm</t>
  </si>
  <si>
    <t>4,9+5,5+6+6+8,8+8,8</t>
  </si>
  <si>
    <t>38</t>
  </si>
  <si>
    <t>871251811</t>
  </si>
  <si>
    <t>Bourání stávajícího potrubí z polyetylenu D 90 mm</t>
  </si>
  <si>
    <t>745845526</t>
  </si>
  <si>
    <t>Bourání stávajícího potrubí z polyetylenu v otevřeném výkopu D přes 50 do 90 mm</t>
  </si>
  <si>
    <t>5,4+9,3+5,9+5,8</t>
  </si>
  <si>
    <t>39</t>
  </si>
  <si>
    <t>891181811</t>
  </si>
  <si>
    <t>Demontáž vodovodních šoupátek otevřený výkop DN 40</t>
  </si>
  <si>
    <t>-816990258</t>
  </si>
  <si>
    <t>Demontáž vodovodních armatur na potrubí šoupátek nebo klapek uzavíracích v otevřeném výkopu nebo v šachtách DN 40</t>
  </si>
  <si>
    <t>40</t>
  </si>
  <si>
    <t>891211811</t>
  </si>
  <si>
    <t>Demontáž vodovodních šoupátek otevřený výkop DN 50</t>
  </si>
  <si>
    <t>1673290664</t>
  </si>
  <si>
    <t>Demontáž vodovodních armatur na potrubí šoupátek nebo klapek uzavíracích v otevřeném výkopu nebo v šachtách DN 50</t>
  </si>
  <si>
    <t>41</t>
  </si>
  <si>
    <t>891241811</t>
  </si>
  <si>
    <t>Demontáž vodovodních šoupátek otevřený výkop DN 80</t>
  </si>
  <si>
    <t>-435007232</t>
  </si>
  <si>
    <t>Demontáž vodovodních armatur na potrubí šoupátek nebo klapek uzavíracích v otevřeném výkopu nebo v šachtách DN 80</t>
  </si>
  <si>
    <t>7+2</t>
  </si>
  <si>
    <t>42</t>
  </si>
  <si>
    <t>851241131</t>
  </si>
  <si>
    <t>Montáž potrubí z trub litinových hrdlových s integrovaným těsněním otevřený výkop DN 80</t>
  </si>
  <si>
    <t>-2032038445</t>
  </si>
  <si>
    <t>Montáž potrubí z trub litinových tlakových hrdlových v otevřeném výkopu s integrovaným těsněním DN 80</t>
  </si>
  <si>
    <t>43</t>
  </si>
  <si>
    <t>55253000</t>
  </si>
  <si>
    <t>trouba vodovodní litinová hrdlová Pz dl 6m DN 80</t>
  </si>
  <si>
    <t>-1938324762</t>
  </si>
  <si>
    <t>5,8*1,2</t>
  </si>
  <si>
    <t>44</t>
  </si>
  <si>
    <t>851261131</t>
  </si>
  <si>
    <t>Montáž potrubí z trub litinových hrdlových s integrovaným těsněním otevřený výkop DN 100</t>
  </si>
  <si>
    <t>-2094281402</t>
  </si>
  <si>
    <t>Montáž potrubí z trub litinových tlakových hrdlových v otevřeném výkopu s integrovaným těsněním DN 100</t>
  </si>
  <si>
    <t>45</t>
  </si>
  <si>
    <t>55253001</t>
  </si>
  <si>
    <t>trouba vodovodní litinová hrdlová Pz dl 6m DN 100</t>
  </si>
  <si>
    <t>-251389047</t>
  </si>
  <si>
    <t>136,9</t>
  </si>
  <si>
    <t>46</t>
  </si>
  <si>
    <t>857242122</t>
  </si>
  <si>
    <t>Montáž litinových tvarovek jednoosých přírubových otevřený výkop DN 80</t>
  </si>
  <si>
    <t>-1370059167</t>
  </si>
  <si>
    <t>Montáž litinových tvarovek na potrubí litinovém tlakovém jednoosých na potrubí z trub přírubových v otevřeném výkopu, kanálu nebo v šachtě DN 80</t>
  </si>
  <si>
    <t>47</t>
  </si>
  <si>
    <t>55253247</t>
  </si>
  <si>
    <t>trouba přírubová litinová vodovodní  PN10/16 DN 80 dl 1000mm</t>
  </si>
  <si>
    <t>-1227834520</t>
  </si>
  <si>
    <t>2"viz. výkaz armatur a tvarovek</t>
  </si>
  <si>
    <t>48</t>
  </si>
  <si>
    <t>55253241</t>
  </si>
  <si>
    <t>trouba přírubová litinová vodovodní  PN10/16 DN 80 dl 500mm</t>
  </si>
  <si>
    <t>-1299276975</t>
  </si>
  <si>
    <t>1"viz. výkaz armatur a tvarovek</t>
  </si>
  <si>
    <t>49</t>
  </si>
  <si>
    <t>55253858</t>
  </si>
  <si>
    <t>přechod hrdlový z tvárné litiny,práškový epoxid tl 250µm MMR-kus DN 100/80</t>
  </si>
  <si>
    <t>-1529858555</t>
  </si>
  <si>
    <t>50</t>
  </si>
  <si>
    <t>55254047</t>
  </si>
  <si>
    <t>koleno 90° s patkou přírubové litinové vodovodní N-kus PN10/40 DN 80</t>
  </si>
  <si>
    <t>1795144710</t>
  </si>
  <si>
    <t>51</t>
  </si>
  <si>
    <t>857261131</t>
  </si>
  <si>
    <t>Montáž litinových tvarovek jednoosých hrdlových otevřený výkop s integrovaným těsněním DN 100</t>
  </si>
  <si>
    <t>-357051481</t>
  </si>
  <si>
    <t>Montáž litinových tvarovek na potrubí litinovém tlakovém jednoosých na potrubí z trub hrdlových v otevřeném výkopu, kanálu nebo v šachtě s integrovaným těsněním DN 100</t>
  </si>
  <si>
    <t>52</t>
  </si>
  <si>
    <t>R53893</t>
  </si>
  <si>
    <t>hladká trouba se dvěma návarky, GL-kus DN 100</t>
  </si>
  <si>
    <t>684757883</t>
  </si>
  <si>
    <t>hladká trouba se dvěma návarky, práškový epoxid tl 250µm GL-kus dl 400mm DN 100</t>
  </si>
  <si>
    <t>2"viz. výpis aramtur a tvarovek</t>
  </si>
  <si>
    <t>53</t>
  </si>
  <si>
    <t>857264122</t>
  </si>
  <si>
    <t>Montáž litinových tvarovek odbočných přírubových otevřený výkop DN 100</t>
  </si>
  <si>
    <t>-716680248</t>
  </si>
  <si>
    <t>Montáž litinových tvarovek na potrubí litinovém tlakovém odbočných na potrubí z trub přírubových v otevřeném výkopu, kanálu nebo v šachtě DN 100</t>
  </si>
  <si>
    <t>54</t>
  </si>
  <si>
    <t>55253745</t>
  </si>
  <si>
    <t>tvarovka hrdlová s přírubovou odbočkou z tvárné litiny,práškový epoxid tl 250µm MMA-kus DN 100/80</t>
  </si>
  <si>
    <t>438738298</t>
  </si>
  <si>
    <t>1+1"viz. výpis armatur a tvarovek</t>
  </si>
  <si>
    <t>55</t>
  </si>
  <si>
    <t>871161211</t>
  </si>
  <si>
    <t>Montáž potrubí z PE100 SDR 11 otevřený výkop svařovaných elektrotvarovkou D 32 x 3,0 mm</t>
  </si>
  <si>
    <t>1225699547</t>
  </si>
  <si>
    <t>Montáž vodovodního potrubí z plastů v otevřeném výkopu z polyetylenu PE 100 svařovaných elektrotvarovkou SDR 11/PN16 D 32 x 3,0 mm</t>
  </si>
  <si>
    <t>56</t>
  </si>
  <si>
    <t>28613110</t>
  </si>
  <si>
    <t>potrubí vodovodní PE100 PN 16 SDR11 6m 100m 32x3,0mm</t>
  </si>
  <si>
    <t>337828663</t>
  </si>
  <si>
    <t>(8,8+8,8)*1,2" viz. tabulka vodovodních přípojek</t>
  </si>
  <si>
    <t>57</t>
  </si>
  <si>
    <t>871171211</t>
  </si>
  <si>
    <t>Montáž potrubí z PE100 SDR 11 otevřený výkop svařovaných elektrotvarovkou D 40 x 3,7 mm</t>
  </si>
  <si>
    <t>1992771161</t>
  </si>
  <si>
    <t>Montáž vodovodního potrubí z plastů v otevřeném výkopu z polyetylenu PE 100 svařovaných elektrotvarovkou SDR 11/PN16 D 40 x 3,7 mm</t>
  </si>
  <si>
    <t>58</t>
  </si>
  <si>
    <t>28613111</t>
  </si>
  <si>
    <t>potrubí vodovodní PE100 PN 16 SDR11 6m 100m 40x3,7mm</t>
  </si>
  <si>
    <t>1162969739</t>
  </si>
  <si>
    <t>(5,5+2)*1,2" viz. tabulka vodovodních přípojek</t>
  </si>
  <si>
    <t>59</t>
  </si>
  <si>
    <t>871181211</t>
  </si>
  <si>
    <t>Montáž potrubí z PE100 SDR 11 otevřený výkop svařovaných elektrotvarovkou D 50 x 4,6 mm</t>
  </si>
  <si>
    <t>1947656714</t>
  </si>
  <si>
    <t>Montáž vodovodního potrubí z plastů v otevřeném výkopu z polyetylenu PE 100 svařovaných elektrotvarovkou SDR 11/PN16 D 50 x 4,6 mm</t>
  </si>
  <si>
    <t>60</t>
  </si>
  <si>
    <t>28613112</t>
  </si>
  <si>
    <t>potrubí vodovodní PE100 PN 16 SDR11 6m 100m 50x4,6mm</t>
  </si>
  <si>
    <t>-1430163727</t>
  </si>
  <si>
    <t>(4,9+6+6)*1,2" viz. tabulka vodovodních přípojek</t>
  </si>
  <si>
    <t>61</t>
  </si>
  <si>
    <t>871211211</t>
  </si>
  <si>
    <t>Montáž potrubí z PE100 SDR 11 otevřený výkop svařovaných elektrotvarovkou D 63 x 5,8 mm</t>
  </si>
  <si>
    <t>-620825853</t>
  </si>
  <si>
    <t>Montáž vodovodního potrubí z plastů v otevřeném výkopu z polyetylenu PE 100 svařovaných elektrotvarovkou SDR 11/PN16 D 63 x 5,8 mm</t>
  </si>
  <si>
    <t>62</t>
  </si>
  <si>
    <t>28613113</t>
  </si>
  <si>
    <t>potrubí vodovodní PE100 PN 16 SDR11 6m 100m 63x5,8mm</t>
  </si>
  <si>
    <t>-690933129</t>
  </si>
  <si>
    <t>(5,4+2+2+9,3+5,9+2)*1,2" viz. tabulka vodovodních přípojek</t>
  </si>
  <si>
    <t>63</t>
  </si>
  <si>
    <t>877161101</t>
  </si>
  <si>
    <t>Montáž elektrospojek na vodovodním potrubí z PE trub d 32</t>
  </si>
  <si>
    <t>-604061551</t>
  </si>
  <si>
    <t>Montáž tvarovek na vodovodním plastovém potrubí z polyetylenu PE 100 elektrotvarovek SDR 11/PN16 spojek, oblouků nebo redukcí d 32</t>
  </si>
  <si>
    <t>64</t>
  </si>
  <si>
    <t>28615969</t>
  </si>
  <si>
    <t>elektrospojka SDR11 PE 100 PN16 D 32mm</t>
  </si>
  <si>
    <t>989624323</t>
  </si>
  <si>
    <t>65</t>
  </si>
  <si>
    <t>877171101</t>
  </si>
  <si>
    <t>Montáž elektrospojek na vodovodním potrubí z PE trub d 40</t>
  </si>
  <si>
    <t>-171104526</t>
  </si>
  <si>
    <t>Montáž tvarovek na vodovodním plastovém potrubí z polyetylenu PE 100 elektrotvarovek SDR 11/PN16 spojek, oblouků nebo redukcí d 40</t>
  </si>
  <si>
    <t>66</t>
  </si>
  <si>
    <t>28615970</t>
  </si>
  <si>
    <t>elektrospojka SDR11 PE 100 PN16 D 40mm</t>
  </si>
  <si>
    <t>466577875</t>
  </si>
  <si>
    <t>67</t>
  </si>
  <si>
    <t>877181101</t>
  </si>
  <si>
    <t>Montáž elektrospojek na vodovodním potrubí z PE trub d 50</t>
  </si>
  <si>
    <t>1107823546</t>
  </si>
  <si>
    <t>Montáž tvarovek na vodovodním plastovém potrubí z polyetylenu PE 100 elektrotvarovek SDR 11/PN16 spojek, oblouků nebo redukcí d 50</t>
  </si>
  <si>
    <t>68</t>
  </si>
  <si>
    <t>28615971</t>
  </si>
  <si>
    <t>elektrospojka SDR11 PE 100 PN16 D 50mm</t>
  </si>
  <si>
    <t>245276742</t>
  </si>
  <si>
    <t>69</t>
  </si>
  <si>
    <t>877211101</t>
  </si>
  <si>
    <t>Montáž elektrospojek na vodovodním potrubí z PE trub d 63</t>
  </si>
  <si>
    <t>572266585</t>
  </si>
  <si>
    <t>Montáž tvarovek na vodovodním plastovém potrubí z polyetylenu PE 100 elektrotvarovek SDR 11/PN16 spojek, oblouků nebo redukcí d 63</t>
  </si>
  <si>
    <t>70</t>
  </si>
  <si>
    <t>28615972</t>
  </si>
  <si>
    <t>elektrospojka SDR11 PE 100 PN16 D 63mm</t>
  </si>
  <si>
    <t>-1260642430</t>
  </si>
  <si>
    <t>71</t>
  </si>
  <si>
    <t>879171111</t>
  </si>
  <si>
    <t>Montáž vodovodní přípojky na potrubí DN 32</t>
  </si>
  <si>
    <t>10921136</t>
  </si>
  <si>
    <t>Montáž napojení vodovodní přípojky v otevřeném výkopu ve sklonu přes 20 % DN 32</t>
  </si>
  <si>
    <t>72</t>
  </si>
  <si>
    <t>879181111</t>
  </si>
  <si>
    <t>Montáž vodovodní přípojky na potrubí DN 40</t>
  </si>
  <si>
    <t>-418265253</t>
  </si>
  <si>
    <t>Montáž napojení vodovodní přípojky v otevřeném výkopu ve sklonu přes 20 % DN 40</t>
  </si>
  <si>
    <t>73</t>
  </si>
  <si>
    <t>879211111</t>
  </si>
  <si>
    <t>Montáž vodovodní přípojky na potrubí DN 50</t>
  </si>
  <si>
    <t>2066752199</t>
  </si>
  <si>
    <t>Montáž napojení vodovodní přípojky v otevřeném výkopu ve sklonu přes 20 % DN 50</t>
  </si>
  <si>
    <t>74</t>
  </si>
  <si>
    <t>879221111</t>
  </si>
  <si>
    <t>Montáž vodovodní přípojky na potrubí DN 63</t>
  </si>
  <si>
    <t>-2140152554</t>
  </si>
  <si>
    <t>Montáž napojení vodovodní přípojky v otevřeném výkopu ve sklonu přes 20 % DN 63</t>
  </si>
  <si>
    <t>75</t>
  </si>
  <si>
    <t>891181112</t>
  </si>
  <si>
    <t>Montáž vodovodních šoupátek otevřený výkop DN 40</t>
  </si>
  <si>
    <t>-35886971</t>
  </si>
  <si>
    <t>Montáž vodovodních armatur na potrubí šoupátek nebo klapek uzavíracích v otevřeném výkopu nebo v šachtách s osazením zemní soupravy (bez poklopů) DN 40</t>
  </si>
  <si>
    <t>76</t>
  </si>
  <si>
    <t>R21114</t>
  </si>
  <si>
    <t>šoupátko domovní přípojky s vnějším a vnitřním závitem a integrovaným ISO hrdlem 32-5/4"</t>
  </si>
  <si>
    <t>-972614651</t>
  </si>
  <si>
    <t>2"viz. výpis armatur a tvarovek</t>
  </si>
  <si>
    <t>77</t>
  </si>
  <si>
    <t>R21115</t>
  </si>
  <si>
    <t>šoupátko domovní přípojky s vnějším a vnitřním závitem a integrovaným ISO hrdlem 40-2"</t>
  </si>
  <si>
    <t>-1810657806</t>
  </si>
  <si>
    <t>78</t>
  </si>
  <si>
    <t>R21116</t>
  </si>
  <si>
    <t>šoupátko domovní přípojky s vnějším a vnitřním závitem a integrovaným ISO hrdlem 50-2"</t>
  </si>
  <si>
    <t>-312749434</t>
  </si>
  <si>
    <t>3"viz. výpis armatur a tvarovek</t>
  </si>
  <si>
    <t>79</t>
  </si>
  <si>
    <t>891211112</t>
  </si>
  <si>
    <t>Montáž vodovodních šoupátek otevřený výkop DN 50</t>
  </si>
  <si>
    <t>219984677</t>
  </si>
  <si>
    <t>Montáž vodovodních armatur na potrubí šoupátek nebo klapek uzavíracích v otevřeném výkopu nebo v šachtách s osazením zemní soupravy (bez poklopů) DN 50</t>
  </si>
  <si>
    <t>80</t>
  </si>
  <si>
    <t>R21117</t>
  </si>
  <si>
    <t>šoupátko domovní přípojky s vnějším a vnitřním závitem a integrovaným ISO hrdlem 63-2"</t>
  </si>
  <si>
    <t>1694258696</t>
  </si>
  <si>
    <t>6"viz. výpis armatur a tvarovek</t>
  </si>
  <si>
    <t>81</t>
  </si>
  <si>
    <t>891241112</t>
  </si>
  <si>
    <t>Montáž vodovodních šoupátek otevřený výkop DN 80</t>
  </si>
  <si>
    <t>206859713</t>
  </si>
  <si>
    <t>Montáž vodovodních armatur na potrubí šoupátek nebo klapek uzavíracích v otevřeném výkopu nebo v šachtách s osazením zemní soupravy (bez poklopů) DN 80</t>
  </si>
  <si>
    <t>82</t>
  </si>
  <si>
    <t>42221116</t>
  </si>
  <si>
    <t>šoupátko s přírubami voda DN 80 PN16</t>
  </si>
  <si>
    <t>1992430764</t>
  </si>
  <si>
    <t>1+1"viz. výkaz armatur a tvarovek</t>
  </si>
  <si>
    <t>83</t>
  </si>
  <si>
    <t>891247111</t>
  </si>
  <si>
    <t>Montáž hydrantů podzemních DN 80</t>
  </si>
  <si>
    <t>855593254</t>
  </si>
  <si>
    <t>Montáž vodovodních armatur na potrubí hydrantů podzemních (bez osazení poklopů) DN 80</t>
  </si>
  <si>
    <t>84</t>
  </si>
  <si>
    <t>42273594</t>
  </si>
  <si>
    <t>hydrant podzemní DN 80 PN 16 dvojitý uzávěr s koulí krycí v 1500mm</t>
  </si>
  <si>
    <t>1062559158</t>
  </si>
  <si>
    <t>85</t>
  </si>
  <si>
    <t>891269111</t>
  </si>
  <si>
    <t>Montáž navrtávacích pasů na potrubí z jakýchkoli trub DN 100</t>
  </si>
  <si>
    <t>1464513479</t>
  </si>
  <si>
    <t>Montáž vodovodních armatur na potrubí navrtávacích pasů s ventilem Jt 1 MPa, na potrubí z trub litinových, ocelových nebo plastických hmot DN 100</t>
  </si>
  <si>
    <t>86</t>
  </si>
  <si>
    <t>R73550</t>
  </si>
  <si>
    <t>pás navrtávací se závitovým výstupem z tvárné litiny pro vodovodní litinové potrubí 100-2”</t>
  </si>
  <si>
    <t>-1382785712</t>
  </si>
  <si>
    <t>11"viz. výpis armatur a tvarovek</t>
  </si>
  <si>
    <t>87</t>
  </si>
  <si>
    <t>R73551</t>
  </si>
  <si>
    <t>pás navrtávací se závitovým výstupem z tvárné litiny pro vodovodní litinové potrubí 100-5/4”</t>
  </si>
  <si>
    <t>-974834846</t>
  </si>
  <si>
    <t>88</t>
  </si>
  <si>
    <t>452313141</t>
  </si>
  <si>
    <t>Podkladní bloky z betonu prostého tř. C 16/20 otevřený výkop</t>
  </si>
  <si>
    <t>694784965</t>
  </si>
  <si>
    <t>Podkladní a zajišťovací konstrukce z betonu prostého v otevřeném výkopu bloky pro potrubí z betonu tř. C 16/20</t>
  </si>
  <si>
    <t>2*0,07*1,2</t>
  </si>
  <si>
    <t>1*0,05*1,2</t>
  </si>
  <si>
    <t>89</t>
  </si>
  <si>
    <t>452353101</t>
  </si>
  <si>
    <t>Bednění podkladních bloků otevřený výkop</t>
  </si>
  <si>
    <t>-836263624</t>
  </si>
  <si>
    <t>Bednění podkladních a zajišťovacích konstrukcí v otevřeném výkopu bloků pro potrubí</t>
  </si>
  <si>
    <t>(0,53*0,4*2+0,35*0,4)*1*1,5*2</t>
  </si>
  <si>
    <t>(0,2*0,35*2+0,36*0,2)*1*1,5</t>
  </si>
  <si>
    <t>90</t>
  </si>
  <si>
    <t>892241111</t>
  </si>
  <si>
    <t>Tlaková zkouška vodou potrubí do 80</t>
  </si>
  <si>
    <t>1231281758</t>
  </si>
  <si>
    <t>Tlakové zkoušky vodou na potrubí DN do 80</t>
  </si>
  <si>
    <t>66,4</t>
  </si>
  <si>
    <t>91</t>
  </si>
  <si>
    <t>892271111</t>
  </si>
  <si>
    <t>Tlaková zkouška vodou potrubí DN 100 nebo 125</t>
  </si>
  <si>
    <t>-1097415819</t>
  </si>
  <si>
    <t>Tlakové zkoušky vodou na potrubí DN 100 nebo 125</t>
  </si>
  <si>
    <t>92</t>
  </si>
  <si>
    <t>892233122</t>
  </si>
  <si>
    <t>Proplach a dezinfekce vodovodního potrubí DN od 40 do 70</t>
  </si>
  <si>
    <t>-1458448493</t>
  </si>
  <si>
    <t>60,6</t>
  </si>
  <si>
    <t>93</t>
  </si>
  <si>
    <t>892273122</t>
  </si>
  <si>
    <t>Proplach a dezinfekce vodovodního potrubí DN od 80 do 125</t>
  </si>
  <si>
    <t>1362268049</t>
  </si>
  <si>
    <t>136,9+5,8</t>
  </si>
  <si>
    <t>94</t>
  </si>
  <si>
    <t>899401112</t>
  </si>
  <si>
    <t>Osazení poklopů litinových šoupátkových</t>
  </si>
  <si>
    <t>-503746828</t>
  </si>
  <si>
    <t>95</t>
  </si>
  <si>
    <t>42291352</t>
  </si>
  <si>
    <t>poklop litinový šoupátkový pro zemní soupravy osazení do terénu a do vozovky</t>
  </si>
  <si>
    <t>-329787761</t>
  </si>
  <si>
    <t>14"vodovodní přípojky</t>
  </si>
  <si>
    <t>96</t>
  </si>
  <si>
    <t>42291072</t>
  </si>
  <si>
    <t>souprava zemní pro šoupátka DN 40-50mm Rd 1,5m</t>
  </si>
  <si>
    <t>905839499</t>
  </si>
  <si>
    <t>7"vodovodní přípojky</t>
  </si>
  <si>
    <t>97</t>
  </si>
  <si>
    <t>42291073</t>
  </si>
  <si>
    <t>souprava zemní pro šoupátka DN 65-80mm Rd 1,5m</t>
  </si>
  <si>
    <t>185707236</t>
  </si>
  <si>
    <t>7+1</t>
  </si>
  <si>
    <t>98</t>
  </si>
  <si>
    <t>42291074</t>
  </si>
  <si>
    <t>souprava zemní pro šoupátka DN 100-150mm Rd 1,5m</t>
  </si>
  <si>
    <t>-746171005</t>
  </si>
  <si>
    <t>99</t>
  </si>
  <si>
    <t>899401113</t>
  </si>
  <si>
    <t>Osazení poklopů litinových hydrantových</t>
  </si>
  <si>
    <t>1344308562</t>
  </si>
  <si>
    <t>100</t>
  </si>
  <si>
    <t>42291452</t>
  </si>
  <si>
    <t>poklop litinový hydrantový DN 80</t>
  </si>
  <si>
    <t>1832467676</t>
  </si>
  <si>
    <t>101</t>
  </si>
  <si>
    <t>899712111</t>
  </si>
  <si>
    <t>Orientační tabulky na zdivu</t>
  </si>
  <si>
    <t>1702935839</t>
  </si>
  <si>
    <t>Orientační tabulky na vodovodních a kanalizačních řadech na zdivu</t>
  </si>
  <si>
    <t>102</t>
  </si>
  <si>
    <t>899721111</t>
  </si>
  <si>
    <t>Signalizační vodič DN do 150 mm na potrubí</t>
  </si>
  <si>
    <t>-2045273233</t>
  </si>
  <si>
    <t>Signalizační vodič na potrubí DN do 150 mm</t>
  </si>
  <si>
    <t>136,9+66,4</t>
  </si>
  <si>
    <t>103</t>
  </si>
  <si>
    <t>899722112</t>
  </si>
  <si>
    <t>Krytí potrubí z plastů výstražnou fólií z PVC 25 cm</t>
  </si>
  <si>
    <t>-1208771268</t>
  </si>
  <si>
    <t>Krytí potrubí z plastů výstražnou fólií z PVC šířky 25 cm</t>
  </si>
  <si>
    <t>997</t>
  </si>
  <si>
    <t>Přesun sutě</t>
  </si>
  <si>
    <t>104</t>
  </si>
  <si>
    <t>997221551</t>
  </si>
  <si>
    <t>Vodorovná doprava suti ze sypkých materiálů do 1 km</t>
  </si>
  <si>
    <t>-831902025</t>
  </si>
  <si>
    <t>Vodorovná doprava suti bez naložení, ale se složením a s hrubým urovnáním ze sypkých materiálů, na vzdálenost do 1 km</t>
  </si>
  <si>
    <t>11,893+215,739+126,41+185,401</t>
  </si>
  <si>
    <t>105</t>
  </si>
  <si>
    <t>997221559</t>
  </si>
  <si>
    <t>Příplatek ZKD 1 km u vodorovné dopravy suti ze sypkých materiálů</t>
  </si>
  <si>
    <t>-1231415645</t>
  </si>
  <si>
    <t>Vodorovná doprava suti bez naložení, ale se složením a s hrubým urovnáním Příplatek k ceně za každý další i započatý 1 km přes 1 km</t>
  </si>
  <si>
    <t>11,893+126,41+185,401</t>
  </si>
  <si>
    <t>323,704*8 "Přepočtené koeficientem množství</t>
  </si>
  <si>
    <t>106</t>
  </si>
  <si>
    <t>997221561</t>
  </si>
  <si>
    <t>Vodorovná doprava suti z kusových materiálů do 1 km</t>
  </si>
  <si>
    <t>-1513824709</t>
  </si>
  <si>
    <t>Vodorovná doprava suti bez naložení, ale se složením a s hrubým urovnáním z kusových materiálů, na vzdálenost do 1 km</t>
  </si>
  <si>
    <t>13,124"odvoz dlažby na mezideponii</t>
  </si>
  <si>
    <t>11,98+0,634"odvoz obrubníků na mezideponii</t>
  </si>
  <si>
    <t>11,98+0,634"dovoz obrubníků z mezideponie</t>
  </si>
  <si>
    <t>0,239"odvoz na skládku</t>
  </si>
  <si>
    <t>107</t>
  </si>
  <si>
    <t>997221569</t>
  </si>
  <si>
    <t>Příplatek ZKD 1 km u vodorovné dopravy suti z kusových materiálů</t>
  </si>
  <si>
    <t>-1412816666</t>
  </si>
  <si>
    <t>0,239*8 "Přepočtené koeficientem množství</t>
  </si>
  <si>
    <t>108</t>
  </si>
  <si>
    <t>997221612</t>
  </si>
  <si>
    <t>Nakládání vybouraných hmot na dopravní prostředky pro vodorovnou dopravu</t>
  </si>
  <si>
    <t>649224252</t>
  </si>
  <si>
    <t>Nakládání na dopravní prostředky pro vodorovnou dopravu vybouraných hmot</t>
  </si>
  <si>
    <t>109</t>
  </si>
  <si>
    <t>997013871</t>
  </si>
  <si>
    <t>Poplatek za uložení stavebního odpadu na recyklační skládce (skládkovné) směsného stavebního a demoličního kód odpadu  17 09 04</t>
  </si>
  <si>
    <t>-1529860854</t>
  </si>
  <si>
    <t>Poplatek za uložení stavebního odpadu na recyklační skládce (skládkovné) směsného stavebního a demoličního zatříděného do Katalogu odpadů pod kódem 17 09 04</t>
  </si>
  <si>
    <t>0,239</t>
  </si>
  <si>
    <t>110</t>
  </si>
  <si>
    <t>997221873</t>
  </si>
  <si>
    <t>Poplatek za uložení stavebního odpadu na recyklační skládce (skládkovné) zeminy a kamení zatříděného do Katalogu odpadů pod kódem 17 05 04</t>
  </si>
  <si>
    <t>-1122038591</t>
  </si>
  <si>
    <t>998</t>
  </si>
  <si>
    <t>Přesun hmot</t>
  </si>
  <si>
    <t>111</t>
  </si>
  <si>
    <t>998225111</t>
  </si>
  <si>
    <t>Přesun hmot pro pozemní komunikace s krytem z kamene, monolitickým betonovým nebo živičným</t>
  </si>
  <si>
    <t>596622298</t>
  </si>
  <si>
    <t>Přesun hmot pro komunikace s krytem z kameniva, monolitickým betonovým nebo živičným dopravní vzdálenost do 200 m jakékoliv délky objektu</t>
  </si>
  <si>
    <t>354,056</t>
  </si>
  <si>
    <t>112</t>
  </si>
  <si>
    <t>998225191</t>
  </si>
  <si>
    <t>Příplatek k přesunu hmot pro pozemní komunikace s krytem z kamene, živičným, betonovým do 1000 m</t>
  </si>
  <si>
    <t>1954483786</t>
  </si>
  <si>
    <t>Přesun hmot pro komunikace s krytem z kameniva, monolitickým betonovým nebo živičným Příplatek k ceně za zvětšený přesun přes vymezenou největší dopravní vzdálenost do 1000 m</t>
  </si>
  <si>
    <t>113</t>
  </si>
  <si>
    <t>998273102</t>
  </si>
  <si>
    <t>Přesun hmot pro trubní vedení z trub litinových otevřený výkop</t>
  </si>
  <si>
    <t>-1521298413</t>
  </si>
  <si>
    <t>Přesun hmot pro trubní vedení hloubené z trub litinových pro vodovody nebo kanalizace v otevřeném výkopu dopravní vzdálenost do 15 m</t>
  </si>
  <si>
    <t>362,964-354,056</t>
  </si>
  <si>
    <t>114</t>
  </si>
  <si>
    <t>998273124</t>
  </si>
  <si>
    <t>Příplatek k přesunu hmot pro trubní vedení z trub litinových za zvětšený přesun hmot do 500 m</t>
  </si>
  <si>
    <t>-1835707307</t>
  </si>
  <si>
    <t>Přesun hmot pro trubní vedení hloubené z trub litinových Příplatek k cenám za zvětšený přesun přes vymezenou největší dopravní vzdálenost do 500 m</t>
  </si>
  <si>
    <t>SO 02 - Kanalizace</t>
  </si>
  <si>
    <t xml:space="preserve">    2 - Zakládání</t>
  </si>
  <si>
    <t xml:space="preserve">    88 - Uliční vpust</t>
  </si>
  <si>
    <t>1765624940</t>
  </si>
  <si>
    <t>115101201</t>
  </si>
  <si>
    <t>Čerpání vody na dopravní výšku do 10 m průměrný přítok do 500 l/min</t>
  </si>
  <si>
    <t>hod</t>
  </si>
  <si>
    <t>1729498293</t>
  </si>
  <si>
    <t>Čerpání vody na dopravní výšku do 10 m s uvažovaným průměrným přítokem do 500 l/min</t>
  </si>
  <si>
    <t>240</t>
  </si>
  <si>
    <t>113106021</t>
  </si>
  <si>
    <t>Rozebrání dlažeb při překopech komunikací pro pěší z betonových dlaždic ručně</t>
  </si>
  <si>
    <t>-1878337610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</si>
  <si>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</si>
  <si>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1,66</t>
  </si>
  <si>
    <t>-57844525</t>
  </si>
  <si>
    <t>979051111</t>
  </si>
  <si>
    <t>Očištění desek nebo dlaždic se spárováním z kameniva těženého při překopech inženýrských sítí</t>
  </si>
  <si>
    <t>350742587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</si>
  <si>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</si>
  <si>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15567476</t>
  </si>
  <si>
    <t>(3,67+3,98+5,36+3,9+3,6+3,6)*1,1"přípojky okapové svody</t>
  </si>
  <si>
    <t>(3,67+4,07+5,67+5,12+4,1+3,4+3,6+3,7)*1,1"domovní přípojky</t>
  </si>
  <si>
    <t>1103001136</t>
  </si>
  <si>
    <t>1193724950</t>
  </si>
  <si>
    <t>(3,67+3,98+5,36+3,9+3,6)*1,1"přípojky okapové svody</t>
  </si>
  <si>
    <t>113107341</t>
  </si>
  <si>
    <t>Odstranění podkladu živičného tl 50 mm strojně pl do 50 m2</t>
  </si>
  <si>
    <t>1269211102</t>
  </si>
  <si>
    <t>Odstranění podkladů nebo krytů strojně plochy jednotlivě do 50 m2 s přemístěním hmot na skládku na vzdálenost do 3 m nebo s naložením na dopravní prostředek živičných, o tl. vrstvy do 50 mm</t>
  </si>
  <si>
    <t>(6,32+3,51)*1,1</t>
  </si>
  <si>
    <t>113107323</t>
  </si>
  <si>
    <t>Odstranění podkladu z kameniva drceného tl 300 mm strojně pl do 50 m2</t>
  </si>
  <si>
    <t>323860515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</si>
  <si>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</si>
  <si>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-829342529</t>
  </si>
  <si>
    <t>(18*1,2)*1,2"přípojky</t>
  </si>
  <si>
    <t>-1015111949</t>
  </si>
  <si>
    <t>-1169096973</t>
  </si>
  <si>
    <t>(1,43+1,58+1,56+1,48+1,59+1,56)*1,1"přípojky</t>
  </si>
  <si>
    <t>(1,58+1,55+1,48+1,49+1,57+1,57)*1,1"domovní přípojky</t>
  </si>
  <si>
    <t>-1061670128</t>
  </si>
  <si>
    <t>-569118533</t>
  </si>
  <si>
    <t>380540960</t>
  </si>
  <si>
    <t>20,284*0,03</t>
  </si>
  <si>
    <t>919735111</t>
  </si>
  <si>
    <t>Řezání stávajícího živičného krytu hl do 50 mm</t>
  </si>
  <si>
    <t>-479637736</t>
  </si>
  <si>
    <t>Řezání stávajícího živičného krytu nebo podkladu hloubky do 50 mm</t>
  </si>
  <si>
    <t>(2,95+2,93)*2*1,05</t>
  </si>
  <si>
    <t>-267191297</t>
  </si>
  <si>
    <t>5384559</t>
  </si>
  <si>
    <t>-1724566097</t>
  </si>
  <si>
    <t>4*1,8"stoka</t>
  </si>
  <si>
    <t>43*1,2"přípojky</t>
  </si>
  <si>
    <t>119001401</t>
  </si>
  <si>
    <t>Dočasné zajištění potrubí ocelového nebo litinového DN do 200 mm</t>
  </si>
  <si>
    <t>1580183928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</si>
  <si>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</si>
  <si>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11*1,2"přípojky</t>
  </si>
  <si>
    <t>-1667624258</t>
  </si>
  <si>
    <t>9*1,8"stoka</t>
  </si>
  <si>
    <t>8*1,2"přípojky</t>
  </si>
  <si>
    <t>1861313134</t>
  </si>
  <si>
    <t>18"přechodové lávky přes výkopy přípojek</t>
  </si>
  <si>
    <t>37359971</t>
  </si>
  <si>
    <t>132254206</t>
  </si>
  <si>
    <t>Hloubení zapažených rýh š do 2000 mm v hornině třídy těžitelnosti I, skupiny 3 objem do 5000 m3</t>
  </si>
  <si>
    <t>-1292454545</t>
  </si>
  <si>
    <t>Hloubení zapažených rýh šířky přes 800 do 2 000 mm strojně s urovnáním dna do předepsaného profilu a spádu v hornině třídy těžitelnosti I skupiny 3 přes 1 000 do 5 000 m3</t>
  </si>
  <si>
    <t>0,3*(45,56)*1,8*1,05"Stoka</t>
  </si>
  <si>
    <t>0,3*(189,96)*1,8*1,05"Stoka</t>
  </si>
  <si>
    <t>0,5*(60,74)*1,8*1,05"Stoka</t>
  </si>
  <si>
    <t>0,5*(19,84)*1,8*1,05"Stoka</t>
  </si>
  <si>
    <t>0,3*(91,91+109,8)*1,2*1,1"přípojky</t>
  </si>
  <si>
    <t>0,5*(60,12+114,33)*1,2*1,1"přípojky</t>
  </si>
  <si>
    <t>132354206</t>
  </si>
  <si>
    <t>Hloubení zapažených rýh š do 2000 mm v hornině třídy těžitelnosti II, skupiny 4 objem do 5000 m3</t>
  </si>
  <si>
    <t>509664953</t>
  </si>
  <si>
    <t>Hloubení zapažených rýh šířky přes 800 do 2 000 mm strojně s urovnáním dna do předepsaného profilu a spádu v hornině třídy těžitelnosti II skupiny 4 přes 1 000 do 5 000 m3</t>
  </si>
  <si>
    <t>0,7*(189,96)*1,8*1,05"Stoka</t>
  </si>
  <si>
    <t>0,7*(45,56)*1,8*1,05"Stoka</t>
  </si>
  <si>
    <t>0,7*(91,91+109,8)*1,2*1,1"přípojky</t>
  </si>
  <si>
    <t>0,5*0,2451*(136)*1,05"prohloubení odvodnění stoka</t>
  </si>
  <si>
    <t>-585054339</t>
  </si>
  <si>
    <t>(45,56)*1,8*1,05"Stoka</t>
  </si>
  <si>
    <t>(19,84)*1,8*1,05"Stoka</t>
  </si>
  <si>
    <t>0,3*(60,12+114,33)*1,2*1,1"přípojky</t>
  </si>
  <si>
    <t>133312011</t>
  </si>
  <si>
    <t>Hloubení šachet v hornině třídy těžitelnosti II, skupiny 4, plocha výkopu do 4 m2 ručně</t>
  </si>
  <si>
    <t>1202108188</t>
  </si>
  <si>
    <t>Hloubení šachet ručně zapažených i nezapažených v horninách třídy těžitelnosti II skupiny 4, půdorysná plocha výkopu do 4 m2</t>
  </si>
  <si>
    <t>1,5*1,5*0,2*3"prohloubení pod šachty</t>
  </si>
  <si>
    <t>151301102</t>
  </si>
  <si>
    <t>Zřízení hnaného pažení a rozepření stěn rýh hl do 4 m</t>
  </si>
  <si>
    <t>1802971124</t>
  </si>
  <si>
    <t>Zřízení pažení a rozepření stěn rýh pro podzemní vedení hnané, hloubky do 4 m</t>
  </si>
  <si>
    <t>0,5*296,7"stoka</t>
  </si>
  <si>
    <t>0,5*296,7-0,5*190,1"stoka</t>
  </si>
  <si>
    <t>151301112</t>
  </si>
  <si>
    <t>Odstranění hnaného pažení a rozepření stěn rýh hl do 4 m</t>
  </si>
  <si>
    <t>1315764436</t>
  </si>
  <si>
    <t>Odstranění pažení a rozepření stěn rýh pro podzemní vedení s uložením materiálu na vzdálenost do 3 m od kraje výkopu hnané, hloubky přes 2 do 4 m</t>
  </si>
  <si>
    <t>1914917249</t>
  </si>
  <si>
    <t>(102,59+120,01+58,6+122,77)*2"přípojky</t>
  </si>
  <si>
    <t>0,5*296,7-95,05"stoka</t>
  </si>
  <si>
    <t>96,96"stoka</t>
  </si>
  <si>
    <t>96,96-2*28,76"stoka</t>
  </si>
  <si>
    <t>-1483338695</t>
  </si>
  <si>
    <t>626742376</t>
  </si>
  <si>
    <t>404,702"výkopek</t>
  </si>
  <si>
    <t>404,702"zásyp</t>
  </si>
  <si>
    <t>106122208</t>
  </si>
  <si>
    <t>706,758+1,35"výkopek</t>
  </si>
  <si>
    <t>681,764-404,702"zásyp</t>
  </si>
  <si>
    <t>2039330699</t>
  </si>
  <si>
    <t>-1077952844</t>
  </si>
  <si>
    <t>-1726714772</t>
  </si>
  <si>
    <t>1,1278*(136)*1,05"stoka</t>
  </si>
  <si>
    <t>0,5686*(81,1+116,24)*1,05"přípojky</t>
  </si>
  <si>
    <t>-2136022655</t>
  </si>
  <si>
    <t>278,868*2 "Přepočtené koeficientem množství</t>
  </si>
  <si>
    <t>452312131</t>
  </si>
  <si>
    <t>Sedlové lože z betonu prostého tř. C 12/15 otevřený výkop</t>
  </si>
  <si>
    <t>1673957491</t>
  </si>
  <si>
    <t>Podkladní a zajišťovací konstrukce z betonu prostého v otevřeném výkopu sedlové lože pod potrubí z betonu tř. C 12/15</t>
  </si>
  <si>
    <t>0,58*(136)*1,05"stoka</t>
  </si>
  <si>
    <t>-127430334</t>
  </si>
  <si>
    <t>1,2*0,1*(81,1+116,24)*1,05"přípojky</t>
  </si>
  <si>
    <t>451573111</t>
  </si>
  <si>
    <t>Lože pod potrubí otevřený výkop ze štěrkopísku</t>
  </si>
  <si>
    <t>154401592</t>
  </si>
  <si>
    <t>Lože pod potrubí, stoky a drobné objekty v otevřeném výkopu z písku a štěrkopísku do 63 mm</t>
  </si>
  <si>
    <t>1,5*1,5*0,15*3*1,1"šachty</t>
  </si>
  <si>
    <t>1*1*0,1*2*1,1"vpusti</t>
  </si>
  <si>
    <t>452311131</t>
  </si>
  <si>
    <t>Podkladní desky z betonu prostého tř. C 12/15 otevřený výkop</t>
  </si>
  <si>
    <t>13332602</t>
  </si>
  <si>
    <t>Podkladní a zajišťovací konstrukce z betonu prostého v otevřeném výkopu desky pod potrubí, stoky a drobné objekty z betonu tř. C 12/15</t>
  </si>
  <si>
    <t>3*0,1*1,5*1,5*1,1</t>
  </si>
  <si>
    <t>2*0,1*1*1*1,1</t>
  </si>
  <si>
    <t>452351101</t>
  </si>
  <si>
    <t>Bednění podkladních desek nebo bloků nebo sedlového lože otevřený výkop</t>
  </si>
  <si>
    <t>864497193</t>
  </si>
  <si>
    <t>Bednění podkladních a zajišťovacích konstrukcí v otevřeném výkopu desek nebo sedlových loží pod potrubí, stoky a drobné objekty</t>
  </si>
  <si>
    <t>3*4*1,5*0,1</t>
  </si>
  <si>
    <t>2*4*1*0,1</t>
  </si>
  <si>
    <t>1880140354</t>
  </si>
  <si>
    <t>(404,702+706,758+1,35)"výkopek</t>
  </si>
  <si>
    <t>-278,868-82,824-24,865-1,334-0,963-(81,1+116,24)*0,0314-0,1963*(136)-1,2076*(2,4+2,45+2,85)</t>
  </si>
  <si>
    <t>Zakládání</t>
  </si>
  <si>
    <t>212752102</t>
  </si>
  <si>
    <t>Trativod z drenážních trubek korugovaných PE-HD SN 4 perforace 360° včetně lože otevřený výkop DN 150 pro liniové stavby</t>
  </si>
  <si>
    <t>346773488</t>
  </si>
  <si>
    <t>Trativody z drenážních trubek pro liniové stavby a komunikace se zřízením štěrkového lože pod trubky a s jejich obsypem v otevřeném výkopu trubka korugovaná sendvičová PE-HD SN 4 celoperforovaná 360° DN 150</t>
  </si>
  <si>
    <t>0,5*(136)*1,05"prohloubení odvodnění stoka</t>
  </si>
  <si>
    <t>919726122</t>
  </si>
  <si>
    <t>Geotextilie pro ochranu, separaci a filtraci netkaná měrná hmotnost do 300 g/m2</t>
  </si>
  <si>
    <t>-335720206</t>
  </si>
  <si>
    <t>Geotextilie netkaná pro ochranu, separaci nebo filtraci měrná hmotnost přes 200 do 300 g/m2</t>
  </si>
  <si>
    <t>0,5*1,8*(136)*1,05"prohloubení odvodnění stoka</t>
  </si>
  <si>
    <t>-1977238824</t>
  </si>
  <si>
    <t>388547569</t>
  </si>
  <si>
    <t>Zpevnění krajnic nebo komunikací pro pěší  s rozprostřením a zhutněním, po zhutnění asfaltovým recyklátem tl. 100 mm</t>
  </si>
  <si>
    <t>-1142963693</t>
  </si>
  <si>
    <t>1,66+63,184+10,813</t>
  </si>
  <si>
    <t>2045623077</t>
  </si>
  <si>
    <t>25,92</t>
  </si>
  <si>
    <t>1548772328</t>
  </si>
  <si>
    <t>810441811</t>
  </si>
  <si>
    <t>Bourání stávajícího potrubí z betonu DN přes 400 do 600</t>
  </si>
  <si>
    <t>-148594525</t>
  </si>
  <si>
    <t>Bourání stávajícího potrubí z betonu v otevřeném výkopu DN přes 400 do 600</t>
  </si>
  <si>
    <t>136</t>
  </si>
  <si>
    <t>830361811</t>
  </si>
  <si>
    <t>Bourání stávajícího kameninového potrubí DN přes 150 do 250</t>
  </si>
  <si>
    <t>-812995343</t>
  </si>
  <si>
    <t>Bourání stávajícího potrubí z kameninových trub v otevřeném výkopu DN přes 150 do 250</t>
  </si>
  <si>
    <t>(81,1+116,24)</t>
  </si>
  <si>
    <t>890311851</t>
  </si>
  <si>
    <t>Bourání šachet ze ŽB strojně obestavěného prostoru do 1,5 m3</t>
  </si>
  <si>
    <t>-889830895</t>
  </si>
  <si>
    <t>Bourání šachet a jímek strojně velikosti obestavěného prostoru do 1,5 m3 ze železobetonu</t>
  </si>
  <si>
    <t>0,7*0,7*2*2"vpusti</t>
  </si>
  <si>
    <t>890231851</t>
  </si>
  <si>
    <t>Bourání šachet z prostého betonu strojně obestavěného prostoru do 3 m3</t>
  </si>
  <si>
    <t>-1524513039</t>
  </si>
  <si>
    <t>Bourání šachet a jímek strojně velikosti obestavěného prostoru přes 1,5 do 3 m3 z prostého betonu</t>
  </si>
  <si>
    <t>1,5*1,5*(2,95+2,9+3,35)</t>
  </si>
  <si>
    <t>899203211</t>
  </si>
  <si>
    <t>Demontáž mříží litinových včetně rámů hmotnosti přes 100 do 150 kg</t>
  </si>
  <si>
    <t>-709437958</t>
  </si>
  <si>
    <t>Demontáž mříží litinových včetně rámů, hmotnosti jednotlivě přes 100 do 150 Kg</t>
  </si>
  <si>
    <t>899103211</t>
  </si>
  <si>
    <t>Demontáž poklopů litinových nebo ocelových včetně rámů hmotnosti přes 100 do 150 kg</t>
  </si>
  <si>
    <t>1156936223</t>
  </si>
  <si>
    <t>Demontáž poklopů litinových a ocelových včetně rámů, hmotnosti jednotlivě přes 100 do 150 Kg</t>
  </si>
  <si>
    <t>831422121</t>
  </si>
  <si>
    <t>Montáž potrubí z trub kameninových hrdlových s integrovaným těsněním výkop sklon do 20 % DN 500</t>
  </si>
  <si>
    <t>355112881</t>
  </si>
  <si>
    <t>Montáž potrubí z trub kameninových hrdlových s integrovaným těsněním v otevřeném výkopu ve sklonu do 20 % DN 500</t>
  </si>
  <si>
    <t>136"stoka</t>
  </si>
  <si>
    <t>59710709</t>
  </si>
  <si>
    <t>trouba kameninová glazovaná DN 500 dl 2,50m spojovací systém C Třída 160</t>
  </si>
  <si>
    <t>-1876408842</t>
  </si>
  <si>
    <t>136*1,015 "Přepočtené koeficientem množství</t>
  </si>
  <si>
    <t>837422921</t>
  </si>
  <si>
    <t>Výměna kameninových tvarovek jednoosých s integrovaným těsněním otevřený výkop DN 500</t>
  </si>
  <si>
    <t>-1586818752</t>
  </si>
  <si>
    <t>Výměna kameninových tvarovek na potrubí z trub kameninových v otevřeném výkopu s integrovaným těsněním jednoosých DN 500</t>
  </si>
  <si>
    <t>17"přepojování jednotlivých úseků na stávající potrubí</t>
  </si>
  <si>
    <t>R8913510</t>
  </si>
  <si>
    <t>Univerzální kanalizační pružná spojka DN 500</t>
  </si>
  <si>
    <t>-939932051</t>
  </si>
  <si>
    <t>871310310</t>
  </si>
  <si>
    <t>Montáž kanalizačního potrubí hladkého plnostěnného SN 10 z polypropylenu DN 150</t>
  </si>
  <si>
    <t>-85351413</t>
  </si>
  <si>
    <t>Montáž kanalizačního potrubí z plastů z polypropylenu PP hladkého plnostěnného SN 10 DN 150</t>
  </si>
  <si>
    <t>28611198</t>
  </si>
  <si>
    <t>trubka kanalizační PPKGEM 160x4,9x5000mm SN10</t>
  </si>
  <si>
    <t>-1992529687</t>
  </si>
  <si>
    <t>(43,74)*1,2"přípojky</t>
  </si>
  <si>
    <t>871350310</t>
  </si>
  <si>
    <t>Montáž kanalizačního potrubí hladkého plnostěnného SN 10 z polypropylenu DN 200</t>
  </si>
  <si>
    <t>1986303074</t>
  </si>
  <si>
    <t>Montáž kanalizačního potrubí z plastů z polypropylenu PP hladkého plnostěnného SN 10 DN 200</t>
  </si>
  <si>
    <t>28611202</t>
  </si>
  <si>
    <t>trubka kanalizační PPKGEM 200x6,2x5000mm SN10</t>
  </si>
  <si>
    <t>852188230</t>
  </si>
  <si>
    <t>(46,77+81,1)*1,2"přípojky</t>
  </si>
  <si>
    <t>837421221</t>
  </si>
  <si>
    <t>Montáž kameninových tvarovek odbočných s integrovaným těsněním otevřený výkop DN 500</t>
  </si>
  <si>
    <t>1543911537</t>
  </si>
  <si>
    <t>Montáž kameninových tvarovek na potrubí z trub kameninových v otevřeném výkopu s integrovaným těsněním odbočných DN 500</t>
  </si>
  <si>
    <t>R11810</t>
  </si>
  <si>
    <t>odbočka kameninová glazovaná jednoduchá kolmá DN 500/200 dl 1000mm spojovací systém C/F tř.160/-</t>
  </si>
  <si>
    <t>1634150462</t>
  </si>
  <si>
    <t>R11811</t>
  </si>
  <si>
    <t>odbočka kameninová glazovaná jednoduchá šikmá DN 500/200 dl 1000mm spojovací systém C/F tř.160/-</t>
  </si>
  <si>
    <t>-212153817</t>
  </si>
  <si>
    <t>odbočka kameninová glazovaná jednoduchá šimá DN 500/200 dl 1000mm spojovací systém C/F tř.160/-</t>
  </si>
  <si>
    <t>877350320</t>
  </si>
  <si>
    <t>Montáž odboček na kanalizačním potrubí z PP trub hladkých plnostěnných DN 200</t>
  </si>
  <si>
    <t>-463150115</t>
  </si>
  <si>
    <t>Montáž tvarovek na kanalizačním plastovém potrubí z polypropylenu PP hladkého plnostěnného odboček DN 200</t>
  </si>
  <si>
    <t>28611918</t>
  </si>
  <si>
    <t>odbočka kanalizační s hrdlem PP 200/160/45°</t>
  </si>
  <si>
    <t>-1335105739</t>
  </si>
  <si>
    <t>877310310</t>
  </si>
  <si>
    <t>Montáž kolen na kanalizačním potrubí z PP trub hladkých plnostěnných DN 150</t>
  </si>
  <si>
    <t>-1588845863</t>
  </si>
  <si>
    <t>Montáž tvarovek na kanalizačním plastovém potrubí z polypropylenu PP hladkého plnostěnného kolen DN 150</t>
  </si>
  <si>
    <t>28611890</t>
  </si>
  <si>
    <t>koleno kanalizační s hrdlem PP 160x15° SN10</t>
  </si>
  <si>
    <t>-1527092049</t>
  </si>
  <si>
    <t>7+7*2</t>
  </si>
  <si>
    <t>28611892</t>
  </si>
  <si>
    <t>koleno kanalizační s hrdlem PP 160x30° SN10</t>
  </si>
  <si>
    <t>655467650</t>
  </si>
  <si>
    <t>7*1+7*4</t>
  </si>
  <si>
    <t>28611894</t>
  </si>
  <si>
    <t>koleno kanalizační s hrdlem PP 160x45° SN10</t>
  </si>
  <si>
    <t>53628458</t>
  </si>
  <si>
    <t>877350310</t>
  </si>
  <si>
    <t>Montáž kolen na kanalizačním potrubí z PP trub hladkých plnostěnných DN 200</t>
  </si>
  <si>
    <t>-1591702398</t>
  </si>
  <si>
    <t>Montáž tvarovek na kanalizačním plastovém potrubí z polypropylenu PP hladkého plnostěnného kolen DN 200</t>
  </si>
  <si>
    <t>28611900</t>
  </si>
  <si>
    <t>koleno kanalizační s hrdlem PP 200x15° SN10</t>
  </si>
  <si>
    <t>-40725701</t>
  </si>
  <si>
    <t>2"uliční vpusti</t>
  </si>
  <si>
    <t>28611902</t>
  </si>
  <si>
    <t>koleno kanalizační s hrdlem PP 200x45° SN10</t>
  </si>
  <si>
    <t>-2104951398</t>
  </si>
  <si>
    <t>877350330</t>
  </si>
  <si>
    <t>Montáž spojek na kanalizačním potrubí z PP trub hladkých plnostěnných DN 200</t>
  </si>
  <si>
    <t>930713997</t>
  </si>
  <si>
    <t>Montáž tvarovek na kanalizačním plastovém potrubí z polypropylenu PP hladkého plnostěnného spojek nebo redukcí DN 200</t>
  </si>
  <si>
    <t>28611938</t>
  </si>
  <si>
    <t>redukce kanalizační plastová nesouosá PP 200/150</t>
  </si>
  <si>
    <t>928727103</t>
  </si>
  <si>
    <t>R12006</t>
  </si>
  <si>
    <t>přechod kanalizační PP kamenina-plast bez těsnění DN 200</t>
  </si>
  <si>
    <t>-903140885</t>
  </si>
  <si>
    <t>891359951</t>
  </si>
  <si>
    <t>Montáž potrubních spojek na potrubí z jakýchkoli trub DN 200</t>
  </si>
  <si>
    <t>-736722411</t>
  </si>
  <si>
    <t>Montáž opravných armatur potrubních spojek na potrubí z trub litinových, ocelových nebo plastických hmot DN 200</t>
  </si>
  <si>
    <t>R8913599</t>
  </si>
  <si>
    <t>Univerzální kanalizační pružná spojka DN 200</t>
  </si>
  <si>
    <t>-407338683</t>
  </si>
  <si>
    <t>899104112</t>
  </si>
  <si>
    <t>Osazení poklopů litinových nebo ocelových včetně rámů pro třídu zatížení D400, E600</t>
  </si>
  <si>
    <t>-1134607874</t>
  </si>
  <si>
    <t>Osazení poklopů litinových a ocelových včetně rámů pro třídu zatížení D400, E600</t>
  </si>
  <si>
    <t>R899</t>
  </si>
  <si>
    <t>Poklop s rámem D 400, s odvětráním, označení logem města Benešov</t>
  </si>
  <si>
    <t>-676465303</t>
  </si>
  <si>
    <t>Poklop s rámem D 400, s odvětráním
- rám betono-litinový
- víko bude celo-litinové ve variantě s odvětráním
Tlumící vložka musí být vyrobena z vhodného materiálu odolného vůči olejovým a rozmrazovacím látkám, nesmí být z plastových či kompozitních materiálů. Konstrukce vložky musí zajišťovat tlumení vertikálního i horizontálního pohybu víka (tvar „L“), minimální velikost horizontální tlumící plochy je 450cm čtverečních, vertikální tlumící plochy 160cm čtverečních.
Chránit poklop proti samovolnému otevření musí minimálně 2 pružné prvky, tak aby systém působil centricky (tj. i na nájezdové straně poklopu). Zajištění proti krádeži nerozpojitelným, spojením víka s rámem. Komplet musí být opatřen bezpečnostní aretací víka po otevření proti samovolnému zavření.Víko bude označeno logem města.</t>
  </si>
  <si>
    <t>3"viz. výpis materiálu šachet</t>
  </si>
  <si>
    <t>452112111</t>
  </si>
  <si>
    <t>Osazení betonových prstenců nebo rámů v do 100 mm</t>
  </si>
  <si>
    <t>-1342545032</t>
  </si>
  <si>
    <t>Osazení betonových dílců prstenců nebo rámů pod poklopy a mříže, výšky do 100 mm</t>
  </si>
  <si>
    <t>59224176</t>
  </si>
  <si>
    <t>prstenec šachtový vyrovnávací betonový 625x120x80mm</t>
  </si>
  <si>
    <t>967443071</t>
  </si>
  <si>
    <t>2"viz. výpis materiálu šachet</t>
  </si>
  <si>
    <t>59224185</t>
  </si>
  <si>
    <t>prstenec šachtový vyrovnávací betonový 625x120x60mm</t>
  </si>
  <si>
    <t>-682328245</t>
  </si>
  <si>
    <t>1"viz. výpis materiálu šachet</t>
  </si>
  <si>
    <t>452112121</t>
  </si>
  <si>
    <t>Osazení betonových prstenců nebo rámů v do 200 mm</t>
  </si>
  <si>
    <t>-27894167</t>
  </si>
  <si>
    <t>Osazení betonových dílců prstenců nebo rámů pod poklopy a mříže, výšky přes 100 do 200 mm</t>
  </si>
  <si>
    <t>59224188</t>
  </si>
  <si>
    <t>prstenec šachtový vyrovnávací betonový 625x120x120mm</t>
  </si>
  <si>
    <t>-640570684</t>
  </si>
  <si>
    <t>894412411</t>
  </si>
  <si>
    <t>Osazení betonových nebo železobetonových dílců pro šachty skruží přechodových</t>
  </si>
  <si>
    <t>-1581552001</t>
  </si>
  <si>
    <t>59224312</t>
  </si>
  <si>
    <t>kónus šachetní betonový kapsové plastové stupadlo 100x62,5x58cm</t>
  </si>
  <si>
    <t>-1620004442</t>
  </si>
  <si>
    <t>894411311</t>
  </si>
  <si>
    <t>Osazení betonových nebo železobetonových dílců pro šachty skruží rovných</t>
  </si>
  <si>
    <t>-952972090</t>
  </si>
  <si>
    <t>59224050</t>
  </si>
  <si>
    <t>skruž pro kanalizační šachty se zabudovanými stupadly 100x25x12cm</t>
  </si>
  <si>
    <t>638696340</t>
  </si>
  <si>
    <t>59224051</t>
  </si>
  <si>
    <t>skruž pro kanalizační šachty se zabudovanými stupadly 100x50x12cm</t>
  </si>
  <si>
    <t>1031863854</t>
  </si>
  <si>
    <t>59224052</t>
  </si>
  <si>
    <t>skruž pro kanalizační šachty se zabudovanými stupadly 100x100x12cm</t>
  </si>
  <si>
    <t>477848818</t>
  </si>
  <si>
    <t>894414111</t>
  </si>
  <si>
    <t>Osazení betonových nebo železobetonových dílců pro šachty skruží základových (dno)</t>
  </si>
  <si>
    <t>-1051742042</t>
  </si>
  <si>
    <t>59224338</t>
  </si>
  <si>
    <t>dno betonové šachty kanalizační přímé 100x80x50cm</t>
  </si>
  <si>
    <t>-296747354</t>
  </si>
  <si>
    <t>59224348</t>
  </si>
  <si>
    <t>těsnění elastomerové pro spojení šachetních dílů DN 1000</t>
  </si>
  <si>
    <t>1849757238</t>
  </si>
  <si>
    <t>9"viz. výpis materiálu šachet</t>
  </si>
  <si>
    <t>-929078470</t>
  </si>
  <si>
    <t>136+(81,1+116,24)</t>
  </si>
  <si>
    <t>892351111</t>
  </si>
  <si>
    <t>Tlaková zkouška vodou potrubí DN 150 nebo 200</t>
  </si>
  <si>
    <t>1705746697</t>
  </si>
  <si>
    <t>Tlakové zkoušky vodou na potrubí DN 150 nebo 200</t>
  </si>
  <si>
    <t>892421111</t>
  </si>
  <si>
    <t>Tlaková zkouška vodou potrubí DN 400 nebo 500</t>
  </si>
  <si>
    <t>801426074</t>
  </si>
  <si>
    <t>Tlakové zkoušky vodou na potrubí DN 400 nebo 500</t>
  </si>
  <si>
    <t>R892442111</t>
  </si>
  <si>
    <t>Zabezpečení konců potrubí DN nad 300 do 600 při tlakových zkouškách vodou</t>
  </si>
  <si>
    <t>kpl</t>
  </si>
  <si>
    <t>252454868</t>
  </si>
  <si>
    <t>Tlakové zkoušky vodou zabezpečení konců potrubí při tlakových zkouškách DN přes 300 do 600 pytlováním</t>
  </si>
  <si>
    <t>R115101201</t>
  </si>
  <si>
    <t>Přečerpávání odpadních vod při stavbě (včetně instalace čerpadla a potrubí)</t>
  </si>
  <si>
    <t>-503368552</t>
  </si>
  <si>
    <t>115101301</t>
  </si>
  <si>
    <t>Pohotovost čerpací soupravy pro dopravní výšku do 10 m přítok do 500 l/min</t>
  </si>
  <si>
    <t>den</t>
  </si>
  <si>
    <t>38463461</t>
  </si>
  <si>
    <t>Pohotovost záložní čerpací soupravy pro dopravní výšku do 10 m s uvažovaným průměrným přítokem do 500 l/min</t>
  </si>
  <si>
    <t>721241103</t>
  </si>
  <si>
    <t>Lapač střešních splavenin z litiny DN 150</t>
  </si>
  <si>
    <t>-883263469</t>
  </si>
  <si>
    <t>Lapače střešních splavenin litinové DN 150</t>
  </si>
  <si>
    <t>721241104</t>
  </si>
  <si>
    <t>Lapač střešních splavenin z litiny DN 200</t>
  </si>
  <si>
    <t>-320337450</t>
  </si>
  <si>
    <t>Lapače střešních splavenin litinové DN 200</t>
  </si>
  <si>
    <t>359901211</t>
  </si>
  <si>
    <t>Monitoring stoky jakékoli výšky na nové kanalizaci</t>
  </si>
  <si>
    <t>595814719</t>
  </si>
  <si>
    <t>Monitoring stok (kamerový systém) jakékoli výšky nová kanalizace</t>
  </si>
  <si>
    <t>Uliční vpust</t>
  </si>
  <si>
    <t>452112111.1</t>
  </si>
  <si>
    <t>686229794</t>
  </si>
  <si>
    <t>592238640</t>
  </si>
  <si>
    <t>prstenec betonový pro uliční vpusť vyrovnávací TBV-Q 390/60/10a, 39x6x13 cm</t>
  </si>
  <si>
    <t>-184530215</t>
  </si>
  <si>
    <t>prstenec betonový pro uliční vpusť vyrovnávací 39 x 6 x 13 cm</t>
  </si>
  <si>
    <t>2"viz. výpis uličních vpustí</t>
  </si>
  <si>
    <t>895941111.1</t>
  </si>
  <si>
    <t>Zřízení vpusti kanalizační uliční z betonových dílců typ UV-50 normální</t>
  </si>
  <si>
    <t>-2035637676</t>
  </si>
  <si>
    <t>59223850</t>
  </si>
  <si>
    <t>dno pro uliční vpusť s výtokovým otvorem betonové 450x330x50mm</t>
  </si>
  <si>
    <t>1039225179</t>
  </si>
  <si>
    <t>592238620</t>
  </si>
  <si>
    <t>skruž betonová pro uliční vpusť středová TBV-Q 450/295/6a 45x29,5x5 cm</t>
  </si>
  <si>
    <t>-419891628</t>
  </si>
  <si>
    <t>skruž betonová pro uliční vpusť středová 45 x 29,5 x 5 cm</t>
  </si>
  <si>
    <t>59223858</t>
  </si>
  <si>
    <t>skruž pro uliční vpusť horní betonová 450x570x50mm</t>
  </si>
  <si>
    <t>-1269597954</t>
  </si>
  <si>
    <t>899204112</t>
  </si>
  <si>
    <t>Osazení mříží litinových včetně rámů a košů na bahno pro třídu zatížení D400, E600</t>
  </si>
  <si>
    <t>-447480166</t>
  </si>
  <si>
    <t>115</t>
  </si>
  <si>
    <t>592238780</t>
  </si>
  <si>
    <t>mříž M1 D400 DIN 19583-13, 500/500 mm</t>
  </si>
  <si>
    <t>834409932</t>
  </si>
  <si>
    <t>mříž vtoková pro uliční vpusti 500/500 mm</t>
  </si>
  <si>
    <t>116</t>
  </si>
  <si>
    <t>592238760</t>
  </si>
  <si>
    <t>rám zabetonovaný DIN 19583-9 500/500 mm</t>
  </si>
  <si>
    <t>89198651</t>
  </si>
  <si>
    <t>rám zabetonovaný pro uliční vpusti 500/500 mm</t>
  </si>
  <si>
    <t>117</t>
  </si>
  <si>
    <t>59223871</t>
  </si>
  <si>
    <t>koš vysoký pro uliční vpusti žárově Pz plech pro rám 500/500mm</t>
  </si>
  <si>
    <t>1825307756</t>
  </si>
  <si>
    <t>118</t>
  </si>
  <si>
    <t>905203588</t>
  </si>
  <si>
    <t>215,739+0,4281+18,323+1,06+4,758+126,41+185,041</t>
  </si>
  <si>
    <t>119</t>
  </si>
  <si>
    <t>-333104704</t>
  </si>
  <si>
    <t>0,4281+18,323+1,06+4,758+126,41+185,041</t>
  </si>
  <si>
    <t>336,02*8 "Přepočtené koeficientem množství</t>
  </si>
  <si>
    <t>120</t>
  </si>
  <si>
    <t>2010781039</t>
  </si>
  <si>
    <t>0,423+20,219"odvoz dlažby na mezideponii</t>
  </si>
  <si>
    <t>1,06+5,314+1,037"odvoz na mezideponii</t>
  </si>
  <si>
    <t>5,314+1,037"dovoz z mezideponie</t>
  </si>
  <si>
    <t>123,925"odvoz na skládku (kanalizace)</t>
  </si>
  <si>
    <t>121</t>
  </si>
  <si>
    <t>-1650494593</t>
  </si>
  <si>
    <t>123,925*8 "Přepočtené koeficientem množství</t>
  </si>
  <si>
    <t>122</t>
  </si>
  <si>
    <t>-1777912353</t>
  </si>
  <si>
    <t>123</t>
  </si>
  <si>
    <t>997221861</t>
  </si>
  <si>
    <t>Poplatek za uložení stavebního odpadu na recyklační skládce (skládkovné) z prostého betonu pod kódem 17 01 01</t>
  </si>
  <si>
    <t>-2109134543</t>
  </si>
  <si>
    <t>Poplatek za uložení stavebního odpadu na recyklační skládce (skládkovné) z prostého betonu zatříděného do Katalogu odpadů pod kódem 17 01 01</t>
  </si>
  <si>
    <t>95,2+3,763+11,385</t>
  </si>
  <si>
    <t>124</t>
  </si>
  <si>
    <t>-1524768307</t>
  </si>
  <si>
    <t>125</t>
  </si>
  <si>
    <t>-64004505</t>
  </si>
  <si>
    <t>12,827</t>
  </si>
  <si>
    <t>126</t>
  </si>
  <si>
    <t>-7185495</t>
  </si>
  <si>
    <t>357,366</t>
  </si>
  <si>
    <t>127</t>
  </si>
  <si>
    <t>-1243475140</t>
  </si>
  <si>
    <t>128</t>
  </si>
  <si>
    <t>998275101</t>
  </si>
  <si>
    <t>Přesun hmot pro trubní vedení z trub kameninových otevřený výkop</t>
  </si>
  <si>
    <t>105968456</t>
  </si>
  <si>
    <t>Přesun hmot pro trubní vedení hloubené z trub kameninových pro kanalizace v otevřeném výkopu dopravní vzdálenost do 15 m</t>
  </si>
  <si>
    <t>416,074-357,366</t>
  </si>
  <si>
    <t>129</t>
  </si>
  <si>
    <t>998275124</t>
  </si>
  <si>
    <t>Příplatek k přesunu hmot pro trubní vedení z trub kameninových za zvětšený přesun hmot do 500 m</t>
  </si>
  <si>
    <t>227748709</t>
  </si>
  <si>
    <t>Přesun hmot pro trubní vedení hloubené z trub kameninových Příplatek k cenám za zvětšený přesun přes vymezenou největší dopravní vzdálenost do 500 m</t>
  </si>
  <si>
    <t>VRN - Vedlejší rozpočtové náklady</t>
  </si>
  <si>
    <t>001</t>
  </si>
  <si>
    <t>Geodetické práce - vytyčení stavby</t>
  </si>
  <si>
    <t>1024</t>
  </si>
  <si>
    <t>1476569479</t>
  </si>
  <si>
    <t>002</t>
  </si>
  <si>
    <t>Průzkumné práce - sondy - ruční kopání</t>
  </si>
  <si>
    <t>-789981606</t>
  </si>
  <si>
    <t>Průzkumné práce - sondy - ruční kopání v rozsahu 50 h</t>
  </si>
  <si>
    <t>003</t>
  </si>
  <si>
    <t>Zařízení staveniště</t>
  </si>
  <si>
    <t>1822064047</t>
  </si>
  <si>
    <t>Zařízení staveniště včetně mobilního oplocení staveniště</t>
  </si>
  <si>
    <t>004</t>
  </si>
  <si>
    <t>Zrušení zařízení staveniště</t>
  </si>
  <si>
    <t>-635327962</t>
  </si>
  <si>
    <t>005</t>
  </si>
  <si>
    <t>Inženýrská činnost (zkoušky, měření, revize)</t>
  </si>
  <si>
    <t>442090218</t>
  </si>
  <si>
    <t>006</t>
  </si>
  <si>
    <t>Koordinační činnost</t>
  </si>
  <si>
    <t>-595255539</t>
  </si>
  <si>
    <t>011</t>
  </si>
  <si>
    <t>Dopravně inženýrské opatření</t>
  </si>
  <si>
    <t>-1615886024</t>
  </si>
  <si>
    <t>Dopravně inženýrské opatření včetně projednání a stanovení místní úpravy</t>
  </si>
  <si>
    <t>012</t>
  </si>
  <si>
    <t>Vytyčení inženýrských sítí</t>
  </si>
  <si>
    <t>1618059060</t>
  </si>
  <si>
    <t>013</t>
  </si>
  <si>
    <t>Geotechnický dozor</t>
  </si>
  <si>
    <t>1093912811</t>
  </si>
  <si>
    <t>Geotechnický dozor v rozsahu 15 h včetně cestovného</t>
  </si>
  <si>
    <t>013274000</t>
  </si>
  <si>
    <t>Pasportizace objektů před započetím prací v blízkosti stavby</t>
  </si>
  <si>
    <t>12708284</t>
  </si>
  <si>
    <t>014</t>
  </si>
  <si>
    <t>Geometrické zaměření stavby</t>
  </si>
  <si>
    <t>536229377</t>
  </si>
  <si>
    <t>015</t>
  </si>
  <si>
    <t>Dokumentace skutečného provedení stavby</t>
  </si>
  <si>
    <t>2022335012</t>
  </si>
  <si>
    <t>016</t>
  </si>
  <si>
    <t>Archeologický dohled</t>
  </si>
  <si>
    <t>1022168907</t>
  </si>
  <si>
    <t>017</t>
  </si>
  <si>
    <t>Náhradní zásobování pitnou vodou vlečnou cisternou</t>
  </si>
  <si>
    <t>1173395691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</si>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</sst>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9" fillId="3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0" borderId="18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left" vertical="center"/>
      <protection/>
    </xf>
    <xf numFmtId="0" fontId="19" fillId="3" borderId="7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S4" s="17" t="s">
        <v>11</v>
      </c>
    </row>
    <row r="5" spans="2:71" s="1" customFormat="1" ht="12" customHeight="1">
      <c r="B5" s="21"/>
      <c r="C5" s="22"/>
      <c r="D5" s="25" t="s">
        <v>12</v>
      </c>
      <c r="E5" s="22"/>
      <c r="F5" s="22"/>
      <c r="G5" s="22"/>
      <c r="H5" s="22"/>
      <c r="I5" s="22"/>
      <c r="J5" s="22"/>
      <c r="K5" s="305" t="s">
        <v>13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2"/>
      <c r="AQ5" s="22"/>
      <c r="AR5" s="20"/>
      <c r="BS5" s="17" t="s">
        <v>6</v>
      </c>
    </row>
    <row r="6" spans="2:71" s="1" customFormat="1" ht="36.95" customHeight="1">
      <c r="B6" s="21"/>
      <c r="C6" s="22"/>
      <c r="D6" s="27" t="s">
        <v>14</v>
      </c>
      <c r="E6" s="22"/>
      <c r="F6" s="22"/>
      <c r="G6" s="22"/>
      <c r="H6" s="22"/>
      <c r="I6" s="22"/>
      <c r="J6" s="22"/>
      <c r="K6" s="307" t="s">
        <v>15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2"/>
      <c r="AQ6" s="22"/>
      <c r="AR6" s="20"/>
      <c r="BS6" s="17" t="s">
        <v>6</v>
      </c>
    </row>
    <row r="7" spans="2:71" s="1" customFormat="1" ht="12" customHeight="1">
      <c r="B7" s="21"/>
      <c r="C7" s="22"/>
      <c r="D7" s="28" t="s">
        <v>16</v>
      </c>
      <c r="E7" s="22"/>
      <c r="F7" s="22"/>
      <c r="G7" s="22"/>
      <c r="H7" s="22"/>
      <c r="I7" s="22"/>
      <c r="J7" s="22"/>
      <c r="K7" s="26" t="s">
        <v>17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18</v>
      </c>
      <c r="AL7" s="22"/>
      <c r="AM7" s="22"/>
      <c r="AN7" s="26" t="s">
        <v>17</v>
      </c>
      <c r="AO7" s="22"/>
      <c r="AP7" s="22"/>
      <c r="AQ7" s="22"/>
      <c r="AR7" s="20"/>
      <c r="BS7" s="17" t="s">
        <v>6</v>
      </c>
    </row>
    <row r="8" spans="2:71" s="1" customFormat="1" ht="12" customHeight="1">
      <c r="B8" s="21"/>
      <c r="C8" s="22"/>
      <c r="D8" s="28" t="s">
        <v>19</v>
      </c>
      <c r="E8" s="22"/>
      <c r="F8" s="22"/>
      <c r="G8" s="22"/>
      <c r="H8" s="22"/>
      <c r="I8" s="22"/>
      <c r="J8" s="22"/>
      <c r="K8" s="26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21</v>
      </c>
      <c r="AL8" s="22"/>
      <c r="AM8" s="22"/>
      <c r="AN8" s="26" t="s">
        <v>22</v>
      </c>
      <c r="AO8" s="22"/>
      <c r="AP8" s="22"/>
      <c r="AQ8" s="22"/>
      <c r="AR8" s="2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2:71" s="1" customFormat="1" ht="12" customHeight="1">
      <c r="B10" s="21"/>
      <c r="C10" s="22"/>
      <c r="D10" s="28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24</v>
      </c>
      <c r="AL10" s="22"/>
      <c r="AM10" s="22"/>
      <c r="AN10" s="26" t="s">
        <v>25</v>
      </c>
      <c r="AO10" s="22"/>
      <c r="AP10" s="22"/>
      <c r="AQ10" s="22"/>
      <c r="AR10" s="20"/>
      <c r="BS10" s="17" t="s">
        <v>6</v>
      </c>
    </row>
    <row r="11" spans="2:71" s="1" customFormat="1" ht="18.4" customHeight="1">
      <c r="B11" s="21"/>
      <c r="C11" s="22"/>
      <c r="D11" s="22"/>
      <c r="E11" s="26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27</v>
      </c>
      <c r="AL11" s="22"/>
      <c r="AM11" s="22"/>
      <c r="AN11" s="26" t="s">
        <v>28</v>
      </c>
      <c r="AO11" s="22"/>
      <c r="AP11" s="22"/>
      <c r="AQ11" s="22"/>
      <c r="AR11" s="2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2:71" s="1" customFormat="1" ht="12" customHeight="1">
      <c r="B13" s="21"/>
      <c r="C13" s="22"/>
      <c r="D13" s="28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24</v>
      </c>
      <c r="AL13" s="22"/>
      <c r="AM13" s="22"/>
      <c r="AN13" s="26" t="s">
        <v>30</v>
      </c>
      <c r="AO13" s="22"/>
      <c r="AP13" s="22"/>
      <c r="AQ13" s="22"/>
      <c r="AR13" s="20"/>
      <c r="BS13" s="17" t="s">
        <v>6</v>
      </c>
    </row>
    <row r="14" spans="2:71" ht="12.75">
      <c r="B14" s="21"/>
      <c r="C14" s="22"/>
      <c r="D14" s="22"/>
      <c r="E14" s="26" t="s">
        <v>31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27</v>
      </c>
      <c r="AL14" s="22"/>
      <c r="AM14" s="22"/>
      <c r="AN14" s="26" t="s">
        <v>32</v>
      </c>
      <c r="AO14" s="22"/>
      <c r="AP14" s="22"/>
      <c r="AQ14" s="22"/>
      <c r="AR14" s="2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2:71" s="1" customFormat="1" ht="12" customHeight="1">
      <c r="B16" s="21"/>
      <c r="C16" s="22"/>
      <c r="D16" s="28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24</v>
      </c>
      <c r="AL16" s="22"/>
      <c r="AM16" s="22"/>
      <c r="AN16" s="26" t="s">
        <v>34</v>
      </c>
      <c r="AO16" s="22"/>
      <c r="AP16" s="22"/>
      <c r="AQ16" s="22"/>
      <c r="AR16" s="20"/>
      <c r="BS16" s="17" t="s">
        <v>4</v>
      </c>
    </row>
    <row r="17" spans="2:71" s="1" customFormat="1" ht="18.4" customHeight="1">
      <c r="B17" s="21"/>
      <c r="C17" s="22"/>
      <c r="D17" s="22"/>
      <c r="E17" s="26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27</v>
      </c>
      <c r="AL17" s="22"/>
      <c r="AM17" s="22"/>
      <c r="AN17" s="26" t="s">
        <v>17</v>
      </c>
      <c r="AO17" s="22"/>
      <c r="AP17" s="22"/>
      <c r="AQ17" s="22"/>
      <c r="AR17" s="20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2:71" s="1" customFormat="1" ht="12" customHeight="1">
      <c r="B19" s="21"/>
      <c r="C19" s="22"/>
      <c r="D19" s="28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24</v>
      </c>
      <c r="AL19" s="22"/>
      <c r="AM19" s="22"/>
      <c r="AN19" s="26" t="s">
        <v>17</v>
      </c>
      <c r="AO19" s="22"/>
      <c r="AP19" s="22"/>
      <c r="AQ19" s="22"/>
      <c r="AR19" s="20"/>
      <c r="BS19" s="17" t="s">
        <v>6</v>
      </c>
    </row>
    <row r="20" spans="2:71" s="1" customFormat="1" ht="18.4" customHeight="1">
      <c r="B20" s="21"/>
      <c r="C20" s="22"/>
      <c r="D20" s="22"/>
      <c r="E20" s="26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27</v>
      </c>
      <c r="AL20" s="22"/>
      <c r="AM20" s="22"/>
      <c r="AN20" s="26" t="s">
        <v>17</v>
      </c>
      <c r="AO20" s="22"/>
      <c r="AP20" s="22"/>
      <c r="AQ20" s="22"/>
      <c r="AR20" s="20"/>
      <c r="BS20" s="17" t="s">
        <v>36</v>
      </c>
    </row>
    <row r="21" spans="2:44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2:44" s="1" customFormat="1" ht="12" customHeight="1">
      <c r="B22" s="21"/>
      <c r="C22" s="22"/>
      <c r="D22" s="28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2:44" s="1" customFormat="1" ht="239.25" customHeight="1">
      <c r="B23" s="21"/>
      <c r="C23" s="22"/>
      <c r="D23" s="22"/>
      <c r="E23" s="308" t="s">
        <v>40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2"/>
      <c r="AP23" s="22"/>
      <c r="AQ23" s="22"/>
      <c r="AR23" s="20"/>
    </row>
    <row r="24" spans="2:44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2:44" s="1" customFormat="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1:57" s="2" customFormat="1" ht="25.9" customHeight="1">
      <c r="A26" s="31"/>
      <c r="B26" s="32"/>
      <c r="C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9">
        <f>ROUND(AG54,2)</f>
        <v>5134701.34</v>
      </c>
      <c r="AL26" s="310"/>
      <c r="AM26" s="310"/>
      <c r="AN26" s="310"/>
      <c r="AO26" s="310"/>
      <c r="AP26" s="33"/>
      <c r="AQ26" s="33"/>
      <c r="AR26" s="36"/>
      <c r="BE26" s="31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1" t="s">
        <v>42</v>
      </c>
      <c r="M28" s="311"/>
      <c r="N28" s="311"/>
      <c r="O28" s="311"/>
      <c r="P28" s="311"/>
      <c r="Q28" s="33"/>
      <c r="R28" s="33"/>
      <c r="S28" s="33"/>
      <c r="T28" s="33"/>
      <c r="U28" s="33"/>
      <c r="V28" s="33"/>
      <c r="W28" s="311" t="s">
        <v>43</v>
      </c>
      <c r="X28" s="311"/>
      <c r="Y28" s="311"/>
      <c r="Z28" s="311"/>
      <c r="AA28" s="311"/>
      <c r="AB28" s="311"/>
      <c r="AC28" s="311"/>
      <c r="AD28" s="311"/>
      <c r="AE28" s="311"/>
      <c r="AF28" s="33"/>
      <c r="AG28" s="33"/>
      <c r="AH28" s="33"/>
      <c r="AI28" s="33"/>
      <c r="AJ28" s="33"/>
      <c r="AK28" s="311" t="s">
        <v>44</v>
      </c>
      <c r="AL28" s="311"/>
      <c r="AM28" s="311"/>
      <c r="AN28" s="311"/>
      <c r="AO28" s="311"/>
      <c r="AP28" s="33"/>
      <c r="AQ28" s="33"/>
      <c r="AR28" s="36"/>
      <c r="BE28" s="31"/>
    </row>
    <row r="29" spans="2:44" s="3" customFormat="1" ht="14.45" customHeight="1">
      <c r="B29" s="37"/>
      <c r="C29" s="38"/>
      <c r="D29" s="28" t="s">
        <v>45</v>
      </c>
      <c r="E29" s="38"/>
      <c r="F29" s="28" t="s">
        <v>46</v>
      </c>
      <c r="G29" s="38"/>
      <c r="H29" s="38"/>
      <c r="I29" s="38"/>
      <c r="J29" s="38"/>
      <c r="K29" s="38"/>
      <c r="L29" s="314">
        <v>0.21</v>
      </c>
      <c r="M29" s="313"/>
      <c r="N29" s="313"/>
      <c r="O29" s="313"/>
      <c r="P29" s="313"/>
      <c r="Q29" s="38"/>
      <c r="R29" s="38"/>
      <c r="S29" s="38"/>
      <c r="T29" s="38"/>
      <c r="U29" s="38"/>
      <c r="V29" s="38"/>
      <c r="W29" s="312">
        <f>ROUND(AZ54,2)</f>
        <v>5134701.34</v>
      </c>
      <c r="X29" s="313"/>
      <c r="Y29" s="313"/>
      <c r="Z29" s="313"/>
      <c r="AA29" s="313"/>
      <c r="AB29" s="313"/>
      <c r="AC29" s="313"/>
      <c r="AD29" s="313"/>
      <c r="AE29" s="313"/>
      <c r="AF29" s="38"/>
      <c r="AG29" s="38"/>
      <c r="AH29" s="38"/>
      <c r="AI29" s="38"/>
      <c r="AJ29" s="38"/>
      <c r="AK29" s="312">
        <f>ROUND(AV54,2)</f>
        <v>1078287.28</v>
      </c>
      <c r="AL29" s="313"/>
      <c r="AM29" s="313"/>
      <c r="AN29" s="313"/>
      <c r="AO29" s="313"/>
      <c r="AP29" s="38"/>
      <c r="AQ29" s="38"/>
      <c r="AR29" s="39"/>
    </row>
    <row r="30" spans="2:44" s="3" customFormat="1" ht="14.45" customHeight="1">
      <c r="B30" s="37"/>
      <c r="C30" s="38"/>
      <c r="D30" s="38"/>
      <c r="E30" s="38"/>
      <c r="F30" s="28" t="s">
        <v>47</v>
      </c>
      <c r="G30" s="38"/>
      <c r="H30" s="38"/>
      <c r="I30" s="38"/>
      <c r="J30" s="38"/>
      <c r="K30" s="38"/>
      <c r="L30" s="314">
        <v>0.15</v>
      </c>
      <c r="M30" s="313"/>
      <c r="N30" s="313"/>
      <c r="O30" s="313"/>
      <c r="P30" s="313"/>
      <c r="Q30" s="38"/>
      <c r="R30" s="38"/>
      <c r="S30" s="38"/>
      <c r="T30" s="38"/>
      <c r="U30" s="38"/>
      <c r="V30" s="38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F30" s="38"/>
      <c r="AG30" s="38"/>
      <c r="AH30" s="38"/>
      <c r="AI30" s="38"/>
      <c r="AJ30" s="38"/>
      <c r="AK30" s="312">
        <f>ROUND(AW54,2)</f>
        <v>0</v>
      </c>
      <c r="AL30" s="313"/>
      <c r="AM30" s="313"/>
      <c r="AN30" s="313"/>
      <c r="AO30" s="313"/>
      <c r="AP30" s="38"/>
      <c r="AQ30" s="38"/>
      <c r="AR30" s="39"/>
    </row>
    <row r="31" spans="2:44" s="3" customFormat="1" ht="14.45" customHeight="1" hidden="1">
      <c r="B31" s="37"/>
      <c r="C31" s="38"/>
      <c r="D31" s="38"/>
      <c r="E31" s="38"/>
      <c r="F31" s="28" t="s">
        <v>48</v>
      </c>
      <c r="G31" s="38"/>
      <c r="H31" s="38"/>
      <c r="I31" s="38"/>
      <c r="J31" s="38"/>
      <c r="K31" s="38"/>
      <c r="L31" s="314">
        <v>0.21</v>
      </c>
      <c r="M31" s="313"/>
      <c r="N31" s="313"/>
      <c r="O31" s="313"/>
      <c r="P31" s="313"/>
      <c r="Q31" s="38"/>
      <c r="R31" s="38"/>
      <c r="S31" s="38"/>
      <c r="T31" s="38"/>
      <c r="U31" s="38"/>
      <c r="V31" s="38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F31" s="38"/>
      <c r="AG31" s="38"/>
      <c r="AH31" s="38"/>
      <c r="AI31" s="38"/>
      <c r="AJ31" s="38"/>
      <c r="AK31" s="312">
        <v>0</v>
      </c>
      <c r="AL31" s="313"/>
      <c r="AM31" s="313"/>
      <c r="AN31" s="313"/>
      <c r="AO31" s="313"/>
      <c r="AP31" s="38"/>
      <c r="AQ31" s="38"/>
      <c r="AR31" s="39"/>
    </row>
    <row r="32" spans="2:44" s="3" customFormat="1" ht="14.45" customHeight="1" hidden="1">
      <c r="B32" s="37"/>
      <c r="C32" s="38"/>
      <c r="D32" s="38"/>
      <c r="E32" s="38"/>
      <c r="F32" s="28" t="s">
        <v>49</v>
      </c>
      <c r="G32" s="38"/>
      <c r="H32" s="38"/>
      <c r="I32" s="38"/>
      <c r="J32" s="38"/>
      <c r="K32" s="38"/>
      <c r="L32" s="314">
        <v>0.15</v>
      </c>
      <c r="M32" s="313"/>
      <c r="N32" s="313"/>
      <c r="O32" s="313"/>
      <c r="P32" s="313"/>
      <c r="Q32" s="38"/>
      <c r="R32" s="38"/>
      <c r="S32" s="38"/>
      <c r="T32" s="38"/>
      <c r="U32" s="38"/>
      <c r="V32" s="38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F32" s="38"/>
      <c r="AG32" s="38"/>
      <c r="AH32" s="38"/>
      <c r="AI32" s="38"/>
      <c r="AJ32" s="38"/>
      <c r="AK32" s="312">
        <v>0</v>
      </c>
      <c r="AL32" s="313"/>
      <c r="AM32" s="313"/>
      <c r="AN32" s="313"/>
      <c r="AO32" s="313"/>
      <c r="AP32" s="38"/>
      <c r="AQ32" s="38"/>
      <c r="AR32" s="39"/>
    </row>
    <row r="33" spans="2:44" s="3" customFormat="1" ht="14.45" customHeight="1" hidden="1">
      <c r="B33" s="37"/>
      <c r="C33" s="38"/>
      <c r="D33" s="38"/>
      <c r="E33" s="38"/>
      <c r="F33" s="28" t="s">
        <v>50</v>
      </c>
      <c r="G33" s="38"/>
      <c r="H33" s="38"/>
      <c r="I33" s="38"/>
      <c r="J33" s="38"/>
      <c r="K33" s="38"/>
      <c r="L33" s="314">
        <v>0</v>
      </c>
      <c r="M33" s="313"/>
      <c r="N33" s="313"/>
      <c r="O33" s="313"/>
      <c r="P33" s="313"/>
      <c r="Q33" s="38"/>
      <c r="R33" s="38"/>
      <c r="S33" s="38"/>
      <c r="T33" s="38"/>
      <c r="U33" s="38"/>
      <c r="V33" s="38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F33" s="38"/>
      <c r="AG33" s="38"/>
      <c r="AH33" s="38"/>
      <c r="AI33" s="38"/>
      <c r="AJ33" s="38"/>
      <c r="AK33" s="312">
        <v>0</v>
      </c>
      <c r="AL33" s="313"/>
      <c r="AM33" s="313"/>
      <c r="AN33" s="313"/>
      <c r="AO33" s="313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315" t="s">
        <v>53</v>
      </c>
      <c r="Y35" s="316"/>
      <c r="Z35" s="316"/>
      <c r="AA35" s="316"/>
      <c r="AB35" s="316"/>
      <c r="AC35" s="42"/>
      <c r="AD35" s="42"/>
      <c r="AE35" s="42"/>
      <c r="AF35" s="42"/>
      <c r="AG35" s="42"/>
      <c r="AH35" s="42"/>
      <c r="AI35" s="42"/>
      <c r="AJ35" s="42"/>
      <c r="AK35" s="317">
        <f>SUM(AK26:AK33)</f>
        <v>6212988.62</v>
      </c>
      <c r="AL35" s="316"/>
      <c r="AM35" s="316"/>
      <c r="AN35" s="316"/>
      <c r="AO35" s="31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3" t="s">
        <v>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8" t="s">
        <v>12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2020/19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14</v>
      </c>
      <c r="D45" s="53"/>
      <c r="E45" s="53"/>
      <c r="F45" s="53"/>
      <c r="G45" s="53"/>
      <c r="H45" s="53"/>
      <c r="I45" s="53"/>
      <c r="J45" s="53"/>
      <c r="K45" s="53"/>
      <c r="L45" s="319" t="str">
        <f>K6</f>
        <v>Rekonstrukce vodovodu a kanalizace ulice Jiráskova-II.etapa</v>
      </c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8" t="s">
        <v>19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Benešov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21</v>
      </c>
      <c r="AJ47" s="33"/>
      <c r="AK47" s="33"/>
      <c r="AL47" s="33"/>
      <c r="AM47" s="321" t="str">
        <f>IF(AN8="","",AN8)</f>
        <v>2. 7. 2021</v>
      </c>
      <c r="AN47" s="321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15.2" customHeight="1">
      <c r="A49" s="31"/>
      <c r="B49" s="32"/>
      <c r="C49" s="28" t="s">
        <v>23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>Město Benešov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33</v>
      </c>
      <c r="AJ49" s="33"/>
      <c r="AK49" s="33"/>
      <c r="AL49" s="33"/>
      <c r="AM49" s="322" t="str">
        <f>IF(E17="","",E17)</f>
        <v>P.R.I. s.r.o.</v>
      </c>
      <c r="AN49" s="323"/>
      <c r="AO49" s="323"/>
      <c r="AP49" s="323"/>
      <c r="AQ49" s="33"/>
      <c r="AR49" s="36"/>
      <c r="AS49" s="324" t="s">
        <v>55</v>
      </c>
      <c r="AT49" s="325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25.7" customHeight="1">
      <c r="A50" s="31"/>
      <c r="B50" s="32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9" t="str">
        <f>IF(E14="","",E14)</f>
        <v>Vodohospodářská společnost Benešov s.r.o.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37</v>
      </c>
      <c r="AJ50" s="33"/>
      <c r="AK50" s="33"/>
      <c r="AL50" s="33"/>
      <c r="AM50" s="322" t="str">
        <f>IF(E20="","",E20)</f>
        <v>Ing. Pavel Kuželka, Lenka Mastíková</v>
      </c>
      <c r="AN50" s="323"/>
      <c r="AO50" s="323"/>
      <c r="AP50" s="323"/>
      <c r="AQ50" s="33"/>
      <c r="AR50" s="36"/>
      <c r="AS50" s="326"/>
      <c r="AT50" s="327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28"/>
      <c r="AT51" s="329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330" t="s">
        <v>56</v>
      </c>
      <c r="D52" s="331"/>
      <c r="E52" s="331"/>
      <c r="F52" s="331"/>
      <c r="G52" s="331"/>
      <c r="H52" s="63"/>
      <c r="I52" s="332" t="s">
        <v>57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3" t="s">
        <v>58</v>
      </c>
      <c r="AH52" s="331"/>
      <c r="AI52" s="331"/>
      <c r="AJ52" s="331"/>
      <c r="AK52" s="331"/>
      <c r="AL52" s="331"/>
      <c r="AM52" s="331"/>
      <c r="AN52" s="332" t="s">
        <v>59</v>
      </c>
      <c r="AO52" s="331"/>
      <c r="AP52" s="331"/>
      <c r="AQ52" s="64" t="s">
        <v>60</v>
      </c>
      <c r="AR52" s="36"/>
      <c r="AS52" s="65" t="s">
        <v>61</v>
      </c>
      <c r="AT52" s="66" t="s">
        <v>62</v>
      </c>
      <c r="AU52" s="66" t="s">
        <v>63</v>
      </c>
      <c r="AV52" s="66" t="s">
        <v>64</v>
      </c>
      <c r="AW52" s="66" t="s">
        <v>65</v>
      </c>
      <c r="AX52" s="66" t="s">
        <v>66</v>
      </c>
      <c r="AY52" s="66" t="s">
        <v>67</v>
      </c>
      <c r="AZ52" s="66" t="s">
        <v>68</v>
      </c>
      <c r="BA52" s="66" t="s">
        <v>69</v>
      </c>
      <c r="BB52" s="66" t="s">
        <v>70</v>
      </c>
      <c r="BC52" s="66" t="s">
        <v>71</v>
      </c>
      <c r="BD52" s="67" t="s">
        <v>72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73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37">
        <f>ROUND(SUM(AG55:AG57),2)</f>
        <v>5134701.34</v>
      </c>
      <c r="AH54" s="337"/>
      <c r="AI54" s="337"/>
      <c r="AJ54" s="337"/>
      <c r="AK54" s="337"/>
      <c r="AL54" s="337"/>
      <c r="AM54" s="337"/>
      <c r="AN54" s="338">
        <f>SUM(AG54,AT54)</f>
        <v>6212988.62</v>
      </c>
      <c r="AO54" s="338"/>
      <c r="AP54" s="338"/>
      <c r="AQ54" s="75" t="s">
        <v>17</v>
      </c>
      <c r="AR54" s="76"/>
      <c r="AS54" s="77">
        <f>ROUND(SUM(AS55:AS57),2)</f>
        <v>0</v>
      </c>
      <c r="AT54" s="78">
        <f>ROUND(SUM(AV54:AW54),2)</f>
        <v>1078287.28</v>
      </c>
      <c r="AU54" s="79">
        <f>ROUND(SUM(AU55:AU57),5)</f>
        <v>5530.64968</v>
      </c>
      <c r="AV54" s="78">
        <f>ROUND(AZ54*L29,2)</f>
        <v>1078287.28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ROUND(SUM(AZ55:AZ57),2)</f>
        <v>5134701.34</v>
      </c>
      <c r="BA54" s="78">
        <f>ROUND(SUM(BA55:BA57),2)</f>
        <v>0</v>
      </c>
      <c r="BB54" s="78">
        <f>ROUND(SUM(BB55:BB57),2)</f>
        <v>0</v>
      </c>
      <c r="BC54" s="78">
        <f>ROUND(SUM(BC55:BC57),2)</f>
        <v>0</v>
      </c>
      <c r="BD54" s="80">
        <f>ROUND(SUM(BD55:BD57),2)</f>
        <v>0</v>
      </c>
      <c r="BS54" s="81" t="s">
        <v>74</v>
      </c>
      <c r="BT54" s="81" t="s">
        <v>75</v>
      </c>
      <c r="BU54" s="82" t="s">
        <v>76</v>
      </c>
      <c r="BV54" s="81" t="s">
        <v>77</v>
      </c>
      <c r="BW54" s="81" t="s">
        <v>5</v>
      </c>
      <c r="BX54" s="81" t="s">
        <v>78</v>
      </c>
      <c r="CL54" s="81" t="s">
        <v>17</v>
      </c>
    </row>
    <row r="55" spans="1:91" s="7" customFormat="1" ht="16.5" customHeight="1">
      <c r="A55" s="83" t="s">
        <v>79</v>
      </c>
      <c r="B55" s="84"/>
      <c r="C55" s="85"/>
      <c r="D55" s="336" t="s">
        <v>80</v>
      </c>
      <c r="E55" s="336"/>
      <c r="F55" s="336"/>
      <c r="G55" s="336"/>
      <c r="H55" s="336"/>
      <c r="I55" s="86"/>
      <c r="J55" s="336" t="s">
        <v>81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4">
        <f>'SO 01 - Vodovod'!J30</f>
        <v>1328740.17</v>
      </c>
      <c r="AH55" s="335"/>
      <c r="AI55" s="335"/>
      <c r="AJ55" s="335"/>
      <c r="AK55" s="335"/>
      <c r="AL55" s="335"/>
      <c r="AM55" s="335"/>
      <c r="AN55" s="334">
        <f>SUM(AG55,AT55)</f>
        <v>1607775.6099999999</v>
      </c>
      <c r="AO55" s="335"/>
      <c r="AP55" s="335"/>
      <c r="AQ55" s="87" t="s">
        <v>82</v>
      </c>
      <c r="AR55" s="88"/>
      <c r="AS55" s="89">
        <v>0</v>
      </c>
      <c r="AT55" s="90">
        <f>ROUND(SUM(AV55:AW55),2)</f>
        <v>279035.44</v>
      </c>
      <c r="AU55" s="91">
        <f>'SO 01 - Vodovod'!P85</f>
        <v>1681.3852359999996</v>
      </c>
      <c r="AV55" s="90">
        <f>'SO 01 - Vodovod'!J33</f>
        <v>279035.44</v>
      </c>
      <c r="AW55" s="90">
        <f>'SO 01 - Vodovod'!J34</f>
        <v>0</v>
      </c>
      <c r="AX55" s="90">
        <f>'SO 01 - Vodovod'!J35</f>
        <v>0</v>
      </c>
      <c r="AY55" s="90">
        <f>'SO 01 - Vodovod'!J36</f>
        <v>0</v>
      </c>
      <c r="AZ55" s="90">
        <f>'SO 01 - Vodovod'!F33</f>
        <v>1328740.17</v>
      </c>
      <c r="BA55" s="90">
        <f>'SO 01 - Vodovod'!F34</f>
        <v>0</v>
      </c>
      <c r="BB55" s="90">
        <f>'SO 01 - Vodovod'!F35</f>
        <v>0</v>
      </c>
      <c r="BC55" s="90">
        <f>'SO 01 - Vodovod'!F36</f>
        <v>0</v>
      </c>
      <c r="BD55" s="92">
        <f>'SO 01 - Vodovod'!F37</f>
        <v>0</v>
      </c>
      <c r="BT55" s="93" t="s">
        <v>83</v>
      </c>
      <c r="BV55" s="93" t="s">
        <v>77</v>
      </c>
      <c r="BW55" s="93" t="s">
        <v>84</v>
      </c>
      <c r="BX55" s="93" t="s">
        <v>5</v>
      </c>
      <c r="CL55" s="93" t="s">
        <v>17</v>
      </c>
      <c r="CM55" s="93" t="s">
        <v>85</v>
      </c>
    </row>
    <row r="56" spans="1:91" s="7" customFormat="1" ht="16.5" customHeight="1">
      <c r="A56" s="83" t="s">
        <v>79</v>
      </c>
      <c r="B56" s="84"/>
      <c r="C56" s="85"/>
      <c r="D56" s="336" t="s">
        <v>86</v>
      </c>
      <c r="E56" s="336"/>
      <c r="F56" s="336"/>
      <c r="G56" s="336"/>
      <c r="H56" s="336"/>
      <c r="I56" s="86"/>
      <c r="J56" s="336" t="s">
        <v>87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4">
        <f>'SO 02 - Kanalizace'!J30</f>
        <v>3629961.17</v>
      </c>
      <c r="AH56" s="335"/>
      <c r="AI56" s="335"/>
      <c r="AJ56" s="335"/>
      <c r="AK56" s="335"/>
      <c r="AL56" s="335"/>
      <c r="AM56" s="335"/>
      <c r="AN56" s="334">
        <f>SUM(AG56,AT56)</f>
        <v>4392253.02</v>
      </c>
      <c r="AO56" s="335"/>
      <c r="AP56" s="335"/>
      <c r="AQ56" s="87" t="s">
        <v>82</v>
      </c>
      <c r="AR56" s="88"/>
      <c r="AS56" s="89">
        <v>0</v>
      </c>
      <c r="AT56" s="90">
        <f>ROUND(SUM(AV56:AW56),2)</f>
        <v>762291.85</v>
      </c>
      <c r="AU56" s="91">
        <f>'SO 02 - Kanalizace'!P87</f>
        <v>3849.2644439999985</v>
      </c>
      <c r="AV56" s="90">
        <f>'SO 02 - Kanalizace'!J33</f>
        <v>762291.85</v>
      </c>
      <c r="AW56" s="90">
        <f>'SO 02 - Kanalizace'!J34</f>
        <v>0</v>
      </c>
      <c r="AX56" s="90">
        <f>'SO 02 - Kanalizace'!J35</f>
        <v>0</v>
      </c>
      <c r="AY56" s="90">
        <f>'SO 02 - Kanalizace'!J36</f>
        <v>0</v>
      </c>
      <c r="AZ56" s="90">
        <f>'SO 02 - Kanalizace'!F33</f>
        <v>3629961.17</v>
      </c>
      <c r="BA56" s="90">
        <f>'SO 02 - Kanalizace'!F34</f>
        <v>0</v>
      </c>
      <c r="BB56" s="90">
        <f>'SO 02 - Kanalizace'!F35</f>
        <v>0</v>
      </c>
      <c r="BC56" s="90">
        <f>'SO 02 - Kanalizace'!F36</f>
        <v>0</v>
      </c>
      <c r="BD56" s="92">
        <f>'SO 02 - Kanalizace'!F37</f>
        <v>0</v>
      </c>
      <c r="BT56" s="93" t="s">
        <v>83</v>
      </c>
      <c r="BV56" s="93" t="s">
        <v>77</v>
      </c>
      <c r="BW56" s="93" t="s">
        <v>88</v>
      </c>
      <c r="BX56" s="93" t="s">
        <v>5</v>
      </c>
      <c r="CL56" s="93" t="s">
        <v>17</v>
      </c>
      <c r="CM56" s="93" t="s">
        <v>85</v>
      </c>
    </row>
    <row r="57" spans="1:91" s="7" customFormat="1" ht="16.5" customHeight="1">
      <c r="A57" s="83" t="s">
        <v>79</v>
      </c>
      <c r="B57" s="84"/>
      <c r="C57" s="85"/>
      <c r="D57" s="336" t="s">
        <v>89</v>
      </c>
      <c r="E57" s="336"/>
      <c r="F57" s="336"/>
      <c r="G57" s="336"/>
      <c r="H57" s="336"/>
      <c r="I57" s="86"/>
      <c r="J57" s="336" t="s">
        <v>90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4">
        <f>'VRN - Vedlejší rozpočtové...'!J30</f>
        <v>176000</v>
      </c>
      <c r="AH57" s="335"/>
      <c r="AI57" s="335"/>
      <c r="AJ57" s="335"/>
      <c r="AK57" s="335"/>
      <c r="AL57" s="335"/>
      <c r="AM57" s="335"/>
      <c r="AN57" s="334">
        <f>SUM(AG57,AT57)</f>
        <v>212960</v>
      </c>
      <c r="AO57" s="335"/>
      <c r="AP57" s="335"/>
      <c r="AQ57" s="87" t="s">
        <v>82</v>
      </c>
      <c r="AR57" s="88"/>
      <c r="AS57" s="94">
        <v>0</v>
      </c>
      <c r="AT57" s="95">
        <f>ROUND(SUM(AV57:AW57),2)</f>
        <v>36960</v>
      </c>
      <c r="AU57" s="96">
        <f>'VRN - Vedlejší rozpočtové...'!P80</f>
        <v>0</v>
      </c>
      <c r="AV57" s="95">
        <f>'VRN - Vedlejší rozpočtové...'!J33</f>
        <v>36960</v>
      </c>
      <c r="AW57" s="95">
        <f>'VRN - Vedlejší rozpočtové...'!J34</f>
        <v>0</v>
      </c>
      <c r="AX57" s="95">
        <f>'VRN - Vedlejší rozpočtové...'!J35</f>
        <v>0</v>
      </c>
      <c r="AY57" s="95">
        <f>'VRN - Vedlejší rozpočtové...'!J36</f>
        <v>0</v>
      </c>
      <c r="AZ57" s="95">
        <f>'VRN - Vedlejší rozpočtové...'!F33</f>
        <v>176000</v>
      </c>
      <c r="BA57" s="95">
        <f>'VRN - Vedlejší rozpočtové...'!F34</f>
        <v>0</v>
      </c>
      <c r="BB57" s="95">
        <f>'VRN - Vedlejší rozpočtové...'!F35</f>
        <v>0</v>
      </c>
      <c r="BC57" s="95">
        <f>'VRN - Vedlejší rozpočtové...'!F36</f>
        <v>0</v>
      </c>
      <c r="BD57" s="97">
        <f>'VRN - Vedlejší rozpočtové...'!F37</f>
        <v>0</v>
      </c>
      <c r="BT57" s="93" t="s">
        <v>83</v>
      </c>
      <c r="BV57" s="93" t="s">
        <v>77</v>
      </c>
      <c r="BW57" s="93" t="s">
        <v>91</v>
      </c>
      <c r="BX57" s="93" t="s">
        <v>5</v>
      </c>
      <c r="CL57" s="93" t="s">
        <v>17</v>
      </c>
      <c r="CM57" s="93" t="s">
        <v>85</v>
      </c>
    </row>
    <row r="58" spans="1:57" s="2" customFormat="1" ht="30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6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2" customFormat="1" ht="6.95" customHeight="1">
      <c r="A59" s="31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6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</sheetData>
  <sheetProtection algorithmName="SHA-512" hashValue="+kgvztBjceUNzMjFLeIvBQKe2P3MG9hOv/3vBI6h942MoRq1zrXFvgQPXsfrG1bCdrBdGUmzyUsEC0YIGx+/Eg==" saltValue="8bVgBChKW13nh4oXb7wxnktWEaYdeD2Jva63jeA0ZAuM98cUhRRtYxNUkSvyJsZCgeKn7UIRMz/p+0zQxWgO3g==" spinCount="100000" sheet="1" objects="1" scenarios="1" formatColumns="0" formatRows="0"/>
  <mergeCells count="48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SO 01 - Vodovod'!C2" display="/"/>
    <hyperlink ref="A56" location="'SO 02 - Kanalizace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84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0"/>
      <c r="AT3" s="17" t="s">
        <v>85</v>
      </c>
    </row>
    <row r="4" spans="2:46" s="1" customFormat="1" ht="24.95" customHeight="1">
      <c r="B4" s="20"/>
      <c r="D4" s="100" t="s">
        <v>92</v>
      </c>
      <c r="L4" s="20"/>
      <c r="M4" s="10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2" t="s">
        <v>14</v>
      </c>
      <c r="L6" s="20"/>
    </row>
    <row r="7" spans="2:12" s="1" customFormat="1" ht="16.5" customHeight="1">
      <c r="B7" s="20"/>
      <c r="E7" s="340" t="str">
        <f>'Rekapitulace stavby'!K6</f>
        <v>Rekonstrukce vodovodu a kanalizace ulice Jiráskova-II.etapa</v>
      </c>
      <c r="F7" s="341"/>
      <c r="G7" s="341"/>
      <c r="H7" s="341"/>
      <c r="L7" s="20"/>
    </row>
    <row r="8" spans="1:31" s="2" customFormat="1" ht="12" customHeight="1">
      <c r="A8" s="31"/>
      <c r="B8" s="36"/>
      <c r="C8" s="31"/>
      <c r="D8" s="102" t="s">
        <v>93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42" t="s">
        <v>94</v>
      </c>
      <c r="F9" s="343"/>
      <c r="G9" s="343"/>
      <c r="H9" s="343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16</v>
      </c>
      <c r="E11" s="31"/>
      <c r="F11" s="104" t="s">
        <v>17</v>
      </c>
      <c r="G11" s="31"/>
      <c r="H11" s="31"/>
      <c r="I11" s="102" t="s">
        <v>18</v>
      </c>
      <c r="J11" s="104" t="s">
        <v>17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19</v>
      </c>
      <c r="E12" s="31"/>
      <c r="F12" s="104" t="s">
        <v>20</v>
      </c>
      <c r="G12" s="31"/>
      <c r="H12" s="31"/>
      <c r="I12" s="102" t="s">
        <v>21</v>
      </c>
      <c r="J12" s="105" t="str">
        <f>'Rekapitulace stavby'!AN8</f>
        <v>2. 7. 2021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23</v>
      </c>
      <c r="E14" s="31"/>
      <c r="F14" s="31"/>
      <c r="G14" s="31"/>
      <c r="H14" s="31"/>
      <c r="I14" s="102" t="s">
        <v>24</v>
      </c>
      <c r="J14" s="104" t="s">
        <v>25</v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">
        <v>26</v>
      </c>
      <c r="F15" s="31"/>
      <c r="G15" s="31"/>
      <c r="H15" s="31"/>
      <c r="I15" s="102" t="s">
        <v>27</v>
      </c>
      <c r="J15" s="104" t="s">
        <v>28</v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29</v>
      </c>
      <c r="E17" s="31"/>
      <c r="F17" s="31"/>
      <c r="G17" s="31"/>
      <c r="H17" s="31"/>
      <c r="I17" s="102" t="s">
        <v>24</v>
      </c>
      <c r="J17" s="104" t="s">
        <v>30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4" t="s">
        <v>31</v>
      </c>
      <c r="F18" s="31"/>
      <c r="G18" s="31"/>
      <c r="H18" s="31"/>
      <c r="I18" s="102" t="s">
        <v>27</v>
      </c>
      <c r="J18" s="104" t="s">
        <v>32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33</v>
      </c>
      <c r="E20" s="31"/>
      <c r="F20" s="31"/>
      <c r="G20" s="31"/>
      <c r="H20" s="31"/>
      <c r="I20" s="102" t="s">
        <v>24</v>
      </c>
      <c r="J20" s="104" t="s">
        <v>34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">
        <v>35</v>
      </c>
      <c r="F21" s="31"/>
      <c r="G21" s="31"/>
      <c r="H21" s="31"/>
      <c r="I21" s="102" t="s">
        <v>27</v>
      </c>
      <c r="J21" s="104" t="s">
        <v>17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37</v>
      </c>
      <c r="E23" s="31"/>
      <c r="F23" s="31"/>
      <c r="G23" s="31"/>
      <c r="H23" s="31"/>
      <c r="I23" s="102" t="s">
        <v>24</v>
      </c>
      <c r="J23" s="104" t="s">
        <v>17</v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">
        <v>38</v>
      </c>
      <c r="F24" s="31"/>
      <c r="G24" s="31"/>
      <c r="H24" s="31"/>
      <c r="I24" s="102" t="s">
        <v>27</v>
      </c>
      <c r="J24" s="104" t="s">
        <v>17</v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39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310.5" customHeight="1">
      <c r="A27" s="106"/>
      <c r="B27" s="107"/>
      <c r="C27" s="106"/>
      <c r="D27" s="106"/>
      <c r="E27" s="344" t="s">
        <v>95</v>
      </c>
      <c r="F27" s="344"/>
      <c r="G27" s="344"/>
      <c r="H27" s="34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41</v>
      </c>
      <c r="E30" s="31"/>
      <c r="F30" s="31"/>
      <c r="G30" s="31"/>
      <c r="H30" s="31"/>
      <c r="I30" s="31"/>
      <c r="J30" s="111">
        <f>ROUND(J85,2)</f>
        <v>1328740.17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43</v>
      </c>
      <c r="G32" s="31"/>
      <c r="H32" s="31"/>
      <c r="I32" s="112" t="s">
        <v>42</v>
      </c>
      <c r="J32" s="112" t="s">
        <v>44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45</v>
      </c>
      <c r="E33" s="102" t="s">
        <v>46</v>
      </c>
      <c r="F33" s="114">
        <f>ROUND((SUM(BE85:BE516)),2)</f>
        <v>1328740.17</v>
      </c>
      <c r="G33" s="31"/>
      <c r="H33" s="31"/>
      <c r="I33" s="115">
        <v>0.21</v>
      </c>
      <c r="J33" s="114">
        <f>ROUND(((SUM(BE85:BE516))*I33),2)</f>
        <v>279035.44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47</v>
      </c>
      <c r="F34" s="114">
        <f>ROUND((SUM(BF85:BF516)),2)</f>
        <v>0</v>
      </c>
      <c r="G34" s="31"/>
      <c r="H34" s="31"/>
      <c r="I34" s="115">
        <v>0.15</v>
      </c>
      <c r="J34" s="114">
        <f>ROUND(((SUM(BF85:BF516))*I34),2)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48</v>
      </c>
      <c r="F35" s="114">
        <f>ROUND((SUM(BG85:BG516)),2)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49</v>
      </c>
      <c r="F36" s="114">
        <f>ROUND((SUM(BH85:BH516)),2)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50</v>
      </c>
      <c r="F37" s="114">
        <f>ROUND((SUM(BI85:BI516)),2)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1607775.6099999999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3" t="s">
        <v>96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14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45" t="str">
        <f>E7</f>
        <v>Rekonstrukce vodovodu a kanalizace ulice Jiráskova-II.etapa</v>
      </c>
      <c r="F48" s="346"/>
      <c r="G48" s="346"/>
      <c r="H48" s="346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93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9" t="str">
        <f>E9</f>
        <v>SO 01 - Vodovod</v>
      </c>
      <c r="F50" s="347"/>
      <c r="G50" s="347"/>
      <c r="H50" s="347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3"/>
      <c r="E52" s="33"/>
      <c r="F52" s="26" t="str">
        <f>F12</f>
        <v>Benešov</v>
      </c>
      <c r="G52" s="33"/>
      <c r="H52" s="33"/>
      <c r="I52" s="28" t="s">
        <v>21</v>
      </c>
      <c r="J52" s="56" t="str">
        <f>IF(J12="","",J12)</f>
        <v>2. 7. 2021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8" t="s">
        <v>23</v>
      </c>
      <c r="D54" s="33"/>
      <c r="E54" s="33"/>
      <c r="F54" s="26" t="str">
        <f>E15</f>
        <v>Město Benešov</v>
      </c>
      <c r="G54" s="33"/>
      <c r="H54" s="33"/>
      <c r="I54" s="28" t="s">
        <v>33</v>
      </c>
      <c r="J54" s="29" t="str">
        <f>E21</f>
        <v>P.R.I. s.r.o.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8" t="s">
        <v>29</v>
      </c>
      <c r="D55" s="33"/>
      <c r="E55" s="33"/>
      <c r="F55" s="26" t="str">
        <f>IF(E18="","",E18)</f>
        <v>Vodohospodářská společnost Benešov s.r.o.</v>
      </c>
      <c r="G55" s="33"/>
      <c r="H55" s="33"/>
      <c r="I55" s="28" t="s">
        <v>37</v>
      </c>
      <c r="J55" s="29" t="str">
        <f>E24</f>
        <v>Ing. Pavel Kuželka, Lenka Mastíková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97</v>
      </c>
      <c r="D57" s="128"/>
      <c r="E57" s="128"/>
      <c r="F57" s="128"/>
      <c r="G57" s="128"/>
      <c r="H57" s="128"/>
      <c r="I57" s="128"/>
      <c r="J57" s="129" t="s">
        <v>98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73</v>
      </c>
      <c r="D59" s="33"/>
      <c r="E59" s="33"/>
      <c r="F59" s="33"/>
      <c r="G59" s="33"/>
      <c r="H59" s="33"/>
      <c r="I59" s="33"/>
      <c r="J59" s="74">
        <f>J85</f>
        <v>1328740.17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7" t="s">
        <v>99</v>
      </c>
    </row>
    <row r="60" spans="2:12" s="9" customFormat="1" ht="24.95" customHeight="1">
      <c r="B60" s="131"/>
      <c r="C60" s="132"/>
      <c r="D60" s="133" t="s">
        <v>100</v>
      </c>
      <c r="E60" s="134"/>
      <c r="F60" s="134"/>
      <c r="G60" s="134"/>
      <c r="H60" s="134"/>
      <c r="I60" s="134"/>
      <c r="J60" s="135">
        <f>J86</f>
        <v>1328740.17</v>
      </c>
      <c r="K60" s="132"/>
      <c r="L60" s="136"/>
    </row>
    <row r="61" spans="2:12" s="10" customFormat="1" ht="19.9" customHeight="1">
      <c r="B61" s="137"/>
      <c r="C61" s="138"/>
      <c r="D61" s="139" t="s">
        <v>101</v>
      </c>
      <c r="E61" s="140"/>
      <c r="F61" s="140"/>
      <c r="G61" s="140"/>
      <c r="H61" s="140"/>
      <c r="I61" s="140"/>
      <c r="J61" s="141">
        <f>J87</f>
        <v>605646.27</v>
      </c>
      <c r="K61" s="138"/>
      <c r="L61" s="142"/>
    </row>
    <row r="62" spans="2:12" s="10" customFormat="1" ht="19.9" customHeight="1">
      <c r="B62" s="137"/>
      <c r="C62" s="138"/>
      <c r="D62" s="139" t="s">
        <v>102</v>
      </c>
      <c r="E62" s="140"/>
      <c r="F62" s="140"/>
      <c r="G62" s="140"/>
      <c r="H62" s="140"/>
      <c r="I62" s="140"/>
      <c r="J62" s="141">
        <f>J217</f>
        <v>155735.71</v>
      </c>
      <c r="K62" s="138"/>
      <c r="L62" s="142"/>
    </row>
    <row r="63" spans="2:12" s="10" customFormat="1" ht="19.9" customHeight="1">
      <c r="B63" s="137"/>
      <c r="C63" s="138"/>
      <c r="D63" s="139" t="s">
        <v>103</v>
      </c>
      <c r="E63" s="140"/>
      <c r="F63" s="140"/>
      <c r="G63" s="140"/>
      <c r="H63" s="140"/>
      <c r="I63" s="140"/>
      <c r="J63" s="141">
        <f>J236</f>
        <v>427529.66</v>
      </c>
      <c r="K63" s="138"/>
      <c r="L63" s="142"/>
    </row>
    <row r="64" spans="2:12" s="10" customFormat="1" ht="19.9" customHeight="1">
      <c r="B64" s="137"/>
      <c r="C64" s="138"/>
      <c r="D64" s="139" t="s">
        <v>104</v>
      </c>
      <c r="E64" s="140"/>
      <c r="F64" s="140"/>
      <c r="G64" s="140"/>
      <c r="H64" s="140"/>
      <c r="I64" s="140"/>
      <c r="J64" s="141">
        <f>J468</f>
        <v>105353.23000000001</v>
      </c>
      <c r="K64" s="138"/>
      <c r="L64" s="142"/>
    </row>
    <row r="65" spans="2:12" s="10" customFormat="1" ht="19.9" customHeight="1">
      <c r="B65" s="137"/>
      <c r="C65" s="138"/>
      <c r="D65" s="139" t="s">
        <v>105</v>
      </c>
      <c r="E65" s="140"/>
      <c r="F65" s="140"/>
      <c r="G65" s="140"/>
      <c r="H65" s="140"/>
      <c r="I65" s="140"/>
      <c r="J65" s="141">
        <f>J500</f>
        <v>34475.3</v>
      </c>
      <c r="K65" s="138"/>
      <c r="L65" s="142"/>
    </row>
    <row r="66" spans="1:31" s="2" customFormat="1" ht="21.75" customHeight="1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10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6.95" customHeight="1">
      <c r="A67" s="31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10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71" spans="1:31" s="2" customFormat="1" ht="6.95" customHeight="1">
      <c r="A71" s="31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24.95" customHeight="1">
      <c r="A72" s="31"/>
      <c r="B72" s="32"/>
      <c r="C72" s="23" t="s">
        <v>106</v>
      </c>
      <c r="D72" s="33"/>
      <c r="E72" s="33"/>
      <c r="F72" s="33"/>
      <c r="G72" s="33"/>
      <c r="H72" s="33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8" t="s">
        <v>14</v>
      </c>
      <c r="D74" s="33"/>
      <c r="E74" s="33"/>
      <c r="F74" s="33"/>
      <c r="G74" s="33"/>
      <c r="H74" s="33"/>
      <c r="I74" s="33"/>
      <c r="J74" s="33"/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6.5" customHeight="1">
      <c r="A75" s="31"/>
      <c r="B75" s="32"/>
      <c r="C75" s="33"/>
      <c r="D75" s="33"/>
      <c r="E75" s="345" t="str">
        <f>E7</f>
        <v>Rekonstrukce vodovodu a kanalizace ulice Jiráskova-II.etapa</v>
      </c>
      <c r="F75" s="346"/>
      <c r="G75" s="346"/>
      <c r="H75" s="346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8" t="s">
        <v>93</v>
      </c>
      <c r="D76" s="33"/>
      <c r="E76" s="33"/>
      <c r="F76" s="33"/>
      <c r="G76" s="33"/>
      <c r="H76" s="33"/>
      <c r="I76" s="33"/>
      <c r="J76" s="33"/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3"/>
      <c r="D77" s="33"/>
      <c r="E77" s="319" t="str">
        <f>E9</f>
        <v>SO 01 - Vodovod</v>
      </c>
      <c r="F77" s="347"/>
      <c r="G77" s="347"/>
      <c r="H77" s="347"/>
      <c r="I77" s="33"/>
      <c r="J77" s="33"/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31"/>
      <c r="B79" s="32"/>
      <c r="C79" s="28" t="s">
        <v>19</v>
      </c>
      <c r="D79" s="33"/>
      <c r="E79" s="33"/>
      <c r="F79" s="26" t="str">
        <f>F12</f>
        <v>Benešov</v>
      </c>
      <c r="G79" s="33"/>
      <c r="H79" s="33"/>
      <c r="I79" s="28" t="s">
        <v>21</v>
      </c>
      <c r="J79" s="56" t="str">
        <f>IF(J12="","",J12)</f>
        <v>2. 7. 2021</v>
      </c>
      <c r="K79" s="33"/>
      <c r="L79" s="10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10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5.2" customHeight="1">
      <c r="A81" s="31"/>
      <c r="B81" s="32"/>
      <c r="C81" s="28" t="s">
        <v>23</v>
      </c>
      <c r="D81" s="33"/>
      <c r="E81" s="33"/>
      <c r="F81" s="26" t="str">
        <f>E15</f>
        <v>Město Benešov</v>
      </c>
      <c r="G81" s="33"/>
      <c r="H81" s="33"/>
      <c r="I81" s="28" t="s">
        <v>33</v>
      </c>
      <c r="J81" s="29" t="str">
        <f>E21</f>
        <v>P.R.I. s.r.o.</v>
      </c>
      <c r="K81" s="33"/>
      <c r="L81" s="10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.7" customHeight="1">
      <c r="A82" s="31"/>
      <c r="B82" s="32"/>
      <c r="C82" s="28" t="s">
        <v>29</v>
      </c>
      <c r="D82" s="33"/>
      <c r="E82" s="33"/>
      <c r="F82" s="26" t="str">
        <f>IF(E18="","",E18)</f>
        <v>Vodohospodářská společnost Benešov s.r.o.</v>
      </c>
      <c r="G82" s="33"/>
      <c r="H82" s="33"/>
      <c r="I82" s="28" t="s">
        <v>37</v>
      </c>
      <c r="J82" s="29" t="str">
        <f>E24</f>
        <v>Ing. Pavel Kuželka, Lenka Mastíková</v>
      </c>
      <c r="K82" s="33"/>
      <c r="L82" s="10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0.3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10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1" customFormat="1" ht="29.25" customHeight="1">
      <c r="A84" s="143"/>
      <c r="B84" s="144"/>
      <c r="C84" s="145" t="s">
        <v>107</v>
      </c>
      <c r="D84" s="146" t="s">
        <v>60</v>
      </c>
      <c r="E84" s="146" t="s">
        <v>56</v>
      </c>
      <c r="F84" s="146" t="s">
        <v>57</v>
      </c>
      <c r="G84" s="146" t="s">
        <v>108</v>
      </c>
      <c r="H84" s="146" t="s">
        <v>109</v>
      </c>
      <c r="I84" s="146" t="s">
        <v>110</v>
      </c>
      <c r="J84" s="147" t="s">
        <v>98</v>
      </c>
      <c r="K84" s="148" t="s">
        <v>111</v>
      </c>
      <c r="L84" s="149"/>
      <c r="M84" s="65" t="s">
        <v>17</v>
      </c>
      <c r="N84" s="66" t="s">
        <v>45</v>
      </c>
      <c r="O84" s="66" t="s">
        <v>112</v>
      </c>
      <c r="P84" s="66" t="s">
        <v>113</v>
      </c>
      <c r="Q84" s="66" t="s">
        <v>114</v>
      </c>
      <c r="R84" s="66" t="s">
        <v>115</v>
      </c>
      <c r="S84" s="66" t="s">
        <v>116</v>
      </c>
      <c r="T84" s="67" t="s">
        <v>117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9" customHeight="1">
      <c r="A85" s="31"/>
      <c r="B85" s="32"/>
      <c r="C85" s="72" t="s">
        <v>118</v>
      </c>
      <c r="D85" s="33"/>
      <c r="E85" s="33"/>
      <c r="F85" s="33"/>
      <c r="G85" s="33"/>
      <c r="H85" s="33"/>
      <c r="I85" s="33"/>
      <c r="J85" s="150">
        <f>BK85</f>
        <v>1328740.17</v>
      </c>
      <c r="K85" s="33"/>
      <c r="L85" s="36"/>
      <c r="M85" s="68"/>
      <c r="N85" s="151"/>
      <c r="O85" s="69"/>
      <c r="P85" s="152">
        <f>P86</f>
        <v>1681.3852359999996</v>
      </c>
      <c r="Q85" s="69"/>
      <c r="R85" s="152">
        <f>R86</f>
        <v>362.92806069999995</v>
      </c>
      <c r="S85" s="69"/>
      <c r="T85" s="153">
        <f>T86</f>
        <v>565.4955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7" t="s">
        <v>74</v>
      </c>
      <c r="AU85" s="17" t="s">
        <v>99</v>
      </c>
      <c r="BK85" s="154">
        <f>BK86</f>
        <v>1328740.17</v>
      </c>
    </row>
    <row r="86" spans="2:63" s="12" customFormat="1" ht="25.9" customHeight="1">
      <c r="B86" s="155"/>
      <c r="C86" s="156"/>
      <c r="D86" s="157" t="s">
        <v>74</v>
      </c>
      <c r="E86" s="158" t="s">
        <v>119</v>
      </c>
      <c r="F86" s="158" t="s">
        <v>120</v>
      </c>
      <c r="G86" s="156"/>
      <c r="H86" s="156"/>
      <c r="I86" s="156"/>
      <c r="J86" s="159">
        <f>BK86</f>
        <v>1328740.17</v>
      </c>
      <c r="K86" s="156"/>
      <c r="L86" s="160"/>
      <c r="M86" s="161"/>
      <c r="N86" s="162"/>
      <c r="O86" s="162"/>
      <c r="P86" s="163">
        <f>P87+P217+P236+P468+P500</f>
        <v>1681.3852359999996</v>
      </c>
      <c r="Q86" s="162"/>
      <c r="R86" s="163">
        <f>R87+R217+R236+R468+R500</f>
        <v>362.92806069999995</v>
      </c>
      <c r="S86" s="162"/>
      <c r="T86" s="164">
        <f>T87+T217+T236+T468+T500</f>
        <v>565.4955</v>
      </c>
      <c r="AR86" s="165" t="s">
        <v>83</v>
      </c>
      <c r="AT86" s="166" t="s">
        <v>74</v>
      </c>
      <c r="AU86" s="166" t="s">
        <v>75</v>
      </c>
      <c r="AY86" s="165" t="s">
        <v>121</v>
      </c>
      <c r="BK86" s="167">
        <f>BK87+BK217+BK236+BK468+BK500</f>
        <v>1328740.17</v>
      </c>
    </row>
    <row r="87" spans="2:63" s="12" customFormat="1" ht="22.9" customHeight="1">
      <c r="B87" s="155"/>
      <c r="C87" s="156"/>
      <c r="D87" s="157" t="s">
        <v>74</v>
      </c>
      <c r="E87" s="168" t="s">
        <v>83</v>
      </c>
      <c r="F87" s="168" t="s">
        <v>122</v>
      </c>
      <c r="G87" s="156"/>
      <c r="H87" s="156"/>
      <c r="I87" s="156"/>
      <c r="J87" s="169">
        <f>BK87</f>
        <v>605646.27</v>
      </c>
      <c r="K87" s="156"/>
      <c r="L87" s="160"/>
      <c r="M87" s="161"/>
      <c r="N87" s="162"/>
      <c r="O87" s="162"/>
      <c r="P87" s="163">
        <f>SUM(P88:P216)</f>
        <v>1313.4415489999997</v>
      </c>
      <c r="Q87" s="162"/>
      <c r="R87" s="163">
        <f>SUM(R88:R216)</f>
        <v>2.6974389999999997</v>
      </c>
      <c r="S87" s="162"/>
      <c r="T87" s="164">
        <f>SUM(T88:T216)</f>
        <v>565.1801</v>
      </c>
      <c r="AR87" s="165" t="s">
        <v>83</v>
      </c>
      <c r="AT87" s="166" t="s">
        <v>74</v>
      </c>
      <c r="AU87" s="166" t="s">
        <v>83</v>
      </c>
      <c r="AY87" s="165" t="s">
        <v>121</v>
      </c>
      <c r="BK87" s="167">
        <f>SUM(BK88:BK216)</f>
        <v>605646.27</v>
      </c>
    </row>
    <row r="88" spans="1:65" s="2" customFormat="1" ht="24.2" customHeight="1">
      <c r="A88" s="31"/>
      <c r="B88" s="32"/>
      <c r="C88" s="170" t="s">
        <v>83</v>
      </c>
      <c r="D88" s="170" t="s">
        <v>123</v>
      </c>
      <c r="E88" s="171" t="s">
        <v>124</v>
      </c>
      <c r="F88" s="172" t="s">
        <v>125</v>
      </c>
      <c r="G88" s="173" t="s">
        <v>126</v>
      </c>
      <c r="H88" s="174">
        <v>41.012</v>
      </c>
      <c r="I88" s="175">
        <v>72.5</v>
      </c>
      <c r="J88" s="175">
        <f>ROUND(I88*H88,2)</f>
        <v>2973.37</v>
      </c>
      <c r="K88" s="176"/>
      <c r="L88" s="36"/>
      <c r="M88" s="177" t="s">
        <v>17</v>
      </c>
      <c r="N88" s="178" t="s">
        <v>46</v>
      </c>
      <c r="O88" s="179">
        <v>0.247</v>
      </c>
      <c r="P88" s="179">
        <f>O88*H88</f>
        <v>10.129964</v>
      </c>
      <c r="Q88" s="179">
        <v>0</v>
      </c>
      <c r="R88" s="179">
        <f>Q88*H88</f>
        <v>0</v>
      </c>
      <c r="S88" s="179">
        <v>0.32</v>
      </c>
      <c r="T88" s="180">
        <f>S88*H88</f>
        <v>13.123840000000001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81" t="s">
        <v>127</v>
      </c>
      <c r="AT88" s="181" t="s">
        <v>123</v>
      </c>
      <c r="AU88" s="181" t="s">
        <v>85</v>
      </c>
      <c r="AY88" s="17" t="s">
        <v>121</v>
      </c>
      <c r="BE88" s="182">
        <f>IF(N88="základní",J88,0)</f>
        <v>2973.37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7" t="s">
        <v>83</v>
      </c>
      <c r="BK88" s="182">
        <f>ROUND(I88*H88,2)</f>
        <v>2973.37</v>
      </c>
      <c r="BL88" s="17" t="s">
        <v>127</v>
      </c>
      <c r="BM88" s="181" t="s">
        <v>128</v>
      </c>
    </row>
    <row r="89" spans="1:47" s="2" customFormat="1" ht="39">
      <c r="A89" s="31"/>
      <c r="B89" s="32"/>
      <c r="C89" s="33"/>
      <c r="D89" s="183" t="s">
        <v>129</v>
      </c>
      <c r="E89" s="33"/>
      <c r="F89" s="184" t="s">
        <v>130</v>
      </c>
      <c r="G89" s="33"/>
      <c r="H89" s="33"/>
      <c r="I89" s="33"/>
      <c r="J89" s="33"/>
      <c r="K89" s="33"/>
      <c r="L89" s="36"/>
      <c r="M89" s="185"/>
      <c r="N89" s="186"/>
      <c r="O89" s="61"/>
      <c r="P89" s="61"/>
      <c r="Q89" s="61"/>
      <c r="R89" s="61"/>
      <c r="S89" s="61"/>
      <c r="T89" s="6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7" t="s">
        <v>129</v>
      </c>
      <c r="AU89" s="17" t="s">
        <v>85</v>
      </c>
    </row>
    <row r="90" spans="2:51" s="13" customFormat="1" ht="22.5">
      <c r="B90" s="187"/>
      <c r="C90" s="188"/>
      <c r="D90" s="183" t="s">
        <v>131</v>
      </c>
      <c r="E90" s="189" t="s">
        <v>17</v>
      </c>
      <c r="F90" s="190" t="s">
        <v>132</v>
      </c>
      <c r="G90" s="188"/>
      <c r="H90" s="191">
        <v>41.012</v>
      </c>
      <c r="I90" s="188"/>
      <c r="J90" s="188"/>
      <c r="K90" s="188"/>
      <c r="L90" s="192"/>
      <c r="M90" s="193"/>
      <c r="N90" s="194"/>
      <c r="O90" s="194"/>
      <c r="P90" s="194"/>
      <c r="Q90" s="194"/>
      <c r="R90" s="194"/>
      <c r="S90" s="194"/>
      <c r="T90" s="195"/>
      <c r="AT90" s="196" t="s">
        <v>131</v>
      </c>
      <c r="AU90" s="196" t="s">
        <v>85</v>
      </c>
      <c r="AV90" s="13" t="s">
        <v>85</v>
      </c>
      <c r="AW90" s="13" t="s">
        <v>36</v>
      </c>
      <c r="AX90" s="13" t="s">
        <v>75</v>
      </c>
      <c r="AY90" s="196" t="s">
        <v>121</v>
      </c>
    </row>
    <row r="91" spans="2:51" s="14" customFormat="1" ht="11.25">
      <c r="B91" s="197"/>
      <c r="C91" s="198"/>
      <c r="D91" s="183" t="s">
        <v>131</v>
      </c>
      <c r="E91" s="199" t="s">
        <v>17</v>
      </c>
      <c r="F91" s="200" t="s">
        <v>133</v>
      </c>
      <c r="G91" s="198"/>
      <c r="H91" s="201">
        <v>41.012</v>
      </c>
      <c r="I91" s="198"/>
      <c r="J91" s="198"/>
      <c r="K91" s="198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131</v>
      </c>
      <c r="AU91" s="206" t="s">
        <v>85</v>
      </c>
      <c r="AV91" s="14" t="s">
        <v>127</v>
      </c>
      <c r="AW91" s="14" t="s">
        <v>4</v>
      </c>
      <c r="AX91" s="14" t="s">
        <v>83</v>
      </c>
      <c r="AY91" s="206" t="s">
        <v>121</v>
      </c>
    </row>
    <row r="92" spans="1:65" s="2" customFormat="1" ht="24.2" customHeight="1">
      <c r="A92" s="31"/>
      <c r="B92" s="32"/>
      <c r="C92" s="170" t="s">
        <v>85</v>
      </c>
      <c r="D92" s="170" t="s">
        <v>123</v>
      </c>
      <c r="E92" s="171" t="s">
        <v>134</v>
      </c>
      <c r="F92" s="172" t="s">
        <v>135</v>
      </c>
      <c r="G92" s="173" t="s">
        <v>126</v>
      </c>
      <c r="H92" s="174">
        <v>41.012</v>
      </c>
      <c r="I92" s="175">
        <v>60.6</v>
      </c>
      <c r="J92" s="175">
        <f>ROUND(I92*H92,2)</f>
        <v>2485.33</v>
      </c>
      <c r="K92" s="176"/>
      <c r="L92" s="36"/>
      <c r="M92" s="177" t="s">
        <v>17</v>
      </c>
      <c r="N92" s="178" t="s">
        <v>46</v>
      </c>
      <c r="O92" s="179">
        <v>0.116</v>
      </c>
      <c r="P92" s="179">
        <f>O92*H92</f>
        <v>4.757392</v>
      </c>
      <c r="Q92" s="179">
        <v>0</v>
      </c>
      <c r="R92" s="179">
        <f>Q92*H92</f>
        <v>0</v>
      </c>
      <c r="S92" s="179">
        <v>0.29</v>
      </c>
      <c r="T92" s="180">
        <f>S92*H92</f>
        <v>11.893479999999998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81" t="s">
        <v>127</v>
      </c>
      <c r="AT92" s="181" t="s">
        <v>123</v>
      </c>
      <c r="AU92" s="181" t="s">
        <v>85</v>
      </c>
      <c r="AY92" s="17" t="s">
        <v>121</v>
      </c>
      <c r="BE92" s="182">
        <f>IF(N92="základní",J92,0)</f>
        <v>2485.33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7" t="s">
        <v>83</v>
      </c>
      <c r="BK92" s="182">
        <f>ROUND(I92*H92,2)</f>
        <v>2485.33</v>
      </c>
      <c r="BL92" s="17" t="s">
        <v>127</v>
      </c>
      <c r="BM92" s="181" t="s">
        <v>136</v>
      </c>
    </row>
    <row r="93" spans="1:47" s="2" customFormat="1" ht="39">
      <c r="A93" s="31"/>
      <c r="B93" s="32"/>
      <c r="C93" s="33"/>
      <c r="D93" s="183" t="s">
        <v>129</v>
      </c>
      <c r="E93" s="33"/>
      <c r="F93" s="184" t="s">
        <v>137</v>
      </c>
      <c r="G93" s="33"/>
      <c r="H93" s="33"/>
      <c r="I93" s="33"/>
      <c r="J93" s="33"/>
      <c r="K93" s="33"/>
      <c r="L93" s="36"/>
      <c r="M93" s="185"/>
      <c r="N93" s="186"/>
      <c r="O93" s="61"/>
      <c r="P93" s="61"/>
      <c r="Q93" s="61"/>
      <c r="R93" s="61"/>
      <c r="S93" s="61"/>
      <c r="T93" s="6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7" t="s">
        <v>129</v>
      </c>
      <c r="AU93" s="17" t="s">
        <v>85</v>
      </c>
    </row>
    <row r="94" spans="1:65" s="2" customFormat="1" ht="24.2" customHeight="1">
      <c r="A94" s="31"/>
      <c r="B94" s="32"/>
      <c r="C94" s="170" t="s">
        <v>138</v>
      </c>
      <c r="D94" s="170" t="s">
        <v>123</v>
      </c>
      <c r="E94" s="171" t="s">
        <v>139</v>
      </c>
      <c r="F94" s="172" t="s">
        <v>140</v>
      </c>
      <c r="G94" s="173" t="s">
        <v>126</v>
      </c>
      <c r="H94" s="174">
        <v>41.012</v>
      </c>
      <c r="I94" s="175">
        <v>43.8</v>
      </c>
      <c r="J94" s="175">
        <f>ROUND(I94*H94,2)</f>
        <v>1796.33</v>
      </c>
      <c r="K94" s="176"/>
      <c r="L94" s="36"/>
      <c r="M94" s="177" t="s">
        <v>17</v>
      </c>
      <c r="N94" s="178" t="s">
        <v>46</v>
      </c>
      <c r="O94" s="179">
        <v>0.149</v>
      </c>
      <c r="P94" s="179">
        <f>O94*H94</f>
        <v>6.110787999999999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81" t="s">
        <v>127</v>
      </c>
      <c r="AT94" s="181" t="s">
        <v>123</v>
      </c>
      <c r="AU94" s="181" t="s">
        <v>85</v>
      </c>
      <c r="AY94" s="17" t="s">
        <v>121</v>
      </c>
      <c r="BE94" s="182">
        <f>IF(N94="základní",J94,0)</f>
        <v>1796.33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83</v>
      </c>
      <c r="BK94" s="182">
        <f>ROUND(I94*H94,2)</f>
        <v>1796.33</v>
      </c>
      <c r="BL94" s="17" t="s">
        <v>127</v>
      </c>
      <c r="BM94" s="181" t="s">
        <v>141</v>
      </c>
    </row>
    <row r="95" spans="1:47" s="2" customFormat="1" ht="39">
      <c r="A95" s="31"/>
      <c r="B95" s="32"/>
      <c r="C95" s="33"/>
      <c r="D95" s="183" t="s">
        <v>129</v>
      </c>
      <c r="E95" s="33"/>
      <c r="F95" s="184" t="s">
        <v>142</v>
      </c>
      <c r="G95" s="33"/>
      <c r="H95" s="33"/>
      <c r="I95" s="33"/>
      <c r="J95" s="33"/>
      <c r="K95" s="33"/>
      <c r="L95" s="36"/>
      <c r="M95" s="185"/>
      <c r="N95" s="186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7" t="s">
        <v>129</v>
      </c>
      <c r="AU95" s="17" t="s">
        <v>85</v>
      </c>
    </row>
    <row r="96" spans="1:65" s="2" customFormat="1" ht="14.45" customHeight="1">
      <c r="A96" s="31"/>
      <c r="B96" s="32"/>
      <c r="C96" s="170" t="s">
        <v>127</v>
      </c>
      <c r="D96" s="170" t="s">
        <v>123</v>
      </c>
      <c r="E96" s="171" t="s">
        <v>143</v>
      </c>
      <c r="F96" s="172" t="s">
        <v>144</v>
      </c>
      <c r="G96" s="173" t="s">
        <v>145</v>
      </c>
      <c r="H96" s="174">
        <v>58.44</v>
      </c>
      <c r="I96" s="175">
        <v>58.3</v>
      </c>
      <c r="J96" s="175">
        <f>ROUND(I96*H96,2)</f>
        <v>3407.05</v>
      </c>
      <c r="K96" s="176"/>
      <c r="L96" s="36"/>
      <c r="M96" s="177" t="s">
        <v>17</v>
      </c>
      <c r="N96" s="178" t="s">
        <v>46</v>
      </c>
      <c r="O96" s="179">
        <v>0.133</v>
      </c>
      <c r="P96" s="179">
        <f>O96*H96</f>
        <v>7.77252</v>
      </c>
      <c r="Q96" s="179">
        <v>0</v>
      </c>
      <c r="R96" s="179">
        <f>Q96*H96</f>
        <v>0</v>
      </c>
      <c r="S96" s="179">
        <v>0.205</v>
      </c>
      <c r="T96" s="180">
        <f>S96*H96</f>
        <v>11.980199999999998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81" t="s">
        <v>127</v>
      </c>
      <c r="AT96" s="181" t="s">
        <v>123</v>
      </c>
      <c r="AU96" s="181" t="s">
        <v>85</v>
      </c>
      <c r="AY96" s="17" t="s">
        <v>121</v>
      </c>
      <c r="BE96" s="182">
        <f>IF(N96="základní",J96,0)</f>
        <v>3407.05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7" t="s">
        <v>83</v>
      </c>
      <c r="BK96" s="182">
        <f>ROUND(I96*H96,2)</f>
        <v>3407.05</v>
      </c>
      <c r="BL96" s="17" t="s">
        <v>127</v>
      </c>
      <c r="BM96" s="181" t="s">
        <v>146</v>
      </c>
    </row>
    <row r="97" spans="1:47" s="2" customFormat="1" ht="29.25">
      <c r="A97" s="31"/>
      <c r="B97" s="32"/>
      <c r="C97" s="33"/>
      <c r="D97" s="183" t="s">
        <v>129</v>
      </c>
      <c r="E97" s="33"/>
      <c r="F97" s="184" t="s">
        <v>147</v>
      </c>
      <c r="G97" s="33"/>
      <c r="H97" s="33"/>
      <c r="I97" s="33"/>
      <c r="J97" s="33"/>
      <c r="K97" s="33"/>
      <c r="L97" s="36"/>
      <c r="M97" s="185"/>
      <c r="N97" s="186"/>
      <c r="O97" s="61"/>
      <c r="P97" s="61"/>
      <c r="Q97" s="61"/>
      <c r="R97" s="61"/>
      <c r="S97" s="61"/>
      <c r="T97" s="6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7" t="s">
        <v>129</v>
      </c>
      <c r="AU97" s="17" t="s">
        <v>85</v>
      </c>
    </row>
    <row r="98" spans="2:51" s="13" customFormat="1" ht="11.25">
      <c r="B98" s="187"/>
      <c r="C98" s="188"/>
      <c r="D98" s="183" t="s">
        <v>131</v>
      </c>
      <c r="E98" s="189" t="s">
        <v>17</v>
      </c>
      <c r="F98" s="190" t="s">
        <v>148</v>
      </c>
      <c r="G98" s="188"/>
      <c r="H98" s="191">
        <v>42.6</v>
      </c>
      <c r="I98" s="188"/>
      <c r="J98" s="188"/>
      <c r="K98" s="188"/>
      <c r="L98" s="192"/>
      <c r="M98" s="193"/>
      <c r="N98" s="194"/>
      <c r="O98" s="194"/>
      <c r="P98" s="194"/>
      <c r="Q98" s="194"/>
      <c r="R98" s="194"/>
      <c r="S98" s="194"/>
      <c r="T98" s="195"/>
      <c r="AT98" s="196" t="s">
        <v>131</v>
      </c>
      <c r="AU98" s="196" t="s">
        <v>85</v>
      </c>
      <c r="AV98" s="13" t="s">
        <v>85</v>
      </c>
      <c r="AW98" s="13" t="s">
        <v>36</v>
      </c>
      <c r="AX98" s="13" t="s">
        <v>75</v>
      </c>
      <c r="AY98" s="196" t="s">
        <v>121</v>
      </c>
    </row>
    <row r="99" spans="2:51" s="13" customFormat="1" ht="11.25">
      <c r="B99" s="187"/>
      <c r="C99" s="188"/>
      <c r="D99" s="183" t="s">
        <v>131</v>
      </c>
      <c r="E99" s="189" t="s">
        <v>17</v>
      </c>
      <c r="F99" s="190" t="s">
        <v>149</v>
      </c>
      <c r="G99" s="188"/>
      <c r="H99" s="191">
        <v>15.84</v>
      </c>
      <c r="I99" s="188"/>
      <c r="J99" s="188"/>
      <c r="K99" s="188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131</v>
      </c>
      <c r="AU99" s="196" t="s">
        <v>85</v>
      </c>
      <c r="AV99" s="13" t="s">
        <v>85</v>
      </c>
      <c r="AW99" s="13" t="s">
        <v>36</v>
      </c>
      <c r="AX99" s="13" t="s">
        <v>75</v>
      </c>
      <c r="AY99" s="196" t="s">
        <v>121</v>
      </c>
    </row>
    <row r="100" spans="2:51" s="14" customFormat="1" ht="11.25">
      <c r="B100" s="197"/>
      <c r="C100" s="198"/>
      <c r="D100" s="183" t="s">
        <v>131</v>
      </c>
      <c r="E100" s="199" t="s">
        <v>17</v>
      </c>
      <c r="F100" s="200" t="s">
        <v>133</v>
      </c>
      <c r="G100" s="198"/>
      <c r="H100" s="201">
        <v>58.44</v>
      </c>
      <c r="I100" s="198"/>
      <c r="J100" s="198"/>
      <c r="K100" s="198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131</v>
      </c>
      <c r="AU100" s="206" t="s">
        <v>85</v>
      </c>
      <c r="AV100" s="14" t="s">
        <v>127</v>
      </c>
      <c r="AW100" s="14" t="s">
        <v>4</v>
      </c>
      <c r="AX100" s="14" t="s">
        <v>83</v>
      </c>
      <c r="AY100" s="206" t="s">
        <v>121</v>
      </c>
    </row>
    <row r="101" spans="1:65" s="2" customFormat="1" ht="14.45" customHeight="1">
      <c r="A101" s="31"/>
      <c r="B101" s="32"/>
      <c r="C101" s="170" t="s">
        <v>150</v>
      </c>
      <c r="D101" s="170" t="s">
        <v>123</v>
      </c>
      <c r="E101" s="171" t="s">
        <v>151</v>
      </c>
      <c r="F101" s="172" t="s">
        <v>152</v>
      </c>
      <c r="G101" s="173" t="s">
        <v>145</v>
      </c>
      <c r="H101" s="174">
        <v>15.84</v>
      </c>
      <c r="I101" s="175">
        <v>41.5</v>
      </c>
      <c r="J101" s="175">
        <f>ROUND(I101*H101,2)</f>
        <v>657.36</v>
      </c>
      <c r="K101" s="176"/>
      <c r="L101" s="36"/>
      <c r="M101" s="177" t="s">
        <v>17</v>
      </c>
      <c r="N101" s="178" t="s">
        <v>46</v>
      </c>
      <c r="O101" s="179">
        <v>0.095</v>
      </c>
      <c r="P101" s="179">
        <f>O101*H101</f>
        <v>1.5048</v>
      </c>
      <c r="Q101" s="179">
        <v>0</v>
      </c>
      <c r="R101" s="179">
        <f>Q101*H101</f>
        <v>0</v>
      </c>
      <c r="S101" s="179">
        <v>0.04</v>
      </c>
      <c r="T101" s="180">
        <f>S101*H101</f>
        <v>0.6336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81" t="s">
        <v>127</v>
      </c>
      <c r="AT101" s="181" t="s">
        <v>123</v>
      </c>
      <c r="AU101" s="181" t="s">
        <v>85</v>
      </c>
      <c r="AY101" s="17" t="s">
        <v>121</v>
      </c>
      <c r="BE101" s="182">
        <f>IF(N101="základní",J101,0)</f>
        <v>657.36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7" t="s">
        <v>83</v>
      </c>
      <c r="BK101" s="182">
        <f>ROUND(I101*H101,2)</f>
        <v>657.36</v>
      </c>
      <c r="BL101" s="17" t="s">
        <v>127</v>
      </c>
      <c r="BM101" s="181" t="s">
        <v>153</v>
      </c>
    </row>
    <row r="102" spans="1:47" s="2" customFormat="1" ht="29.25">
      <c r="A102" s="31"/>
      <c r="B102" s="32"/>
      <c r="C102" s="33"/>
      <c r="D102" s="183" t="s">
        <v>129</v>
      </c>
      <c r="E102" s="33"/>
      <c r="F102" s="184" t="s">
        <v>154</v>
      </c>
      <c r="G102" s="33"/>
      <c r="H102" s="33"/>
      <c r="I102" s="33"/>
      <c r="J102" s="33"/>
      <c r="K102" s="33"/>
      <c r="L102" s="36"/>
      <c r="M102" s="185"/>
      <c r="N102" s="186"/>
      <c r="O102" s="61"/>
      <c r="P102" s="61"/>
      <c r="Q102" s="61"/>
      <c r="R102" s="61"/>
      <c r="S102" s="61"/>
      <c r="T102" s="62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7" t="s">
        <v>129</v>
      </c>
      <c r="AU102" s="17" t="s">
        <v>85</v>
      </c>
    </row>
    <row r="103" spans="2:51" s="13" customFormat="1" ht="11.25">
      <c r="B103" s="187"/>
      <c r="C103" s="188"/>
      <c r="D103" s="183" t="s">
        <v>131</v>
      </c>
      <c r="E103" s="189" t="s">
        <v>17</v>
      </c>
      <c r="F103" s="190" t="s">
        <v>155</v>
      </c>
      <c r="G103" s="188"/>
      <c r="H103" s="191">
        <v>15.84</v>
      </c>
      <c r="I103" s="188"/>
      <c r="J103" s="188"/>
      <c r="K103" s="188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131</v>
      </c>
      <c r="AU103" s="196" t="s">
        <v>85</v>
      </c>
      <c r="AV103" s="13" t="s">
        <v>85</v>
      </c>
      <c r="AW103" s="13" t="s">
        <v>36</v>
      </c>
      <c r="AX103" s="13" t="s">
        <v>75</v>
      </c>
      <c r="AY103" s="196" t="s">
        <v>121</v>
      </c>
    </row>
    <row r="104" spans="2:51" s="14" customFormat="1" ht="11.25">
      <c r="B104" s="197"/>
      <c r="C104" s="198"/>
      <c r="D104" s="183" t="s">
        <v>131</v>
      </c>
      <c r="E104" s="199" t="s">
        <v>17</v>
      </c>
      <c r="F104" s="200" t="s">
        <v>133</v>
      </c>
      <c r="G104" s="198"/>
      <c r="H104" s="201">
        <v>15.84</v>
      </c>
      <c r="I104" s="198"/>
      <c r="J104" s="198"/>
      <c r="K104" s="198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131</v>
      </c>
      <c r="AU104" s="206" t="s">
        <v>85</v>
      </c>
      <c r="AV104" s="14" t="s">
        <v>127</v>
      </c>
      <c r="AW104" s="14" t="s">
        <v>4</v>
      </c>
      <c r="AX104" s="14" t="s">
        <v>83</v>
      </c>
      <c r="AY104" s="206" t="s">
        <v>121</v>
      </c>
    </row>
    <row r="105" spans="1:65" s="2" customFormat="1" ht="14.45" customHeight="1">
      <c r="A105" s="31"/>
      <c r="B105" s="32"/>
      <c r="C105" s="170" t="s">
        <v>156</v>
      </c>
      <c r="D105" s="170" t="s">
        <v>123</v>
      </c>
      <c r="E105" s="171" t="s">
        <v>157</v>
      </c>
      <c r="F105" s="172" t="s">
        <v>158</v>
      </c>
      <c r="G105" s="173" t="s">
        <v>126</v>
      </c>
      <c r="H105" s="174">
        <v>18.599</v>
      </c>
      <c r="I105" s="175">
        <v>150</v>
      </c>
      <c r="J105" s="175">
        <f>ROUND(I105*H105,2)</f>
        <v>2789.85</v>
      </c>
      <c r="K105" s="176"/>
      <c r="L105" s="36"/>
      <c r="M105" s="177" t="s">
        <v>17</v>
      </c>
      <c r="N105" s="178" t="s">
        <v>46</v>
      </c>
      <c r="O105" s="179">
        <v>0.551</v>
      </c>
      <c r="P105" s="179">
        <f>O105*H105</f>
        <v>10.248049000000002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81" t="s">
        <v>127</v>
      </c>
      <c r="AT105" s="181" t="s">
        <v>123</v>
      </c>
      <c r="AU105" s="181" t="s">
        <v>85</v>
      </c>
      <c r="AY105" s="17" t="s">
        <v>121</v>
      </c>
      <c r="BE105" s="182">
        <f>IF(N105="základní",J105,0)</f>
        <v>2789.85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7" t="s">
        <v>83</v>
      </c>
      <c r="BK105" s="182">
        <f>ROUND(I105*H105,2)</f>
        <v>2789.85</v>
      </c>
      <c r="BL105" s="17" t="s">
        <v>127</v>
      </c>
      <c r="BM105" s="181" t="s">
        <v>159</v>
      </c>
    </row>
    <row r="106" spans="1:47" s="2" customFormat="1" ht="11.25">
      <c r="A106" s="31"/>
      <c r="B106" s="32"/>
      <c r="C106" s="33"/>
      <c r="D106" s="183" t="s">
        <v>129</v>
      </c>
      <c r="E106" s="33"/>
      <c r="F106" s="184" t="s">
        <v>160</v>
      </c>
      <c r="G106" s="33"/>
      <c r="H106" s="33"/>
      <c r="I106" s="33"/>
      <c r="J106" s="33"/>
      <c r="K106" s="33"/>
      <c r="L106" s="36"/>
      <c r="M106" s="185"/>
      <c r="N106" s="186"/>
      <c r="O106" s="61"/>
      <c r="P106" s="61"/>
      <c r="Q106" s="61"/>
      <c r="R106" s="61"/>
      <c r="S106" s="61"/>
      <c r="T106" s="62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7" t="s">
        <v>129</v>
      </c>
      <c r="AU106" s="17" t="s">
        <v>85</v>
      </c>
    </row>
    <row r="107" spans="2:51" s="13" customFormat="1" ht="22.5">
      <c r="B107" s="187"/>
      <c r="C107" s="188"/>
      <c r="D107" s="183" t="s">
        <v>131</v>
      </c>
      <c r="E107" s="189" t="s">
        <v>17</v>
      </c>
      <c r="F107" s="190" t="s">
        <v>161</v>
      </c>
      <c r="G107" s="188"/>
      <c r="H107" s="191">
        <v>18.599</v>
      </c>
      <c r="I107" s="188"/>
      <c r="J107" s="188"/>
      <c r="K107" s="188"/>
      <c r="L107" s="192"/>
      <c r="M107" s="193"/>
      <c r="N107" s="194"/>
      <c r="O107" s="194"/>
      <c r="P107" s="194"/>
      <c r="Q107" s="194"/>
      <c r="R107" s="194"/>
      <c r="S107" s="194"/>
      <c r="T107" s="195"/>
      <c r="AT107" s="196" t="s">
        <v>131</v>
      </c>
      <c r="AU107" s="196" t="s">
        <v>85</v>
      </c>
      <c r="AV107" s="13" t="s">
        <v>85</v>
      </c>
      <c r="AW107" s="13" t="s">
        <v>36</v>
      </c>
      <c r="AX107" s="13" t="s">
        <v>75</v>
      </c>
      <c r="AY107" s="196" t="s">
        <v>121</v>
      </c>
    </row>
    <row r="108" spans="2:51" s="14" customFormat="1" ht="11.25">
      <c r="B108" s="197"/>
      <c r="C108" s="198"/>
      <c r="D108" s="183" t="s">
        <v>131</v>
      </c>
      <c r="E108" s="199" t="s">
        <v>17</v>
      </c>
      <c r="F108" s="200" t="s">
        <v>133</v>
      </c>
      <c r="G108" s="198"/>
      <c r="H108" s="201">
        <v>18.599</v>
      </c>
      <c r="I108" s="198"/>
      <c r="J108" s="198"/>
      <c r="K108" s="198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131</v>
      </c>
      <c r="AU108" s="206" t="s">
        <v>85</v>
      </c>
      <c r="AV108" s="14" t="s">
        <v>127</v>
      </c>
      <c r="AW108" s="14" t="s">
        <v>4</v>
      </c>
      <c r="AX108" s="14" t="s">
        <v>83</v>
      </c>
      <c r="AY108" s="206" t="s">
        <v>121</v>
      </c>
    </row>
    <row r="109" spans="1:65" s="2" customFormat="1" ht="24.2" customHeight="1">
      <c r="A109" s="31"/>
      <c r="B109" s="32"/>
      <c r="C109" s="170" t="s">
        <v>162</v>
      </c>
      <c r="D109" s="170" t="s">
        <v>123</v>
      </c>
      <c r="E109" s="171" t="s">
        <v>163</v>
      </c>
      <c r="F109" s="172" t="s">
        <v>164</v>
      </c>
      <c r="G109" s="173" t="s">
        <v>126</v>
      </c>
      <c r="H109" s="174">
        <v>18.599</v>
      </c>
      <c r="I109" s="175">
        <v>182</v>
      </c>
      <c r="J109" s="175">
        <f>ROUND(I109*H109,2)</f>
        <v>3385.02</v>
      </c>
      <c r="K109" s="176"/>
      <c r="L109" s="36"/>
      <c r="M109" s="177" t="s">
        <v>17</v>
      </c>
      <c r="N109" s="178" t="s">
        <v>46</v>
      </c>
      <c r="O109" s="179">
        <v>0.668</v>
      </c>
      <c r="P109" s="179">
        <f>O109*H109</f>
        <v>12.424132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81" t="s">
        <v>127</v>
      </c>
      <c r="AT109" s="181" t="s">
        <v>123</v>
      </c>
      <c r="AU109" s="181" t="s">
        <v>85</v>
      </c>
      <c r="AY109" s="17" t="s">
        <v>121</v>
      </c>
      <c r="BE109" s="182">
        <f>IF(N109="základní",J109,0)</f>
        <v>3385.02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7" t="s">
        <v>83</v>
      </c>
      <c r="BK109" s="182">
        <f>ROUND(I109*H109,2)</f>
        <v>3385.02</v>
      </c>
      <c r="BL109" s="17" t="s">
        <v>127</v>
      </c>
      <c r="BM109" s="181" t="s">
        <v>165</v>
      </c>
    </row>
    <row r="110" spans="1:47" s="2" customFormat="1" ht="19.5">
      <c r="A110" s="31"/>
      <c r="B110" s="32"/>
      <c r="C110" s="33"/>
      <c r="D110" s="183" t="s">
        <v>129</v>
      </c>
      <c r="E110" s="33"/>
      <c r="F110" s="184" t="s">
        <v>166</v>
      </c>
      <c r="G110" s="33"/>
      <c r="H110" s="33"/>
      <c r="I110" s="33"/>
      <c r="J110" s="33"/>
      <c r="K110" s="33"/>
      <c r="L110" s="36"/>
      <c r="M110" s="185"/>
      <c r="N110" s="186"/>
      <c r="O110" s="61"/>
      <c r="P110" s="61"/>
      <c r="Q110" s="61"/>
      <c r="R110" s="61"/>
      <c r="S110" s="61"/>
      <c r="T110" s="62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7" t="s">
        <v>129</v>
      </c>
      <c r="AU110" s="17" t="s">
        <v>85</v>
      </c>
    </row>
    <row r="111" spans="2:51" s="13" customFormat="1" ht="22.5">
      <c r="B111" s="187"/>
      <c r="C111" s="188"/>
      <c r="D111" s="183" t="s">
        <v>131</v>
      </c>
      <c r="E111" s="189" t="s">
        <v>17</v>
      </c>
      <c r="F111" s="190" t="s">
        <v>161</v>
      </c>
      <c r="G111" s="188"/>
      <c r="H111" s="191">
        <v>18.599</v>
      </c>
      <c r="I111" s="188"/>
      <c r="J111" s="188"/>
      <c r="K111" s="188"/>
      <c r="L111" s="192"/>
      <c r="M111" s="193"/>
      <c r="N111" s="194"/>
      <c r="O111" s="194"/>
      <c r="P111" s="194"/>
      <c r="Q111" s="194"/>
      <c r="R111" s="194"/>
      <c r="S111" s="194"/>
      <c r="T111" s="195"/>
      <c r="AT111" s="196" t="s">
        <v>131</v>
      </c>
      <c r="AU111" s="196" t="s">
        <v>85</v>
      </c>
      <c r="AV111" s="13" t="s">
        <v>85</v>
      </c>
      <c r="AW111" s="13" t="s">
        <v>36</v>
      </c>
      <c r="AX111" s="13" t="s">
        <v>75</v>
      </c>
      <c r="AY111" s="196" t="s">
        <v>121</v>
      </c>
    </row>
    <row r="112" spans="2:51" s="14" customFormat="1" ht="11.25">
      <c r="B112" s="197"/>
      <c r="C112" s="198"/>
      <c r="D112" s="183" t="s">
        <v>131</v>
      </c>
      <c r="E112" s="199" t="s">
        <v>17</v>
      </c>
      <c r="F112" s="200" t="s">
        <v>133</v>
      </c>
      <c r="G112" s="198"/>
      <c r="H112" s="201">
        <v>18.599</v>
      </c>
      <c r="I112" s="198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131</v>
      </c>
      <c r="AU112" s="206" t="s">
        <v>85</v>
      </c>
      <c r="AV112" s="14" t="s">
        <v>127</v>
      </c>
      <c r="AW112" s="14" t="s">
        <v>4</v>
      </c>
      <c r="AX112" s="14" t="s">
        <v>83</v>
      </c>
      <c r="AY112" s="206" t="s">
        <v>121</v>
      </c>
    </row>
    <row r="113" spans="1:65" s="2" customFormat="1" ht="24.2" customHeight="1">
      <c r="A113" s="31"/>
      <c r="B113" s="32"/>
      <c r="C113" s="170" t="s">
        <v>167</v>
      </c>
      <c r="D113" s="170" t="s">
        <v>123</v>
      </c>
      <c r="E113" s="171" t="s">
        <v>168</v>
      </c>
      <c r="F113" s="172" t="s">
        <v>169</v>
      </c>
      <c r="G113" s="173" t="s">
        <v>126</v>
      </c>
      <c r="H113" s="174">
        <v>18.599</v>
      </c>
      <c r="I113" s="175">
        <v>18.7</v>
      </c>
      <c r="J113" s="175">
        <f>ROUND(I113*H113,2)</f>
        <v>347.8</v>
      </c>
      <c r="K113" s="176"/>
      <c r="L113" s="36"/>
      <c r="M113" s="177" t="s">
        <v>17</v>
      </c>
      <c r="N113" s="178" t="s">
        <v>46</v>
      </c>
      <c r="O113" s="179">
        <v>0.058</v>
      </c>
      <c r="P113" s="179">
        <f>O113*H113</f>
        <v>1.078742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81" t="s">
        <v>127</v>
      </c>
      <c r="AT113" s="181" t="s">
        <v>123</v>
      </c>
      <c r="AU113" s="181" t="s">
        <v>85</v>
      </c>
      <c r="AY113" s="17" t="s">
        <v>121</v>
      </c>
      <c r="BE113" s="182">
        <f>IF(N113="základní",J113,0)</f>
        <v>347.8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7" t="s">
        <v>83</v>
      </c>
      <c r="BK113" s="182">
        <f>ROUND(I113*H113,2)</f>
        <v>347.8</v>
      </c>
      <c r="BL113" s="17" t="s">
        <v>127</v>
      </c>
      <c r="BM113" s="181" t="s">
        <v>170</v>
      </c>
    </row>
    <row r="114" spans="1:47" s="2" customFormat="1" ht="19.5">
      <c r="A114" s="31"/>
      <c r="B114" s="32"/>
      <c r="C114" s="33"/>
      <c r="D114" s="183" t="s">
        <v>129</v>
      </c>
      <c r="E114" s="33"/>
      <c r="F114" s="184" t="s">
        <v>171</v>
      </c>
      <c r="G114" s="33"/>
      <c r="H114" s="33"/>
      <c r="I114" s="33"/>
      <c r="J114" s="33"/>
      <c r="K114" s="33"/>
      <c r="L114" s="36"/>
      <c r="M114" s="185"/>
      <c r="N114" s="186"/>
      <c r="O114" s="61"/>
      <c r="P114" s="61"/>
      <c r="Q114" s="61"/>
      <c r="R114" s="61"/>
      <c r="S114" s="61"/>
      <c r="T114" s="62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7" t="s">
        <v>129</v>
      </c>
      <c r="AU114" s="17" t="s">
        <v>85</v>
      </c>
    </row>
    <row r="115" spans="2:51" s="13" customFormat="1" ht="22.5">
      <c r="B115" s="187"/>
      <c r="C115" s="188"/>
      <c r="D115" s="183" t="s">
        <v>131</v>
      </c>
      <c r="E115" s="189" t="s">
        <v>17</v>
      </c>
      <c r="F115" s="190" t="s">
        <v>161</v>
      </c>
      <c r="G115" s="188"/>
      <c r="H115" s="191">
        <v>18.599</v>
      </c>
      <c r="I115" s="188"/>
      <c r="J115" s="188"/>
      <c r="K115" s="188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131</v>
      </c>
      <c r="AU115" s="196" t="s">
        <v>85</v>
      </c>
      <c r="AV115" s="13" t="s">
        <v>85</v>
      </c>
      <c r="AW115" s="13" t="s">
        <v>36</v>
      </c>
      <c r="AX115" s="13" t="s">
        <v>83</v>
      </c>
      <c r="AY115" s="196" t="s">
        <v>121</v>
      </c>
    </row>
    <row r="116" spans="1:65" s="2" customFormat="1" ht="14.45" customHeight="1">
      <c r="A116" s="31"/>
      <c r="B116" s="32"/>
      <c r="C116" s="207" t="s">
        <v>172</v>
      </c>
      <c r="D116" s="207" t="s">
        <v>173</v>
      </c>
      <c r="E116" s="208" t="s">
        <v>174</v>
      </c>
      <c r="F116" s="209" t="s">
        <v>175</v>
      </c>
      <c r="G116" s="210" t="s">
        <v>176</v>
      </c>
      <c r="H116" s="211">
        <v>0.558</v>
      </c>
      <c r="I116" s="212">
        <v>90.9</v>
      </c>
      <c r="J116" s="212">
        <f>ROUND(I116*H116,2)</f>
        <v>50.72</v>
      </c>
      <c r="K116" s="213"/>
      <c r="L116" s="214"/>
      <c r="M116" s="215" t="s">
        <v>17</v>
      </c>
      <c r="N116" s="216" t="s">
        <v>46</v>
      </c>
      <c r="O116" s="179">
        <v>0</v>
      </c>
      <c r="P116" s="179">
        <f>O116*H116</f>
        <v>0</v>
      </c>
      <c r="Q116" s="179">
        <v>0.001</v>
      </c>
      <c r="R116" s="179">
        <f>Q116*H116</f>
        <v>0.000558</v>
      </c>
      <c r="S116" s="179">
        <v>0</v>
      </c>
      <c r="T116" s="180">
        <f>S116*H116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81" t="s">
        <v>167</v>
      </c>
      <c r="AT116" s="181" t="s">
        <v>173</v>
      </c>
      <c r="AU116" s="181" t="s">
        <v>85</v>
      </c>
      <c r="AY116" s="17" t="s">
        <v>121</v>
      </c>
      <c r="BE116" s="182">
        <f>IF(N116="základní",J116,0)</f>
        <v>50.72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7" t="s">
        <v>83</v>
      </c>
      <c r="BK116" s="182">
        <f>ROUND(I116*H116,2)</f>
        <v>50.72</v>
      </c>
      <c r="BL116" s="17" t="s">
        <v>127</v>
      </c>
      <c r="BM116" s="181" t="s">
        <v>177</v>
      </c>
    </row>
    <row r="117" spans="1:47" s="2" customFormat="1" ht="11.25">
      <c r="A117" s="31"/>
      <c r="B117" s="32"/>
      <c r="C117" s="33"/>
      <c r="D117" s="183" t="s">
        <v>129</v>
      </c>
      <c r="E117" s="33"/>
      <c r="F117" s="184" t="s">
        <v>178</v>
      </c>
      <c r="G117" s="33"/>
      <c r="H117" s="33"/>
      <c r="I117" s="33"/>
      <c r="J117" s="33"/>
      <c r="K117" s="33"/>
      <c r="L117" s="36"/>
      <c r="M117" s="185"/>
      <c r="N117" s="186"/>
      <c r="O117" s="61"/>
      <c r="P117" s="61"/>
      <c r="Q117" s="61"/>
      <c r="R117" s="61"/>
      <c r="S117" s="61"/>
      <c r="T117" s="62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7" t="s">
        <v>129</v>
      </c>
      <c r="AU117" s="17" t="s">
        <v>85</v>
      </c>
    </row>
    <row r="118" spans="2:51" s="13" customFormat="1" ht="11.25">
      <c r="B118" s="187"/>
      <c r="C118" s="188"/>
      <c r="D118" s="183" t="s">
        <v>131</v>
      </c>
      <c r="E118" s="189" t="s">
        <v>17</v>
      </c>
      <c r="F118" s="190" t="s">
        <v>179</v>
      </c>
      <c r="G118" s="188"/>
      <c r="H118" s="191">
        <v>0.558</v>
      </c>
      <c r="I118" s="188"/>
      <c r="J118" s="188"/>
      <c r="K118" s="188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131</v>
      </c>
      <c r="AU118" s="196" t="s">
        <v>85</v>
      </c>
      <c r="AV118" s="13" t="s">
        <v>85</v>
      </c>
      <c r="AW118" s="13" t="s">
        <v>36</v>
      </c>
      <c r="AX118" s="13" t="s">
        <v>83</v>
      </c>
      <c r="AY118" s="196" t="s">
        <v>121</v>
      </c>
    </row>
    <row r="119" spans="1:65" s="2" customFormat="1" ht="24.2" customHeight="1">
      <c r="A119" s="31"/>
      <c r="B119" s="32"/>
      <c r="C119" s="170" t="s">
        <v>180</v>
      </c>
      <c r="D119" s="170" t="s">
        <v>123</v>
      </c>
      <c r="E119" s="171" t="s">
        <v>181</v>
      </c>
      <c r="F119" s="172" t="s">
        <v>182</v>
      </c>
      <c r="G119" s="173" t="s">
        <v>126</v>
      </c>
      <c r="H119" s="174">
        <v>421.365</v>
      </c>
      <c r="I119" s="175">
        <v>185</v>
      </c>
      <c r="J119" s="175">
        <f>ROUND(I119*H119,2)</f>
        <v>77952.53</v>
      </c>
      <c r="K119" s="176"/>
      <c r="L119" s="36"/>
      <c r="M119" s="177" t="s">
        <v>17</v>
      </c>
      <c r="N119" s="178" t="s">
        <v>46</v>
      </c>
      <c r="O119" s="179">
        <v>0.022</v>
      </c>
      <c r="P119" s="179">
        <f>O119*H119</f>
        <v>9.27003</v>
      </c>
      <c r="Q119" s="179">
        <v>0.0003</v>
      </c>
      <c r="R119" s="179">
        <f>Q119*H119</f>
        <v>0.12640949999999998</v>
      </c>
      <c r="S119" s="179">
        <v>0.512</v>
      </c>
      <c r="T119" s="180">
        <f>S119*H119</f>
        <v>215.73888000000002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81" t="s">
        <v>127</v>
      </c>
      <c r="AT119" s="181" t="s">
        <v>123</v>
      </c>
      <c r="AU119" s="181" t="s">
        <v>85</v>
      </c>
      <c r="AY119" s="17" t="s">
        <v>121</v>
      </c>
      <c r="BE119" s="182">
        <f>IF(N119="základní",J119,0)</f>
        <v>77952.53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7" t="s">
        <v>83</v>
      </c>
      <c r="BK119" s="182">
        <f>ROUND(I119*H119,2)</f>
        <v>77952.53</v>
      </c>
      <c r="BL119" s="17" t="s">
        <v>127</v>
      </c>
      <c r="BM119" s="181" t="s">
        <v>183</v>
      </c>
    </row>
    <row r="120" spans="1:47" s="2" customFormat="1" ht="29.25">
      <c r="A120" s="31"/>
      <c r="B120" s="32"/>
      <c r="C120" s="33"/>
      <c r="D120" s="183" t="s">
        <v>129</v>
      </c>
      <c r="E120" s="33"/>
      <c r="F120" s="184" t="s">
        <v>184</v>
      </c>
      <c r="G120" s="33"/>
      <c r="H120" s="33"/>
      <c r="I120" s="33"/>
      <c r="J120" s="33"/>
      <c r="K120" s="33"/>
      <c r="L120" s="36"/>
      <c r="M120" s="185"/>
      <c r="N120" s="186"/>
      <c r="O120" s="61"/>
      <c r="P120" s="61"/>
      <c r="Q120" s="61"/>
      <c r="R120" s="61"/>
      <c r="S120" s="61"/>
      <c r="T120" s="62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7" t="s">
        <v>129</v>
      </c>
      <c r="AU120" s="17" t="s">
        <v>85</v>
      </c>
    </row>
    <row r="121" spans="2:51" s="13" customFormat="1" ht="11.25">
      <c r="B121" s="187"/>
      <c r="C121" s="188"/>
      <c r="D121" s="183" t="s">
        <v>131</v>
      </c>
      <c r="E121" s="189" t="s">
        <v>17</v>
      </c>
      <c r="F121" s="190" t="s">
        <v>185</v>
      </c>
      <c r="G121" s="188"/>
      <c r="H121" s="191">
        <v>421.365</v>
      </c>
      <c r="I121" s="188"/>
      <c r="J121" s="188"/>
      <c r="K121" s="188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131</v>
      </c>
      <c r="AU121" s="196" t="s">
        <v>85</v>
      </c>
      <c r="AV121" s="13" t="s">
        <v>85</v>
      </c>
      <c r="AW121" s="13" t="s">
        <v>36</v>
      </c>
      <c r="AX121" s="13" t="s">
        <v>75</v>
      </c>
      <c r="AY121" s="196" t="s">
        <v>121</v>
      </c>
    </row>
    <row r="122" spans="2:51" s="14" customFormat="1" ht="11.25">
      <c r="B122" s="197"/>
      <c r="C122" s="198"/>
      <c r="D122" s="183" t="s">
        <v>131</v>
      </c>
      <c r="E122" s="199" t="s">
        <v>17</v>
      </c>
      <c r="F122" s="200" t="s">
        <v>133</v>
      </c>
      <c r="G122" s="198"/>
      <c r="H122" s="201">
        <v>421.365</v>
      </c>
      <c r="I122" s="198"/>
      <c r="J122" s="198"/>
      <c r="K122" s="198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131</v>
      </c>
      <c r="AU122" s="206" t="s">
        <v>85</v>
      </c>
      <c r="AV122" s="14" t="s">
        <v>127</v>
      </c>
      <c r="AW122" s="14" t="s">
        <v>4</v>
      </c>
      <c r="AX122" s="14" t="s">
        <v>83</v>
      </c>
      <c r="AY122" s="206" t="s">
        <v>121</v>
      </c>
    </row>
    <row r="123" spans="1:65" s="2" customFormat="1" ht="24.2" customHeight="1">
      <c r="A123" s="31"/>
      <c r="B123" s="32"/>
      <c r="C123" s="170" t="s">
        <v>186</v>
      </c>
      <c r="D123" s="170" t="s">
        <v>123</v>
      </c>
      <c r="E123" s="171" t="s">
        <v>187</v>
      </c>
      <c r="F123" s="172" t="s">
        <v>188</v>
      </c>
      <c r="G123" s="173" t="s">
        <v>126</v>
      </c>
      <c r="H123" s="174">
        <v>421.365</v>
      </c>
      <c r="I123" s="175">
        <v>21.7</v>
      </c>
      <c r="J123" s="175">
        <f>ROUND(I123*H123,2)</f>
        <v>9143.62</v>
      </c>
      <c r="K123" s="176"/>
      <c r="L123" s="36"/>
      <c r="M123" s="177" t="s">
        <v>17</v>
      </c>
      <c r="N123" s="178" t="s">
        <v>46</v>
      </c>
      <c r="O123" s="179">
        <v>0.048</v>
      </c>
      <c r="P123" s="179">
        <f>O123*H123</f>
        <v>20.22552</v>
      </c>
      <c r="Q123" s="179">
        <v>0</v>
      </c>
      <c r="R123" s="179">
        <f>Q123*H123</f>
        <v>0</v>
      </c>
      <c r="S123" s="179">
        <v>0.3</v>
      </c>
      <c r="T123" s="180">
        <f>S123*H123</f>
        <v>126.4095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81" t="s">
        <v>127</v>
      </c>
      <c r="AT123" s="181" t="s">
        <v>123</v>
      </c>
      <c r="AU123" s="181" t="s">
        <v>85</v>
      </c>
      <c r="AY123" s="17" t="s">
        <v>121</v>
      </c>
      <c r="BE123" s="182">
        <f>IF(N123="základní",J123,0)</f>
        <v>9143.62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17" t="s">
        <v>83</v>
      </c>
      <c r="BK123" s="182">
        <f>ROUND(I123*H123,2)</f>
        <v>9143.62</v>
      </c>
      <c r="BL123" s="17" t="s">
        <v>127</v>
      </c>
      <c r="BM123" s="181" t="s">
        <v>189</v>
      </c>
    </row>
    <row r="124" spans="1:47" s="2" customFormat="1" ht="39">
      <c r="A124" s="31"/>
      <c r="B124" s="32"/>
      <c r="C124" s="33"/>
      <c r="D124" s="183" t="s">
        <v>129</v>
      </c>
      <c r="E124" s="33"/>
      <c r="F124" s="184" t="s">
        <v>190</v>
      </c>
      <c r="G124" s="33"/>
      <c r="H124" s="33"/>
      <c r="I124" s="33"/>
      <c r="J124" s="33"/>
      <c r="K124" s="33"/>
      <c r="L124" s="36"/>
      <c r="M124" s="185"/>
      <c r="N124" s="186"/>
      <c r="O124" s="61"/>
      <c r="P124" s="61"/>
      <c r="Q124" s="61"/>
      <c r="R124" s="61"/>
      <c r="S124" s="61"/>
      <c r="T124" s="62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7" t="s">
        <v>129</v>
      </c>
      <c r="AU124" s="17" t="s">
        <v>85</v>
      </c>
    </row>
    <row r="125" spans="1:65" s="2" customFormat="1" ht="24.2" customHeight="1">
      <c r="A125" s="31"/>
      <c r="B125" s="32"/>
      <c r="C125" s="170" t="s">
        <v>191</v>
      </c>
      <c r="D125" s="170" t="s">
        <v>123</v>
      </c>
      <c r="E125" s="171" t="s">
        <v>192</v>
      </c>
      <c r="F125" s="172" t="s">
        <v>193</v>
      </c>
      <c r="G125" s="173" t="s">
        <v>126</v>
      </c>
      <c r="H125" s="174">
        <v>421.365</v>
      </c>
      <c r="I125" s="175">
        <v>52.9</v>
      </c>
      <c r="J125" s="175">
        <f>ROUND(I125*H125,2)</f>
        <v>22290.21</v>
      </c>
      <c r="K125" s="176"/>
      <c r="L125" s="36"/>
      <c r="M125" s="177" t="s">
        <v>17</v>
      </c>
      <c r="N125" s="178" t="s">
        <v>46</v>
      </c>
      <c r="O125" s="179">
        <v>0.119</v>
      </c>
      <c r="P125" s="179">
        <f>O125*H125</f>
        <v>50.142435</v>
      </c>
      <c r="Q125" s="179">
        <v>0</v>
      </c>
      <c r="R125" s="179">
        <f>Q125*H125</f>
        <v>0</v>
      </c>
      <c r="S125" s="179">
        <v>0.44</v>
      </c>
      <c r="T125" s="180">
        <f>S125*H125</f>
        <v>185.4006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81" t="s">
        <v>127</v>
      </c>
      <c r="AT125" s="181" t="s">
        <v>123</v>
      </c>
      <c r="AU125" s="181" t="s">
        <v>85</v>
      </c>
      <c r="AY125" s="17" t="s">
        <v>121</v>
      </c>
      <c r="BE125" s="182">
        <f>IF(N125="základní",J125,0)</f>
        <v>22290.21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7" t="s">
        <v>83</v>
      </c>
      <c r="BK125" s="182">
        <f>ROUND(I125*H125,2)</f>
        <v>22290.21</v>
      </c>
      <c r="BL125" s="17" t="s">
        <v>127</v>
      </c>
      <c r="BM125" s="181" t="s">
        <v>194</v>
      </c>
    </row>
    <row r="126" spans="1:47" s="2" customFormat="1" ht="39">
      <c r="A126" s="31"/>
      <c r="B126" s="32"/>
      <c r="C126" s="33"/>
      <c r="D126" s="183" t="s">
        <v>129</v>
      </c>
      <c r="E126" s="33"/>
      <c r="F126" s="184" t="s">
        <v>195</v>
      </c>
      <c r="G126" s="33"/>
      <c r="H126" s="33"/>
      <c r="I126" s="33"/>
      <c r="J126" s="33"/>
      <c r="K126" s="33"/>
      <c r="L126" s="36"/>
      <c r="M126" s="185"/>
      <c r="N126" s="186"/>
      <c r="O126" s="61"/>
      <c r="P126" s="61"/>
      <c r="Q126" s="61"/>
      <c r="R126" s="61"/>
      <c r="S126" s="61"/>
      <c r="T126" s="62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129</v>
      </c>
      <c r="AU126" s="17" t="s">
        <v>85</v>
      </c>
    </row>
    <row r="127" spans="1:65" s="2" customFormat="1" ht="24.2" customHeight="1">
      <c r="A127" s="31"/>
      <c r="B127" s="32"/>
      <c r="C127" s="170" t="s">
        <v>196</v>
      </c>
      <c r="D127" s="170" t="s">
        <v>123</v>
      </c>
      <c r="E127" s="171" t="s">
        <v>197</v>
      </c>
      <c r="F127" s="172" t="s">
        <v>198</v>
      </c>
      <c r="G127" s="173" t="s">
        <v>145</v>
      </c>
      <c r="H127" s="174">
        <v>32.4</v>
      </c>
      <c r="I127" s="175">
        <v>229</v>
      </c>
      <c r="J127" s="175">
        <f>ROUND(I127*H127,2)</f>
        <v>7419.6</v>
      </c>
      <c r="K127" s="176"/>
      <c r="L127" s="36"/>
      <c r="M127" s="177" t="s">
        <v>17</v>
      </c>
      <c r="N127" s="178" t="s">
        <v>46</v>
      </c>
      <c r="O127" s="179">
        <v>0.547</v>
      </c>
      <c r="P127" s="179">
        <f>O127*H127</f>
        <v>17.7228</v>
      </c>
      <c r="Q127" s="179">
        <v>0.0369</v>
      </c>
      <c r="R127" s="179">
        <f>Q127*H127</f>
        <v>1.19556</v>
      </c>
      <c r="S127" s="179">
        <v>0</v>
      </c>
      <c r="T127" s="180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81" t="s">
        <v>127</v>
      </c>
      <c r="AT127" s="181" t="s">
        <v>123</v>
      </c>
      <c r="AU127" s="181" t="s">
        <v>85</v>
      </c>
      <c r="AY127" s="17" t="s">
        <v>121</v>
      </c>
      <c r="BE127" s="182">
        <f>IF(N127="základní",J127,0)</f>
        <v>7419.6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7" t="s">
        <v>83</v>
      </c>
      <c r="BK127" s="182">
        <f>ROUND(I127*H127,2)</f>
        <v>7419.6</v>
      </c>
      <c r="BL127" s="17" t="s">
        <v>127</v>
      </c>
      <c r="BM127" s="181" t="s">
        <v>199</v>
      </c>
    </row>
    <row r="128" spans="1:47" s="2" customFormat="1" ht="58.5">
      <c r="A128" s="31"/>
      <c r="B128" s="32"/>
      <c r="C128" s="33"/>
      <c r="D128" s="183" t="s">
        <v>129</v>
      </c>
      <c r="E128" s="33"/>
      <c r="F128" s="184" t="s">
        <v>200</v>
      </c>
      <c r="G128" s="33"/>
      <c r="H128" s="33"/>
      <c r="I128" s="33"/>
      <c r="J128" s="33"/>
      <c r="K128" s="33"/>
      <c r="L128" s="36"/>
      <c r="M128" s="185"/>
      <c r="N128" s="186"/>
      <c r="O128" s="61"/>
      <c r="P128" s="61"/>
      <c r="Q128" s="61"/>
      <c r="R128" s="61"/>
      <c r="S128" s="61"/>
      <c r="T128" s="62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7" t="s">
        <v>129</v>
      </c>
      <c r="AU128" s="17" t="s">
        <v>85</v>
      </c>
    </row>
    <row r="129" spans="2:51" s="13" customFormat="1" ht="11.25">
      <c r="B129" s="187"/>
      <c r="C129" s="188"/>
      <c r="D129" s="183" t="s">
        <v>131</v>
      </c>
      <c r="E129" s="189" t="s">
        <v>17</v>
      </c>
      <c r="F129" s="190" t="s">
        <v>201</v>
      </c>
      <c r="G129" s="188"/>
      <c r="H129" s="191">
        <v>6</v>
      </c>
      <c r="I129" s="188"/>
      <c r="J129" s="188"/>
      <c r="K129" s="188"/>
      <c r="L129" s="192"/>
      <c r="M129" s="193"/>
      <c r="N129" s="194"/>
      <c r="O129" s="194"/>
      <c r="P129" s="194"/>
      <c r="Q129" s="194"/>
      <c r="R129" s="194"/>
      <c r="S129" s="194"/>
      <c r="T129" s="195"/>
      <c r="AT129" s="196" t="s">
        <v>131</v>
      </c>
      <c r="AU129" s="196" t="s">
        <v>85</v>
      </c>
      <c r="AV129" s="13" t="s">
        <v>85</v>
      </c>
      <c r="AW129" s="13" t="s">
        <v>36</v>
      </c>
      <c r="AX129" s="13" t="s">
        <v>75</v>
      </c>
      <c r="AY129" s="196" t="s">
        <v>121</v>
      </c>
    </row>
    <row r="130" spans="2:51" s="13" customFormat="1" ht="11.25">
      <c r="B130" s="187"/>
      <c r="C130" s="188"/>
      <c r="D130" s="183" t="s">
        <v>131</v>
      </c>
      <c r="E130" s="189" t="s">
        <v>17</v>
      </c>
      <c r="F130" s="190" t="s">
        <v>202</v>
      </c>
      <c r="G130" s="188"/>
      <c r="H130" s="191">
        <v>26.4</v>
      </c>
      <c r="I130" s="188"/>
      <c r="J130" s="188"/>
      <c r="K130" s="188"/>
      <c r="L130" s="192"/>
      <c r="M130" s="193"/>
      <c r="N130" s="194"/>
      <c r="O130" s="194"/>
      <c r="P130" s="194"/>
      <c r="Q130" s="194"/>
      <c r="R130" s="194"/>
      <c r="S130" s="194"/>
      <c r="T130" s="195"/>
      <c r="AT130" s="196" t="s">
        <v>131</v>
      </c>
      <c r="AU130" s="196" t="s">
        <v>85</v>
      </c>
      <c r="AV130" s="13" t="s">
        <v>85</v>
      </c>
      <c r="AW130" s="13" t="s">
        <v>36</v>
      </c>
      <c r="AX130" s="13" t="s">
        <v>75</v>
      </c>
      <c r="AY130" s="196" t="s">
        <v>121</v>
      </c>
    </row>
    <row r="131" spans="2:51" s="14" customFormat="1" ht="11.25">
      <c r="B131" s="197"/>
      <c r="C131" s="198"/>
      <c r="D131" s="183" t="s">
        <v>131</v>
      </c>
      <c r="E131" s="199" t="s">
        <v>17</v>
      </c>
      <c r="F131" s="200" t="s">
        <v>133</v>
      </c>
      <c r="G131" s="198"/>
      <c r="H131" s="201">
        <v>32.4</v>
      </c>
      <c r="I131" s="198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131</v>
      </c>
      <c r="AU131" s="206" t="s">
        <v>85</v>
      </c>
      <c r="AV131" s="14" t="s">
        <v>127</v>
      </c>
      <c r="AW131" s="14" t="s">
        <v>4</v>
      </c>
      <c r="AX131" s="14" t="s">
        <v>83</v>
      </c>
      <c r="AY131" s="206" t="s">
        <v>121</v>
      </c>
    </row>
    <row r="132" spans="1:65" s="2" customFormat="1" ht="14.45" customHeight="1">
      <c r="A132" s="31"/>
      <c r="B132" s="32"/>
      <c r="C132" s="170" t="s">
        <v>203</v>
      </c>
      <c r="D132" s="170" t="s">
        <v>123</v>
      </c>
      <c r="E132" s="171" t="s">
        <v>204</v>
      </c>
      <c r="F132" s="172" t="s">
        <v>205</v>
      </c>
      <c r="G132" s="173" t="s">
        <v>145</v>
      </c>
      <c r="H132" s="174">
        <v>10.8</v>
      </c>
      <c r="I132" s="175">
        <v>238</v>
      </c>
      <c r="J132" s="175">
        <f>ROUND(I132*H132,2)</f>
        <v>2570.4</v>
      </c>
      <c r="K132" s="176"/>
      <c r="L132" s="36"/>
      <c r="M132" s="177" t="s">
        <v>17</v>
      </c>
      <c r="N132" s="178" t="s">
        <v>46</v>
      </c>
      <c r="O132" s="179">
        <v>0.581</v>
      </c>
      <c r="P132" s="179">
        <f>O132*H132</f>
        <v>6.2748</v>
      </c>
      <c r="Q132" s="179">
        <v>0.0369</v>
      </c>
      <c r="R132" s="179">
        <f>Q132*H132</f>
        <v>0.39852000000000004</v>
      </c>
      <c r="S132" s="179">
        <v>0</v>
      </c>
      <c r="T132" s="180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81" t="s">
        <v>127</v>
      </c>
      <c r="AT132" s="181" t="s">
        <v>123</v>
      </c>
      <c r="AU132" s="181" t="s">
        <v>85</v>
      </c>
      <c r="AY132" s="17" t="s">
        <v>121</v>
      </c>
      <c r="BE132" s="182">
        <f>IF(N132="základní",J132,0)</f>
        <v>2570.4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7" t="s">
        <v>83</v>
      </c>
      <c r="BK132" s="182">
        <f>ROUND(I132*H132,2)</f>
        <v>2570.4</v>
      </c>
      <c r="BL132" s="17" t="s">
        <v>127</v>
      </c>
      <c r="BM132" s="181" t="s">
        <v>206</v>
      </c>
    </row>
    <row r="133" spans="1:47" s="2" customFormat="1" ht="58.5">
      <c r="A133" s="31"/>
      <c r="B133" s="32"/>
      <c r="C133" s="33"/>
      <c r="D133" s="183" t="s">
        <v>129</v>
      </c>
      <c r="E133" s="33"/>
      <c r="F133" s="184" t="s">
        <v>207</v>
      </c>
      <c r="G133" s="33"/>
      <c r="H133" s="33"/>
      <c r="I133" s="33"/>
      <c r="J133" s="33"/>
      <c r="K133" s="33"/>
      <c r="L133" s="36"/>
      <c r="M133" s="185"/>
      <c r="N133" s="186"/>
      <c r="O133" s="61"/>
      <c r="P133" s="61"/>
      <c r="Q133" s="61"/>
      <c r="R133" s="61"/>
      <c r="S133" s="61"/>
      <c r="T133" s="62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7" t="s">
        <v>129</v>
      </c>
      <c r="AU133" s="17" t="s">
        <v>85</v>
      </c>
    </row>
    <row r="134" spans="2:51" s="13" customFormat="1" ht="11.25">
      <c r="B134" s="187"/>
      <c r="C134" s="188"/>
      <c r="D134" s="183" t="s">
        <v>131</v>
      </c>
      <c r="E134" s="189" t="s">
        <v>17</v>
      </c>
      <c r="F134" s="190" t="s">
        <v>208</v>
      </c>
      <c r="G134" s="188"/>
      <c r="H134" s="191">
        <v>7.2</v>
      </c>
      <c r="I134" s="188"/>
      <c r="J134" s="188"/>
      <c r="K134" s="188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131</v>
      </c>
      <c r="AU134" s="196" t="s">
        <v>85</v>
      </c>
      <c r="AV134" s="13" t="s">
        <v>85</v>
      </c>
      <c r="AW134" s="13" t="s">
        <v>36</v>
      </c>
      <c r="AX134" s="13" t="s">
        <v>75</v>
      </c>
      <c r="AY134" s="196" t="s">
        <v>121</v>
      </c>
    </row>
    <row r="135" spans="2:51" s="13" customFormat="1" ht="11.25">
      <c r="B135" s="187"/>
      <c r="C135" s="188"/>
      <c r="D135" s="183" t="s">
        <v>131</v>
      </c>
      <c r="E135" s="189" t="s">
        <v>17</v>
      </c>
      <c r="F135" s="190" t="s">
        <v>209</v>
      </c>
      <c r="G135" s="188"/>
      <c r="H135" s="191">
        <v>3.6</v>
      </c>
      <c r="I135" s="188"/>
      <c r="J135" s="188"/>
      <c r="K135" s="188"/>
      <c r="L135" s="192"/>
      <c r="M135" s="193"/>
      <c r="N135" s="194"/>
      <c r="O135" s="194"/>
      <c r="P135" s="194"/>
      <c r="Q135" s="194"/>
      <c r="R135" s="194"/>
      <c r="S135" s="194"/>
      <c r="T135" s="195"/>
      <c r="AT135" s="196" t="s">
        <v>131</v>
      </c>
      <c r="AU135" s="196" t="s">
        <v>85</v>
      </c>
      <c r="AV135" s="13" t="s">
        <v>85</v>
      </c>
      <c r="AW135" s="13" t="s">
        <v>36</v>
      </c>
      <c r="AX135" s="13" t="s">
        <v>75</v>
      </c>
      <c r="AY135" s="196" t="s">
        <v>121</v>
      </c>
    </row>
    <row r="136" spans="2:51" s="14" customFormat="1" ht="11.25">
      <c r="B136" s="197"/>
      <c r="C136" s="198"/>
      <c r="D136" s="183" t="s">
        <v>131</v>
      </c>
      <c r="E136" s="199" t="s">
        <v>17</v>
      </c>
      <c r="F136" s="200" t="s">
        <v>133</v>
      </c>
      <c r="G136" s="198"/>
      <c r="H136" s="201">
        <v>10.8</v>
      </c>
      <c r="I136" s="198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131</v>
      </c>
      <c r="AU136" s="206" t="s">
        <v>85</v>
      </c>
      <c r="AV136" s="14" t="s">
        <v>127</v>
      </c>
      <c r="AW136" s="14" t="s">
        <v>4</v>
      </c>
      <c r="AX136" s="14" t="s">
        <v>83</v>
      </c>
      <c r="AY136" s="206" t="s">
        <v>121</v>
      </c>
    </row>
    <row r="137" spans="1:65" s="2" customFormat="1" ht="24.2" customHeight="1">
      <c r="A137" s="31"/>
      <c r="B137" s="32"/>
      <c r="C137" s="170" t="s">
        <v>8</v>
      </c>
      <c r="D137" s="170" t="s">
        <v>123</v>
      </c>
      <c r="E137" s="171" t="s">
        <v>210</v>
      </c>
      <c r="F137" s="172" t="s">
        <v>211</v>
      </c>
      <c r="G137" s="173" t="s">
        <v>212</v>
      </c>
      <c r="H137" s="174">
        <v>11</v>
      </c>
      <c r="I137" s="175">
        <v>217</v>
      </c>
      <c r="J137" s="175">
        <f>ROUND(I137*H137,2)</f>
        <v>2387</v>
      </c>
      <c r="K137" s="176"/>
      <c r="L137" s="36"/>
      <c r="M137" s="177" t="s">
        <v>17</v>
      </c>
      <c r="N137" s="178" t="s">
        <v>46</v>
      </c>
      <c r="O137" s="179">
        <v>0.43</v>
      </c>
      <c r="P137" s="179">
        <f>O137*H137</f>
        <v>4.7299999999999995</v>
      </c>
      <c r="Q137" s="179">
        <v>0.00065</v>
      </c>
      <c r="R137" s="179">
        <f>Q137*H137</f>
        <v>0.00715</v>
      </c>
      <c r="S137" s="179">
        <v>0</v>
      </c>
      <c r="T137" s="180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81" t="s">
        <v>127</v>
      </c>
      <c r="AT137" s="181" t="s">
        <v>123</v>
      </c>
      <c r="AU137" s="181" t="s">
        <v>85</v>
      </c>
      <c r="AY137" s="17" t="s">
        <v>121</v>
      </c>
      <c r="BE137" s="182">
        <f>IF(N137="základní",J137,0)</f>
        <v>2387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7" t="s">
        <v>83</v>
      </c>
      <c r="BK137" s="182">
        <f>ROUND(I137*H137,2)</f>
        <v>2387</v>
      </c>
      <c r="BL137" s="17" t="s">
        <v>127</v>
      </c>
      <c r="BM137" s="181" t="s">
        <v>213</v>
      </c>
    </row>
    <row r="138" spans="1:47" s="2" customFormat="1" ht="19.5">
      <c r="A138" s="31"/>
      <c r="B138" s="32"/>
      <c r="C138" s="33"/>
      <c r="D138" s="183" t="s">
        <v>129</v>
      </c>
      <c r="E138" s="33"/>
      <c r="F138" s="184" t="s">
        <v>214</v>
      </c>
      <c r="G138" s="33"/>
      <c r="H138" s="33"/>
      <c r="I138" s="33"/>
      <c r="J138" s="33"/>
      <c r="K138" s="33"/>
      <c r="L138" s="36"/>
      <c r="M138" s="185"/>
      <c r="N138" s="186"/>
      <c r="O138" s="61"/>
      <c r="P138" s="61"/>
      <c r="Q138" s="61"/>
      <c r="R138" s="61"/>
      <c r="S138" s="61"/>
      <c r="T138" s="62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7" t="s">
        <v>129</v>
      </c>
      <c r="AU138" s="17" t="s">
        <v>85</v>
      </c>
    </row>
    <row r="139" spans="2:51" s="13" customFormat="1" ht="11.25">
      <c r="B139" s="187"/>
      <c r="C139" s="188"/>
      <c r="D139" s="183" t="s">
        <v>131</v>
      </c>
      <c r="E139" s="189" t="s">
        <v>17</v>
      </c>
      <c r="F139" s="190" t="s">
        <v>215</v>
      </c>
      <c r="G139" s="188"/>
      <c r="H139" s="191">
        <v>11</v>
      </c>
      <c r="I139" s="188"/>
      <c r="J139" s="188"/>
      <c r="K139" s="188"/>
      <c r="L139" s="192"/>
      <c r="M139" s="193"/>
      <c r="N139" s="194"/>
      <c r="O139" s="194"/>
      <c r="P139" s="194"/>
      <c r="Q139" s="194"/>
      <c r="R139" s="194"/>
      <c r="S139" s="194"/>
      <c r="T139" s="195"/>
      <c r="AT139" s="196" t="s">
        <v>131</v>
      </c>
      <c r="AU139" s="196" t="s">
        <v>85</v>
      </c>
      <c r="AV139" s="13" t="s">
        <v>85</v>
      </c>
      <c r="AW139" s="13" t="s">
        <v>36</v>
      </c>
      <c r="AX139" s="13" t="s">
        <v>75</v>
      </c>
      <c r="AY139" s="196" t="s">
        <v>121</v>
      </c>
    </row>
    <row r="140" spans="2:51" s="14" customFormat="1" ht="11.25">
      <c r="B140" s="197"/>
      <c r="C140" s="198"/>
      <c r="D140" s="183" t="s">
        <v>131</v>
      </c>
      <c r="E140" s="199" t="s">
        <v>17</v>
      </c>
      <c r="F140" s="200" t="s">
        <v>133</v>
      </c>
      <c r="G140" s="198"/>
      <c r="H140" s="201">
        <v>11</v>
      </c>
      <c r="I140" s="198"/>
      <c r="J140" s="198"/>
      <c r="K140" s="198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131</v>
      </c>
      <c r="AU140" s="206" t="s">
        <v>85</v>
      </c>
      <c r="AV140" s="14" t="s">
        <v>127</v>
      </c>
      <c r="AW140" s="14" t="s">
        <v>4</v>
      </c>
      <c r="AX140" s="14" t="s">
        <v>83</v>
      </c>
      <c r="AY140" s="206" t="s">
        <v>121</v>
      </c>
    </row>
    <row r="141" spans="1:65" s="2" customFormat="1" ht="24.2" customHeight="1">
      <c r="A141" s="31"/>
      <c r="B141" s="32"/>
      <c r="C141" s="170" t="s">
        <v>216</v>
      </c>
      <c r="D141" s="170" t="s">
        <v>123</v>
      </c>
      <c r="E141" s="171" t="s">
        <v>217</v>
      </c>
      <c r="F141" s="172" t="s">
        <v>218</v>
      </c>
      <c r="G141" s="173" t="s">
        <v>212</v>
      </c>
      <c r="H141" s="174">
        <v>11</v>
      </c>
      <c r="I141" s="175">
        <v>122</v>
      </c>
      <c r="J141" s="175">
        <f>ROUND(I141*H141,2)</f>
        <v>1342</v>
      </c>
      <c r="K141" s="176"/>
      <c r="L141" s="36"/>
      <c r="M141" s="177" t="s">
        <v>17</v>
      </c>
      <c r="N141" s="178" t="s">
        <v>46</v>
      </c>
      <c r="O141" s="179">
        <v>0.29</v>
      </c>
      <c r="P141" s="179">
        <f>O141*H141</f>
        <v>3.19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81" t="s">
        <v>127</v>
      </c>
      <c r="AT141" s="181" t="s">
        <v>123</v>
      </c>
      <c r="AU141" s="181" t="s">
        <v>85</v>
      </c>
      <c r="AY141" s="17" t="s">
        <v>121</v>
      </c>
      <c r="BE141" s="182">
        <f>IF(N141="základní",J141,0)</f>
        <v>1342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7" t="s">
        <v>83</v>
      </c>
      <c r="BK141" s="182">
        <f>ROUND(I141*H141,2)</f>
        <v>1342</v>
      </c>
      <c r="BL141" s="17" t="s">
        <v>127</v>
      </c>
      <c r="BM141" s="181" t="s">
        <v>219</v>
      </c>
    </row>
    <row r="142" spans="1:47" s="2" customFormat="1" ht="19.5">
      <c r="A142" s="31"/>
      <c r="B142" s="32"/>
      <c r="C142" s="33"/>
      <c r="D142" s="183" t="s">
        <v>129</v>
      </c>
      <c r="E142" s="33"/>
      <c r="F142" s="184" t="s">
        <v>220</v>
      </c>
      <c r="G142" s="33"/>
      <c r="H142" s="33"/>
      <c r="I142" s="33"/>
      <c r="J142" s="33"/>
      <c r="K142" s="33"/>
      <c r="L142" s="36"/>
      <c r="M142" s="185"/>
      <c r="N142" s="186"/>
      <c r="O142" s="61"/>
      <c r="P142" s="61"/>
      <c r="Q142" s="61"/>
      <c r="R142" s="61"/>
      <c r="S142" s="61"/>
      <c r="T142" s="62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7" t="s">
        <v>129</v>
      </c>
      <c r="AU142" s="17" t="s">
        <v>85</v>
      </c>
    </row>
    <row r="143" spans="1:65" s="2" customFormat="1" ht="24.2" customHeight="1">
      <c r="A143" s="31"/>
      <c r="B143" s="32"/>
      <c r="C143" s="170" t="s">
        <v>221</v>
      </c>
      <c r="D143" s="170" t="s">
        <v>123</v>
      </c>
      <c r="E143" s="171" t="s">
        <v>222</v>
      </c>
      <c r="F143" s="172" t="s">
        <v>223</v>
      </c>
      <c r="G143" s="173" t="s">
        <v>224</v>
      </c>
      <c r="H143" s="174">
        <v>134.832</v>
      </c>
      <c r="I143" s="175">
        <v>394.2</v>
      </c>
      <c r="J143" s="175">
        <f>ROUND(I143*H143,2)</f>
        <v>53150.77</v>
      </c>
      <c r="K143" s="176"/>
      <c r="L143" s="36"/>
      <c r="M143" s="177" t="s">
        <v>17</v>
      </c>
      <c r="N143" s="178" t="s">
        <v>46</v>
      </c>
      <c r="O143" s="179">
        <v>0.72</v>
      </c>
      <c r="P143" s="179">
        <f>O143*H143</f>
        <v>97.07903999999999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81" t="s">
        <v>127</v>
      </c>
      <c r="AT143" s="181" t="s">
        <v>123</v>
      </c>
      <c r="AU143" s="181" t="s">
        <v>85</v>
      </c>
      <c r="AY143" s="17" t="s">
        <v>121</v>
      </c>
      <c r="BE143" s="182">
        <f>IF(N143="základní",J143,0)</f>
        <v>53150.77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7" t="s">
        <v>83</v>
      </c>
      <c r="BK143" s="182">
        <f>ROUND(I143*H143,2)</f>
        <v>53150.77</v>
      </c>
      <c r="BL143" s="17" t="s">
        <v>127</v>
      </c>
      <c r="BM143" s="181" t="s">
        <v>225</v>
      </c>
    </row>
    <row r="144" spans="1:47" s="2" customFormat="1" ht="29.25">
      <c r="A144" s="31"/>
      <c r="B144" s="32"/>
      <c r="C144" s="33"/>
      <c r="D144" s="183" t="s">
        <v>129</v>
      </c>
      <c r="E144" s="33"/>
      <c r="F144" s="184" t="s">
        <v>226</v>
      </c>
      <c r="G144" s="33"/>
      <c r="H144" s="33"/>
      <c r="I144" s="33"/>
      <c r="J144" s="33"/>
      <c r="K144" s="33"/>
      <c r="L144" s="36"/>
      <c r="M144" s="185"/>
      <c r="N144" s="186"/>
      <c r="O144" s="61"/>
      <c r="P144" s="61"/>
      <c r="Q144" s="61"/>
      <c r="R144" s="61"/>
      <c r="S144" s="61"/>
      <c r="T144" s="62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7" t="s">
        <v>129</v>
      </c>
      <c r="AU144" s="17" t="s">
        <v>85</v>
      </c>
    </row>
    <row r="145" spans="2:51" s="13" customFormat="1" ht="11.25">
      <c r="B145" s="187"/>
      <c r="C145" s="188"/>
      <c r="D145" s="183" t="s">
        <v>131</v>
      </c>
      <c r="E145" s="189" t="s">
        <v>17</v>
      </c>
      <c r="F145" s="190" t="s">
        <v>227</v>
      </c>
      <c r="G145" s="188"/>
      <c r="H145" s="191">
        <v>40.499</v>
      </c>
      <c r="I145" s="188"/>
      <c r="J145" s="188"/>
      <c r="K145" s="188"/>
      <c r="L145" s="192"/>
      <c r="M145" s="193"/>
      <c r="N145" s="194"/>
      <c r="O145" s="194"/>
      <c r="P145" s="194"/>
      <c r="Q145" s="194"/>
      <c r="R145" s="194"/>
      <c r="S145" s="194"/>
      <c r="T145" s="195"/>
      <c r="AT145" s="196" t="s">
        <v>131</v>
      </c>
      <c r="AU145" s="196" t="s">
        <v>85</v>
      </c>
      <c r="AV145" s="13" t="s">
        <v>85</v>
      </c>
      <c r="AW145" s="13" t="s">
        <v>36</v>
      </c>
      <c r="AX145" s="13" t="s">
        <v>75</v>
      </c>
      <c r="AY145" s="196" t="s">
        <v>121</v>
      </c>
    </row>
    <row r="146" spans="2:51" s="13" customFormat="1" ht="11.25">
      <c r="B146" s="187"/>
      <c r="C146" s="188"/>
      <c r="D146" s="183" t="s">
        <v>131</v>
      </c>
      <c r="E146" s="189" t="s">
        <v>17</v>
      </c>
      <c r="F146" s="190" t="s">
        <v>228</v>
      </c>
      <c r="G146" s="188"/>
      <c r="H146" s="191">
        <v>8.048</v>
      </c>
      <c r="I146" s="188"/>
      <c r="J146" s="188"/>
      <c r="K146" s="188"/>
      <c r="L146" s="192"/>
      <c r="M146" s="193"/>
      <c r="N146" s="194"/>
      <c r="O146" s="194"/>
      <c r="P146" s="194"/>
      <c r="Q146" s="194"/>
      <c r="R146" s="194"/>
      <c r="S146" s="194"/>
      <c r="T146" s="195"/>
      <c r="AT146" s="196" t="s">
        <v>131</v>
      </c>
      <c r="AU146" s="196" t="s">
        <v>85</v>
      </c>
      <c r="AV146" s="13" t="s">
        <v>85</v>
      </c>
      <c r="AW146" s="13" t="s">
        <v>36</v>
      </c>
      <c r="AX146" s="13" t="s">
        <v>75</v>
      </c>
      <c r="AY146" s="196" t="s">
        <v>121</v>
      </c>
    </row>
    <row r="147" spans="2:51" s="13" customFormat="1" ht="11.25">
      <c r="B147" s="187"/>
      <c r="C147" s="188"/>
      <c r="D147" s="183" t="s">
        <v>131</v>
      </c>
      <c r="E147" s="189" t="s">
        <v>17</v>
      </c>
      <c r="F147" s="190" t="s">
        <v>229</v>
      </c>
      <c r="G147" s="188"/>
      <c r="H147" s="191">
        <v>16.903</v>
      </c>
      <c r="I147" s="188"/>
      <c r="J147" s="188"/>
      <c r="K147" s="188"/>
      <c r="L147" s="192"/>
      <c r="M147" s="193"/>
      <c r="N147" s="194"/>
      <c r="O147" s="194"/>
      <c r="P147" s="194"/>
      <c r="Q147" s="194"/>
      <c r="R147" s="194"/>
      <c r="S147" s="194"/>
      <c r="T147" s="195"/>
      <c r="AT147" s="196" t="s">
        <v>131</v>
      </c>
      <c r="AU147" s="196" t="s">
        <v>85</v>
      </c>
      <c r="AV147" s="13" t="s">
        <v>85</v>
      </c>
      <c r="AW147" s="13" t="s">
        <v>36</v>
      </c>
      <c r="AX147" s="13" t="s">
        <v>75</v>
      </c>
      <c r="AY147" s="196" t="s">
        <v>121</v>
      </c>
    </row>
    <row r="148" spans="2:51" s="13" customFormat="1" ht="11.25">
      <c r="B148" s="187"/>
      <c r="C148" s="188"/>
      <c r="D148" s="183" t="s">
        <v>131</v>
      </c>
      <c r="E148" s="189" t="s">
        <v>17</v>
      </c>
      <c r="F148" s="190" t="s">
        <v>230</v>
      </c>
      <c r="G148" s="188"/>
      <c r="H148" s="191">
        <v>2.734</v>
      </c>
      <c r="I148" s="188"/>
      <c r="J148" s="188"/>
      <c r="K148" s="188"/>
      <c r="L148" s="192"/>
      <c r="M148" s="193"/>
      <c r="N148" s="194"/>
      <c r="O148" s="194"/>
      <c r="P148" s="194"/>
      <c r="Q148" s="194"/>
      <c r="R148" s="194"/>
      <c r="S148" s="194"/>
      <c r="T148" s="195"/>
      <c r="AT148" s="196" t="s">
        <v>131</v>
      </c>
      <c r="AU148" s="196" t="s">
        <v>85</v>
      </c>
      <c r="AV148" s="13" t="s">
        <v>85</v>
      </c>
      <c r="AW148" s="13" t="s">
        <v>36</v>
      </c>
      <c r="AX148" s="13" t="s">
        <v>75</v>
      </c>
      <c r="AY148" s="196" t="s">
        <v>121</v>
      </c>
    </row>
    <row r="149" spans="2:51" s="13" customFormat="1" ht="11.25">
      <c r="B149" s="187"/>
      <c r="C149" s="188"/>
      <c r="D149" s="183" t="s">
        <v>131</v>
      </c>
      <c r="E149" s="189" t="s">
        <v>17</v>
      </c>
      <c r="F149" s="190" t="s">
        <v>231</v>
      </c>
      <c r="G149" s="188"/>
      <c r="H149" s="191">
        <v>24.048</v>
      </c>
      <c r="I149" s="188"/>
      <c r="J149" s="188"/>
      <c r="K149" s="188"/>
      <c r="L149" s="192"/>
      <c r="M149" s="193"/>
      <c r="N149" s="194"/>
      <c r="O149" s="194"/>
      <c r="P149" s="194"/>
      <c r="Q149" s="194"/>
      <c r="R149" s="194"/>
      <c r="S149" s="194"/>
      <c r="T149" s="195"/>
      <c r="AT149" s="196" t="s">
        <v>131</v>
      </c>
      <c r="AU149" s="196" t="s">
        <v>85</v>
      </c>
      <c r="AV149" s="13" t="s">
        <v>85</v>
      </c>
      <c r="AW149" s="13" t="s">
        <v>36</v>
      </c>
      <c r="AX149" s="13" t="s">
        <v>75</v>
      </c>
      <c r="AY149" s="196" t="s">
        <v>121</v>
      </c>
    </row>
    <row r="150" spans="2:51" s="13" customFormat="1" ht="11.25">
      <c r="B150" s="187"/>
      <c r="C150" s="188"/>
      <c r="D150" s="183" t="s">
        <v>131</v>
      </c>
      <c r="E150" s="189" t="s">
        <v>17</v>
      </c>
      <c r="F150" s="190" t="s">
        <v>232</v>
      </c>
      <c r="G150" s="188"/>
      <c r="H150" s="191">
        <v>42.6</v>
      </c>
      <c r="I150" s="188"/>
      <c r="J150" s="188"/>
      <c r="K150" s="188"/>
      <c r="L150" s="192"/>
      <c r="M150" s="193"/>
      <c r="N150" s="194"/>
      <c r="O150" s="194"/>
      <c r="P150" s="194"/>
      <c r="Q150" s="194"/>
      <c r="R150" s="194"/>
      <c r="S150" s="194"/>
      <c r="T150" s="195"/>
      <c r="AT150" s="196" t="s">
        <v>131</v>
      </c>
      <c r="AU150" s="196" t="s">
        <v>85</v>
      </c>
      <c r="AV150" s="13" t="s">
        <v>85</v>
      </c>
      <c r="AW150" s="13" t="s">
        <v>36</v>
      </c>
      <c r="AX150" s="13" t="s">
        <v>75</v>
      </c>
      <c r="AY150" s="196" t="s">
        <v>121</v>
      </c>
    </row>
    <row r="151" spans="2:51" s="14" customFormat="1" ht="11.25">
      <c r="B151" s="197"/>
      <c r="C151" s="198"/>
      <c r="D151" s="183" t="s">
        <v>131</v>
      </c>
      <c r="E151" s="199" t="s">
        <v>17</v>
      </c>
      <c r="F151" s="200" t="s">
        <v>133</v>
      </c>
      <c r="G151" s="198"/>
      <c r="H151" s="201">
        <v>134.832</v>
      </c>
      <c r="I151" s="198"/>
      <c r="J151" s="198"/>
      <c r="K151" s="198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131</v>
      </c>
      <c r="AU151" s="206" t="s">
        <v>85</v>
      </c>
      <c r="AV151" s="14" t="s">
        <v>127</v>
      </c>
      <c r="AW151" s="14" t="s">
        <v>4</v>
      </c>
      <c r="AX151" s="14" t="s">
        <v>83</v>
      </c>
      <c r="AY151" s="206" t="s">
        <v>121</v>
      </c>
    </row>
    <row r="152" spans="1:65" s="2" customFormat="1" ht="24.2" customHeight="1">
      <c r="A152" s="31"/>
      <c r="B152" s="32"/>
      <c r="C152" s="170" t="s">
        <v>233</v>
      </c>
      <c r="D152" s="170" t="s">
        <v>123</v>
      </c>
      <c r="E152" s="171" t="s">
        <v>234</v>
      </c>
      <c r="F152" s="172" t="s">
        <v>235</v>
      </c>
      <c r="G152" s="173" t="s">
        <v>224</v>
      </c>
      <c r="H152" s="174">
        <v>231.624</v>
      </c>
      <c r="I152" s="175">
        <v>533.7</v>
      </c>
      <c r="J152" s="175">
        <f>ROUND(I152*H152,2)</f>
        <v>123617.73</v>
      </c>
      <c r="K152" s="176"/>
      <c r="L152" s="36"/>
      <c r="M152" s="177" t="s">
        <v>17</v>
      </c>
      <c r="N152" s="178" t="s">
        <v>46</v>
      </c>
      <c r="O152" s="179">
        <v>0.974</v>
      </c>
      <c r="P152" s="179">
        <f>O152*H152</f>
        <v>225.601776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81" t="s">
        <v>127</v>
      </c>
      <c r="AT152" s="181" t="s">
        <v>123</v>
      </c>
      <c r="AU152" s="181" t="s">
        <v>85</v>
      </c>
      <c r="AY152" s="17" t="s">
        <v>121</v>
      </c>
      <c r="BE152" s="182">
        <f>IF(N152="základní",J152,0)</f>
        <v>123617.73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7" t="s">
        <v>83</v>
      </c>
      <c r="BK152" s="182">
        <f>ROUND(I152*H152,2)</f>
        <v>123617.73</v>
      </c>
      <c r="BL152" s="17" t="s">
        <v>127</v>
      </c>
      <c r="BM152" s="181" t="s">
        <v>236</v>
      </c>
    </row>
    <row r="153" spans="1:47" s="2" customFormat="1" ht="29.25">
      <c r="A153" s="31"/>
      <c r="B153" s="32"/>
      <c r="C153" s="33"/>
      <c r="D153" s="183" t="s">
        <v>129</v>
      </c>
      <c r="E153" s="33"/>
      <c r="F153" s="184" t="s">
        <v>237</v>
      </c>
      <c r="G153" s="33"/>
      <c r="H153" s="33"/>
      <c r="I153" s="33"/>
      <c r="J153" s="33"/>
      <c r="K153" s="33"/>
      <c r="L153" s="36"/>
      <c r="M153" s="185"/>
      <c r="N153" s="186"/>
      <c r="O153" s="61"/>
      <c r="P153" s="61"/>
      <c r="Q153" s="61"/>
      <c r="R153" s="61"/>
      <c r="S153" s="61"/>
      <c r="T153" s="62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7" t="s">
        <v>129</v>
      </c>
      <c r="AU153" s="17" t="s">
        <v>85</v>
      </c>
    </row>
    <row r="154" spans="2:51" s="13" customFormat="1" ht="11.25">
      <c r="B154" s="187"/>
      <c r="C154" s="188"/>
      <c r="D154" s="183" t="s">
        <v>131</v>
      </c>
      <c r="E154" s="189" t="s">
        <v>17</v>
      </c>
      <c r="F154" s="190" t="s">
        <v>238</v>
      </c>
      <c r="G154" s="188"/>
      <c r="H154" s="191">
        <v>94.497</v>
      </c>
      <c r="I154" s="188"/>
      <c r="J154" s="188"/>
      <c r="K154" s="188"/>
      <c r="L154" s="192"/>
      <c r="M154" s="193"/>
      <c r="N154" s="194"/>
      <c r="O154" s="194"/>
      <c r="P154" s="194"/>
      <c r="Q154" s="194"/>
      <c r="R154" s="194"/>
      <c r="S154" s="194"/>
      <c r="T154" s="195"/>
      <c r="AT154" s="196" t="s">
        <v>131</v>
      </c>
      <c r="AU154" s="196" t="s">
        <v>85</v>
      </c>
      <c r="AV154" s="13" t="s">
        <v>85</v>
      </c>
      <c r="AW154" s="13" t="s">
        <v>36</v>
      </c>
      <c r="AX154" s="13" t="s">
        <v>75</v>
      </c>
      <c r="AY154" s="196" t="s">
        <v>121</v>
      </c>
    </row>
    <row r="155" spans="2:51" s="13" customFormat="1" ht="11.25">
      <c r="B155" s="187"/>
      <c r="C155" s="188"/>
      <c r="D155" s="183" t="s">
        <v>131</v>
      </c>
      <c r="E155" s="189" t="s">
        <v>17</v>
      </c>
      <c r="F155" s="190" t="s">
        <v>239</v>
      </c>
      <c r="G155" s="188"/>
      <c r="H155" s="191">
        <v>18.778</v>
      </c>
      <c r="I155" s="188"/>
      <c r="J155" s="188"/>
      <c r="K155" s="188"/>
      <c r="L155" s="192"/>
      <c r="M155" s="193"/>
      <c r="N155" s="194"/>
      <c r="O155" s="194"/>
      <c r="P155" s="194"/>
      <c r="Q155" s="194"/>
      <c r="R155" s="194"/>
      <c r="S155" s="194"/>
      <c r="T155" s="195"/>
      <c r="AT155" s="196" t="s">
        <v>131</v>
      </c>
      <c r="AU155" s="196" t="s">
        <v>85</v>
      </c>
      <c r="AV155" s="13" t="s">
        <v>85</v>
      </c>
      <c r="AW155" s="13" t="s">
        <v>36</v>
      </c>
      <c r="AX155" s="13" t="s">
        <v>75</v>
      </c>
      <c r="AY155" s="196" t="s">
        <v>121</v>
      </c>
    </row>
    <row r="156" spans="2:51" s="13" customFormat="1" ht="11.25">
      <c r="B156" s="187"/>
      <c r="C156" s="188"/>
      <c r="D156" s="183" t="s">
        <v>131</v>
      </c>
      <c r="E156" s="189" t="s">
        <v>17</v>
      </c>
      <c r="F156" s="190" t="s">
        <v>229</v>
      </c>
      <c r="G156" s="188"/>
      <c r="H156" s="191">
        <v>16.903</v>
      </c>
      <c r="I156" s="188"/>
      <c r="J156" s="188"/>
      <c r="K156" s="188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131</v>
      </c>
      <c r="AU156" s="196" t="s">
        <v>85</v>
      </c>
      <c r="AV156" s="13" t="s">
        <v>85</v>
      </c>
      <c r="AW156" s="13" t="s">
        <v>36</v>
      </c>
      <c r="AX156" s="13" t="s">
        <v>75</v>
      </c>
      <c r="AY156" s="196" t="s">
        <v>121</v>
      </c>
    </row>
    <row r="157" spans="2:51" s="13" customFormat="1" ht="11.25">
      <c r="B157" s="187"/>
      <c r="C157" s="188"/>
      <c r="D157" s="183" t="s">
        <v>131</v>
      </c>
      <c r="E157" s="189" t="s">
        <v>17</v>
      </c>
      <c r="F157" s="190" t="s">
        <v>230</v>
      </c>
      <c r="G157" s="188"/>
      <c r="H157" s="191">
        <v>2.734</v>
      </c>
      <c r="I157" s="188"/>
      <c r="J157" s="188"/>
      <c r="K157" s="188"/>
      <c r="L157" s="192"/>
      <c r="M157" s="193"/>
      <c r="N157" s="194"/>
      <c r="O157" s="194"/>
      <c r="P157" s="194"/>
      <c r="Q157" s="194"/>
      <c r="R157" s="194"/>
      <c r="S157" s="194"/>
      <c r="T157" s="195"/>
      <c r="AT157" s="196" t="s">
        <v>131</v>
      </c>
      <c r="AU157" s="196" t="s">
        <v>85</v>
      </c>
      <c r="AV157" s="13" t="s">
        <v>85</v>
      </c>
      <c r="AW157" s="13" t="s">
        <v>36</v>
      </c>
      <c r="AX157" s="13" t="s">
        <v>75</v>
      </c>
      <c r="AY157" s="196" t="s">
        <v>121</v>
      </c>
    </row>
    <row r="158" spans="2:51" s="13" customFormat="1" ht="11.25">
      <c r="B158" s="187"/>
      <c r="C158" s="188"/>
      <c r="D158" s="183" t="s">
        <v>131</v>
      </c>
      <c r="E158" s="189" t="s">
        <v>17</v>
      </c>
      <c r="F158" s="190" t="s">
        <v>240</v>
      </c>
      <c r="G158" s="188"/>
      <c r="H158" s="191">
        <v>56.112</v>
      </c>
      <c r="I158" s="188"/>
      <c r="J158" s="188"/>
      <c r="K158" s="188"/>
      <c r="L158" s="192"/>
      <c r="M158" s="193"/>
      <c r="N158" s="194"/>
      <c r="O158" s="194"/>
      <c r="P158" s="194"/>
      <c r="Q158" s="194"/>
      <c r="R158" s="194"/>
      <c r="S158" s="194"/>
      <c r="T158" s="195"/>
      <c r="AT158" s="196" t="s">
        <v>131</v>
      </c>
      <c r="AU158" s="196" t="s">
        <v>85</v>
      </c>
      <c r="AV158" s="13" t="s">
        <v>85</v>
      </c>
      <c r="AW158" s="13" t="s">
        <v>36</v>
      </c>
      <c r="AX158" s="13" t="s">
        <v>75</v>
      </c>
      <c r="AY158" s="196" t="s">
        <v>121</v>
      </c>
    </row>
    <row r="159" spans="2:51" s="13" customFormat="1" ht="11.25">
      <c r="B159" s="187"/>
      <c r="C159" s="188"/>
      <c r="D159" s="183" t="s">
        <v>131</v>
      </c>
      <c r="E159" s="189" t="s">
        <v>17</v>
      </c>
      <c r="F159" s="190" t="s">
        <v>232</v>
      </c>
      <c r="G159" s="188"/>
      <c r="H159" s="191">
        <v>42.6</v>
      </c>
      <c r="I159" s="188"/>
      <c r="J159" s="188"/>
      <c r="K159" s="188"/>
      <c r="L159" s="192"/>
      <c r="M159" s="193"/>
      <c r="N159" s="194"/>
      <c r="O159" s="194"/>
      <c r="P159" s="194"/>
      <c r="Q159" s="194"/>
      <c r="R159" s="194"/>
      <c r="S159" s="194"/>
      <c r="T159" s="195"/>
      <c r="AT159" s="196" t="s">
        <v>131</v>
      </c>
      <c r="AU159" s="196" t="s">
        <v>85</v>
      </c>
      <c r="AV159" s="13" t="s">
        <v>85</v>
      </c>
      <c r="AW159" s="13" t="s">
        <v>36</v>
      </c>
      <c r="AX159" s="13" t="s">
        <v>75</v>
      </c>
      <c r="AY159" s="196" t="s">
        <v>121</v>
      </c>
    </row>
    <row r="160" spans="2:51" s="14" customFormat="1" ht="11.25">
      <c r="B160" s="197"/>
      <c r="C160" s="198"/>
      <c r="D160" s="183" t="s">
        <v>131</v>
      </c>
      <c r="E160" s="199" t="s">
        <v>17</v>
      </c>
      <c r="F160" s="200" t="s">
        <v>133</v>
      </c>
      <c r="G160" s="198"/>
      <c r="H160" s="201">
        <v>231.624</v>
      </c>
      <c r="I160" s="198"/>
      <c r="J160" s="198"/>
      <c r="K160" s="198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131</v>
      </c>
      <c r="AU160" s="206" t="s">
        <v>85</v>
      </c>
      <c r="AV160" s="14" t="s">
        <v>127</v>
      </c>
      <c r="AW160" s="14" t="s">
        <v>4</v>
      </c>
      <c r="AX160" s="14" t="s">
        <v>83</v>
      </c>
      <c r="AY160" s="206" t="s">
        <v>121</v>
      </c>
    </row>
    <row r="161" spans="1:65" s="2" customFormat="1" ht="24.2" customHeight="1">
      <c r="A161" s="31"/>
      <c r="B161" s="32"/>
      <c r="C161" s="170" t="s">
        <v>241</v>
      </c>
      <c r="D161" s="170" t="s">
        <v>123</v>
      </c>
      <c r="E161" s="171" t="s">
        <v>242</v>
      </c>
      <c r="F161" s="172" t="s">
        <v>243</v>
      </c>
      <c r="G161" s="173" t="s">
        <v>224</v>
      </c>
      <c r="H161" s="174">
        <v>81.901</v>
      </c>
      <c r="I161" s="175">
        <v>239.5</v>
      </c>
      <c r="J161" s="175">
        <f>ROUND(I161*H161,2)</f>
        <v>19615.29</v>
      </c>
      <c r="K161" s="176"/>
      <c r="L161" s="36"/>
      <c r="M161" s="177" t="s">
        <v>17</v>
      </c>
      <c r="N161" s="178" t="s">
        <v>46</v>
      </c>
      <c r="O161" s="179">
        <v>1.763</v>
      </c>
      <c r="P161" s="179">
        <f>O161*H161</f>
        <v>144.391463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81" t="s">
        <v>127</v>
      </c>
      <c r="AT161" s="181" t="s">
        <v>123</v>
      </c>
      <c r="AU161" s="181" t="s">
        <v>85</v>
      </c>
      <c r="AY161" s="17" t="s">
        <v>121</v>
      </c>
      <c r="BE161" s="182">
        <f>IF(N161="základní",J161,0)</f>
        <v>19615.29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7" t="s">
        <v>83</v>
      </c>
      <c r="BK161" s="182">
        <f>ROUND(I161*H161,2)</f>
        <v>19615.29</v>
      </c>
      <c r="BL161" s="17" t="s">
        <v>127</v>
      </c>
      <c r="BM161" s="181" t="s">
        <v>244</v>
      </c>
    </row>
    <row r="162" spans="1:47" s="2" customFormat="1" ht="29.25">
      <c r="A162" s="31"/>
      <c r="B162" s="32"/>
      <c r="C162" s="33"/>
      <c r="D162" s="183" t="s">
        <v>129</v>
      </c>
      <c r="E162" s="33"/>
      <c r="F162" s="184" t="s">
        <v>245</v>
      </c>
      <c r="G162" s="33"/>
      <c r="H162" s="33"/>
      <c r="I162" s="33"/>
      <c r="J162" s="33"/>
      <c r="K162" s="33"/>
      <c r="L162" s="36"/>
      <c r="M162" s="185"/>
      <c r="N162" s="186"/>
      <c r="O162" s="61"/>
      <c r="P162" s="61"/>
      <c r="Q162" s="61"/>
      <c r="R162" s="61"/>
      <c r="S162" s="61"/>
      <c r="T162" s="62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7" t="s">
        <v>129</v>
      </c>
      <c r="AU162" s="17" t="s">
        <v>85</v>
      </c>
    </row>
    <row r="163" spans="2:51" s="13" customFormat="1" ht="11.25">
      <c r="B163" s="187"/>
      <c r="C163" s="188"/>
      <c r="D163" s="183" t="s">
        <v>131</v>
      </c>
      <c r="E163" s="189" t="s">
        <v>17</v>
      </c>
      <c r="F163" s="190" t="s">
        <v>246</v>
      </c>
      <c r="G163" s="188"/>
      <c r="H163" s="191">
        <v>26.825</v>
      </c>
      <c r="I163" s="188"/>
      <c r="J163" s="188"/>
      <c r="K163" s="188"/>
      <c r="L163" s="192"/>
      <c r="M163" s="193"/>
      <c r="N163" s="194"/>
      <c r="O163" s="194"/>
      <c r="P163" s="194"/>
      <c r="Q163" s="194"/>
      <c r="R163" s="194"/>
      <c r="S163" s="194"/>
      <c r="T163" s="195"/>
      <c r="AT163" s="196" t="s">
        <v>131</v>
      </c>
      <c r="AU163" s="196" t="s">
        <v>85</v>
      </c>
      <c r="AV163" s="13" t="s">
        <v>85</v>
      </c>
      <c r="AW163" s="13" t="s">
        <v>36</v>
      </c>
      <c r="AX163" s="13" t="s">
        <v>75</v>
      </c>
      <c r="AY163" s="196" t="s">
        <v>121</v>
      </c>
    </row>
    <row r="164" spans="2:51" s="13" customFormat="1" ht="11.25">
      <c r="B164" s="187"/>
      <c r="C164" s="188"/>
      <c r="D164" s="183" t="s">
        <v>131</v>
      </c>
      <c r="E164" s="189" t="s">
        <v>17</v>
      </c>
      <c r="F164" s="190" t="s">
        <v>247</v>
      </c>
      <c r="G164" s="188"/>
      <c r="H164" s="191">
        <v>5.468</v>
      </c>
      <c r="I164" s="188"/>
      <c r="J164" s="188"/>
      <c r="K164" s="188"/>
      <c r="L164" s="192"/>
      <c r="M164" s="193"/>
      <c r="N164" s="194"/>
      <c r="O164" s="194"/>
      <c r="P164" s="194"/>
      <c r="Q164" s="194"/>
      <c r="R164" s="194"/>
      <c r="S164" s="194"/>
      <c r="T164" s="195"/>
      <c r="AT164" s="196" t="s">
        <v>131</v>
      </c>
      <c r="AU164" s="196" t="s">
        <v>85</v>
      </c>
      <c r="AV164" s="13" t="s">
        <v>85</v>
      </c>
      <c r="AW164" s="13" t="s">
        <v>36</v>
      </c>
      <c r="AX164" s="13" t="s">
        <v>75</v>
      </c>
      <c r="AY164" s="196" t="s">
        <v>121</v>
      </c>
    </row>
    <row r="165" spans="2:51" s="13" customFormat="1" ht="11.25">
      <c r="B165" s="187"/>
      <c r="C165" s="188"/>
      <c r="D165" s="183" t="s">
        <v>131</v>
      </c>
      <c r="E165" s="189" t="s">
        <v>17</v>
      </c>
      <c r="F165" s="190" t="s">
        <v>231</v>
      </c>
      <c r="G165" s="188"/>
      <c r="H165" s="191">
        <v>24.048</v>
      </c>
      <c r="I165" s="188"/>
      <c r="J165" s="188"/>
      <c r="K165" s="188"/>
      <c r="L165" s="192"/>
      <c r="M165" s="193"/>
      <c r="N165" s="194"/>
      <c r="O165" s="194"/>
      <c r="P165" s="194"/>
      <c r="Q165" s="194"/>
      <c r="R165" s="194"/>
      <c r="S165" s="194"/>
      <c r="T165" s="195"/>
      <c r="AT165" s="196" t="s">
        <v>131</v>
      </c>
      <c r="AU165" s="196" t="s">
        <v>85</v>
      </c>
      <c r="AV165" s="13" t="s">
        <v>85</v>
      </c>
      <c r="AW165" s="13" t="s">
        <v>36</v>
      </c>
      <c r="AX165" s="13" t="s">
        <v>75</v>
      </c>
      <c r="AY165" s="196" t="s">
        <v>121</v>
      </c>
    </row>
    <row r="166" spans="2:51" s="13" customFormat="1" ht="11.25">
      <c r="B166" s="187"/>
      <c r="C166" s="188"/>
      <c r="D166" s="183" t="s">
        <v>131</v>
      </c>
      <c r="E166" s="189" t="s">
        <v>17</v>
      </c>
      <c r="F166" s="190" t="s">
        <v>248</v>
      </c>
      <c r="G166" s="188"/>
      <c r="H166" s="191">
        <v>25.56</v>
      </c>
      <c r="I166" s="188"/>
      <c r="J166" s="188"/>
      <c r="K166" s="188"/>
      <c r="L166" s="192"/>
      <c r="M166" s="193"/>
      <c r="N166" s="194"/>
      <c r="O166" s="194"/>
      <c r="P166" s="194"/>
      <c r="Q166" s="194"/>
      <c r="R166" s="194"/>
      <c r="S166" s="194"/>
      <c r="T166" s="195"/>
      <c r="AT166" s="196" t="s">
        <v>131</v>
      </c>
      <c r="AU166" s="196" t="s">
        <v>85</v>
      </c>
      <c r="AV166" s="13" t="s">
        <v>85</v>
      </c>
      <c r="AW166" s="13" t="s">
        <v>36</v>
      </c>
      <c r="AX166" s="13" t="s">
        <v>75</v>
      </c>
      <c r="AY166" s="196" t="s">
        <v>121</v>
      </c>
    </row>
    <row r="167" spans="2:51" s="14" customFormat="1" ht="11.25">
      <c r="B167" s="197"/>
      <c r="C167" s="198"/>
      <c r="D167" s="183" t="s">
        <v>131</v>
      </c>
      <c r="E167" s="199" t="s">
        <v>17</v>
      </c>
      <c r="F167" s="200" t="s">
        <v>133</v>
      </c>
      <c r="G167" s="198"/>
      <c r="H167" s="201">
        <v>81.901</v>
      </c>
      <c r="I167" s="198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131</v>
      </c>
      <c r="AU167" s="206" t="s">
        <v>85</v>
      </c>
      <c r="AV167" s="14" t="s">
        <v>127</v>
      </c>
      <c r="AW167" s="14" t="s">
        <v>4</v>
      </c>
      <c r="AX167" s="14" t="s">
        <v>83</v>
      </c>
      <c r="AY167" s="206" t="s">
        <v>121</v>
      </c>
    </row>
    <row r="168" spans="1:65" s="2" customFormat="1" ht="14.45" customHeight="1">
      <c r="A168" s="31"/>
      <c r="B168" s="32"/>
      <c r="C168" s="170" t="s">
        <v>249</v>
      </c>
      <c r="D168" s="170" t="s">
        <v>123</v>
      </c>
      <c r="E168" s="171" t="s">
        <v>250</v>
      </c>
      <c r="F168" s="172" t="s">
        <v>251</v>
      </c>
      <c r="G168" s="173" t="s">
        <v>126</v>
      </c>
      <c r="H168" s="174">
        <v>95.05</v>
      </c>
      <c r="I168" s="175">
        <v>216</v>
      </c>
      <c r="J168" s="175">
        <f>ROUND(I168*H168,2)</f>
        <v>20530.8</v>
      </c>
      <c r="K168" s="176"/>
      <c r="L168" s="36"/>
      <c r="M168" s="177" t="s">
        <v>17</v>
      </c>
      <c r="N168" s="178" t="s">
        <v>46</v>
      </c>
      <c r="O168" s="179">
        <v>0.775</v>
      </c>
      <c r="P168" s="179">
        <f>O168*H168</f>
        <v>73.66375</v>
      </c>
      <c r="Q168" s="179">
        <v>0.00621</v>
      </c>
      <c r="R168" s="179">
        <f>Q168*H168</f>
        <v>0.5902605</v>
      </c>
      <c r="S168" s="179">
        <v>0</v>
      </c>
      <c r="T168" s="180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81" t="s">
        <v>127</v>
      </c>
      <c r="AT168" s="181" t="s">
        <v>123</v>
      </c>
      <c r="AU168" s="181" t="s">
        <v>85</v>
      </c>
      <c r="AY168" s="17" t="s">
        <v>121</v>
      </c>
      <c r="BE168" s="182">
        <f>IF(N168="základní",J168,0)</f>
        <v>20530.8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7" t="s">
        <v>83</v>
      </c>
      <c r="BK168" s="182">
        <f>ROUND(I168*H168,2)</f>
        <v>20530.8</v>
      </c>
      <c r="BL168" s="17" t="s">
        <v>127</v>
      </c>
      <c r="BM168" s="181" t="s">
        <v>252</v>
      </c>
    </row>
    <row r="169" spans="1:47" s="2" customFormat="1" ht="19.5">
      <c r="A169" s="31"/>
      <c r="B169" s="32"/>
      <c r="C169" s="33"/>
      <c r="D169" s="183" t="s">
        <v>129</v>
      </c>
      <c r="E169" s="33"/>
      <c r="F169" s="184" t="s">
        <v>253</v>
      </c>
      <c r="G169" s="33"/>
      <c r="H169" s="33"/>
      <c r="I169" s="33"/>
      <c r="J169" s="33"/>
      <c r="K169" s="33"/>
      <c r="L169" s="36"/>
      <c r="M169" s="185"/>
      <c r="N169" s="186"/>
      <c r="O169" s="61"/>
      <c r="P169" s="61"/>
      <c r="Q169" s="61"/>
      <c r="R169" s="61"/>
      <c r="S169" s="61"/>
      <c r="T169" s="62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7" t="s">
        <v>129</v>
      </c>
      <c r="AU169" s="17" t="s">
        <v>85</v>
      </c>
    </row>
    <row r="170" spans="2:51" s="13" customFormat="1" ht="11.25">
      <c r="B170" s="187"/>
      <c r="C170" s="188"/>
      <c r="D170" s="183" t="s">
        <v>131</v>
      </c>
      <c r="E170" s="189" t="s">
        <v>17</v>
      </c>
      <c r="F170" s="190" t="s">
        <v>254</v>
      </c>
      <c r="G170" s="188"/>
      <c r="H170" s="191">
        <v>95.05</v>
      </c>
      <c r="I170" s="188"/>
      <c r="J170" s="188"/>
      <c r="K170" s="188"/>
      <c r="L170" s="192"/>
      <c r="M170" s="193"/>
      <c r="N170" s="194"/>
      <c r="O170" s="194"/>
      <c r="P170" s="194"/>
      <c r="Q170" s="194"/>
      <c r="R170" s="194"/>
      <c r="S170" s="194"/>
      <c r="T170" s="195"/>
      <c r="AT170" s="196" t="s">
        <v>131</v>
      </c>
      <c r="AU170" s="196" t="s">
        <v>85</v>
      </c>
      <c r="AV170" s="13" t="s">
        <v>85</v>
      </c>
      <c r="AW170" s="13" t="s">
        <v>36</v>
      </c>
      <c r="AX170" s="13" t="s">
        <v>75</v>
      </c>
      <c r="AY170" s="196" t="s">
        <v>121</v>
      </c>
    </row>
    <row r="171" spans="2:51" s="14" customFormat="1" ht="11.25">
      <c r="B171" s="197"/>
      <c r="C171" s="198"/>
      <c r="D171" s="183" t="s">
        <v>131</v>
      </c>
      <c r="E171" s="199" t="s">
        <v>17</v>
      </c>
      <c r="F171" s="200" t="s">
        <v>133</v>
      </c>
      <c r="G171" s="198"/>
      <c r="H171" s="201">
        <v>95.05</v>
      </c>
      <c r="I171" s="198"/>
      <c r="J171" s="198"/>
      <c r="K171" s="198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131</v>
      </c>
      <c r="AU171" s="206" t="s">
        <v>85</v>
      </c>
      <c r="AV171" s="14" t="s">
        <v>127</v>
      </c>
      <c r="AW171" s="14" t="s">
        <v>4</v>
      </c>
      <c r="AX171" s="14" t="s">
        <v>83</v>
      </c>
      <c r="AY171" s="206" t="s">
        <v>121</v>
      </c>
    </row>
    <row r="172" spans="1:65" s="2" customFormat="1" ht="24.2" customHeight="1">
      <c r="A172" s="31"/>
      <c r="B172" s="32"/>
      <c r="C172" s="170" t="s">
        <v>7</v>
      </c>
      <c r="D172" s="170" t="s">
        <v>123</v>
      </c>
      <c r="E172" s="171" t="s">
        <v>255</v>
      </c>
      <c r="F172" s="172" t="s">
        <v>256</v>
      </c>
      <c r="G172" s="173" t="s">
        <v>126</v>
      </c>
      <c r="H172" s="174">
        <v>95.05</v>
      </c>
      <c r="I172" s="175">
        <v>53.5</v>
      </c>
      <c r="J172" s="175">
        <f>ROUND(I172*H172,2)</f>
        <v>5085.18</v>
      </c>
      <c r="K172" s="176"/>
      <c r="L172" s="36"/>
      <c r="M172" s="177" t="s">
        <v>17</v>
      </c>
      <c r="N172" s="178" t="s">
        <v>46</v>
      </c>
      <c r="O172" s="179">
        <v>0.318</v>
      </c>
      <c r="P172" s="179">
        <f>O172*H172</f>
        <v>30.2259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81" t="s">
        <v>127</v>
      </c>
      <c r="AT172" s="181" t="s">
        <v>123</v>
      </c>
      <c r="AU172" s="181" t="s">
        <v>85</v>
      </c>
      <c r="AY172" s="17" t="s">
        <v>121</v>
      </c>
      <c r="BE172" s="182">
        <f>IF(N172="základní",J172,0)</f>
        <v>5085.18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7" t="s">
        <v>83</v>
      </c>
      <c r="BK172" s="182">
        <f>ROUND(I172*H172,2)</f>
        <v>5085.18</v>
      </c>
      <c r="BL172" s="17" t="s">
        <v>127</v>
      </c>
      <c r="BM172" s="181" t="s">
        <v>257</v>
      </c>
    </row>
    <row r="173" spans="1:47" s="2" customFormat="1" ht="29.25">
      <c r="A173" s="31"/>
      <c r="B173" s="32"/>
      <c r="C173" s="33"/>
      <c r="D173" s="183" t="s">
        <v>129</v>
      </c>
      <c r="E173" s="33"/>
      <c r="F173" s="184" t="s">
        <v>258</v>
      </c>
      <c r="G173" s="33"/>
      <c r="H173" s="33"/>
      <c r="I173" s="33"/>
      <c r="J173" s="33"/>
      <c r="K173" s="33"/>
      <c r="L173" s="36"/>
      <c r="M173" s="185"/>
      <c r="N173" s="186"/>
      <c r="O173" s="61"/>
      <c r="P173" s="61"/>
      <c r="Q173" s="61"/>
      <c r="R173" s="61"/>
      <c r="S173" s="61"/>
      <c r="T173" s="62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7" t="s">
        <v>129</v>
      </c>
      <c r="AU173" s="17" t="s">
        <v>85</v>
      </c>
    </row>
    <row r="174" spans="1:65" s="2" customFormat="1" ht="14.45" customHeight="1">
      <c r="A174" s="31"/>
      <c r="B174" s="32"/>
      <c r="C174" s="170" t="s">
        <v>259</v>
      </c>
      <c r="D174" s="170" t="s">
        <v>123</v>
      </c>
      <c r="E174" s="171" t="s">
        <v>260</v>
      </c>
      <c r="F174" s="172" t="s">
        <v>261</v>
      </c>
      <c r="G174" s="173" t="s">
        <v>126</v>
      </c>
      <c r="H174" s="174">
        <v>445.86</v>
      </c>
      <c r="I174" s="175">
        <v>98.5</v>
      </c>
      <c r="J174" s="175">
        <f>ROUND(I174*H174,2)</f>
        <v>43917.21</v>
      </c>
      <c r="K174" s="176"/>
      <c r="L174" s="36"/>
      <c r="M174" s="177" t="s">
        <v>17</v>
      </c>
      <c r="N174" s="178" t="s">
        <v>46</v>
      </c>
      <c r="O174" s="179">
        <v>0.479</v>
      </c>
      <c r="P174" s="179">
        <f>O174*H174</f>
        <v>213.56694</v>
      </c>
      <c r="Q174" s="179">
        <v>0.00085</v>
      </c>
      <c r="R174" s="179">
        <f>Q174*H174</f>
        <v>0.378981</v>
      </c>
      <c r="S174" s="179">
        <v>0</v>
      </c>
      <c r="T174" s="180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81" t="s">
        <v>127</v>
      </c>
      <c r="AT174" s="181" t="s">
        <v>123</v>
      </c>
      <c r="AU174" s="181" t="s">
        <v>85</v>
      </c>
      <c r="AY174" s="17" t="s">
        <v>121</v>
      </c>
      <c r="BE174" s="182">
        <f>IF(N174="základní",J174,0)</f>
        <v>43917.21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7" t="s">
        <v>83</v>
      </c>
      <c r="BK174" s="182">
        <f>ROUND(I174*H174,2)</f>
        <v>43917.21</v>
      </c>
      <c r="BL174" s="17" t="s">
        <v>127</v>
      </c>
      <c r="BM174" s="181" t="s">
        <v>262</v>
      </c>
    </row>
    <row r="175" spans="1:47" s="2" customFormat="1" ht="19.5">
      <c r="A175" s="31"/>
      <c r="B175" s="32"/>
      <c r="C175" s="33"/>
      <c r="D175" s="183" t="s">
        <v>129</v>
      </c>
      <c r="E175" s="33"/>
      <c r="F175" s="184" t="s">
        <v>263</v>
      </c>
      <c r="G175" s="33"/>
      <c r="H175" s="33"/>
      <c r="I175" s="33"/>
      <c r="J175" s="33"/>
      <c r="K175" s="33"/>
      <c r="L175" s="36"/>
      <c r="M175" s="185"/>
      <c r="N175" s="186"/>
      <c r="O175" s="61"/>
      <c r="P175" s="61"/>
      <c r="Q175" s="61"/>
      <c r="R175" s="61"/>
      <c r="S175" s="61"/>
      <c r="T175" s="62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7" t="s">
        <v>129</v>
      </c>
      <c r="AU175" s="17" t="s">
        <v>85</v>
      </c>
    </row>
    <row r="176" spans="2:51" s="13" customFormat="1" ht="11.25">
      <c r="B176" s="187"/>
      <c r="C176" s="188"/>
      <c r="D176" s="183" t="s">
        <v>131</v>
      </c>
      <c r="E176" s="189" t="s">
        <v>17</v>
      </c>
      <c r="F176" s="190" t="s">
        <v>264</v>
      </c>
      <c r="G176" s="188"/>
      <c r="H176" s="191">
        <v>303.16</v>
      </c>
      <c r="I176" s="188"/>
      <c r="J176" s="188"/>
      <c r="K176" s="188"/>
      <c r="L176" s="192"/>
      <c r="M176" s="193"/>
      <c r="N176" s="194"/>
      <c r="O176" s="194"/>
      <c r="P176" s="194"/>
      <c r="Q176" s="194"/>
      <c r="R176" s="194"/>
      <c r="S176" s="194"/>
      <c r="T176" s="195"/>
      <c r="AT176" s="196" t="s">
        <v>131</v>
      </c>
      <c r="AU176" s="196" t="s">
        <v>85</v>
      </c>
      <c r="AV176" s="13" t="s">
        <v>85</v>
      </c>
      <c r="AW176" s="13" t="s">
        <v>36</v>
      </c>
      <c r="AX176" s="13" t="s">
        <v>75</v>
      </c>
      <c r="AY176" s="196" t="s">
        <v>121</v>
      </c>
    </row>
    <row r="177" spans="2:51" s="13" customFormat="1" ht="11.25">
      <c r="B177" s="187"/>
      <c r="C177" s="188"/>
      <c r="D177" s="183" t="s">
        <v>131</v>
      </c>
      <c r="E177" s="189" t="s">
        <v>17</v>
      </c>
      <c r="F177" s="190" t="s">
        <v>265</v>
      </c>
      <c r="G177" s="188"/>
      <c r="H177" s="191">
        <v>95.05</v>
      </c>
      <c r="I177" s="188"/>
      <c r="J177" s="188"/>
      <c r="K177" s="188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131</v>
      </c>
      <c r="AU177" s="196" t="s">
        <v>85</v>
      </c>
      <c r="AV177" s="13" t="s">
        <v>85</v>
      </c>
      <c r="AW177" s="13" t="s">
        <v>36</v>
      </c>
      <c r="AX177" s="13" t="s">
        <v>75</v>
      </c>
      <c r="AY177" s="196" t="s">
        <v>121</v>
      </c>
    </row>
    <row r="178" spans="2:51" s="13" customFormat="1" ht="11.25">
      <c r="B178" s="187"/>
      <c r="C178" s="188"/>
      <c r="D178" s="183" t="s">
        <v>131</v>
      </c>
      <c r="E178" s="189" t="s">
        <v>17</v>
      </c>
      <c r="F178" s="190" t="s">
        <v>266</v>
      </c>
      <c r="G178" s="188"/>
      <c r="H178" s="191">
        <v>47.65</v>
      </c>
      <c r="I178" s="188"/>
      <c r="J178" s="188"/>
      <c r="K178" s="188"/>
      <c r="L178" s="192"/>
      <c r="M178" s="193"/>
      <c r="N178" s="194"/>
      <c r="O178" s="194"/>
      <c r="P178" s="194"/>
      <c r="Q178" s="194"/>
      <c r="R178" s="194"/>
      <c r="S178" s="194"/>
      <c r="T178" s="195"/>
      <c r="AT178" s="196" t="s">
        <v>131</v>
      </c>
      <c r="AU178" s="196" t="s">
        <v>85</v>
      </c>
      <c r="AV178" s="13" t="s">
        <v>85</v>
      </c>
      <c r="AW178" s="13" t="s">
        <v>36</v>
      </c>
      <c r="AX178" s="13" t="s">
        <v>75</v>
      </c>
      <c r="AY178" s="196" t="s">
        <v>121</v>
      </c>
    </row>
    <row r="179" spans="2:51" s="14" customFormat="1" ht="11.25">
      <c r="B179" s="197"/>
      <c r="C179" s="198"/>
      <c r="D179" s="183" t="s">
        <v>131</v>
      </c>
      <c r="E179" s="199" t="s">
        <v>17</v>
      </c>
      <c r="F179" s="200" t="s">
        <v>133</v>
      </c>
      <c r="G179" s="198"/>
      <c r="H179" s="201">
        <v>445.86</v>
      </c>
      <c r="I179" s="198"/>
      <c r="J179" s="198"/>
      <c r="K179" s="198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131</v>
      </c>
      <c r="AU179" s="206" t="s">
        <v>85</v>
      </c>
      <c r="AV179" s="14" t="s">
        <v>127</v>
      </c>
      <c r="AW179" s="14" t="s">
        <v>4</v>
      </c>
      <c r="AX179" s="14" t="s">
        <v>83</v>
      </c>
      <c r="AY179" s="206" t="s">
        <v>121</v>
      </c>
    </row>
    <row r="180" spans="1:65" s="2" customFormat="1" ht="24.2" customHeight="1">
      <c r="A180" s="31"/>
      <c r="B180" s="32"/>
      <c r="C180" s="170" t="s">
        <v>267</v>
      </c>
      <c r="D180" s="170" t="s">
        <v>123</v>
      </c>
      <c r="E180" s="171" t="s">
        <v>268</v>
      </c>
      <c r="F180" s="172" t="s">
        <v>269</v>
      </c>
      <c r="G180" s="173" t="s">
        <v>126</v>
      </c>
      <c r="H180" s="174">
        <v>445.86</v>
      </c>
      <c r="I180" s="175">
        <v>49.6</v>
      </c>
      <c r="J180" s="175">
        <f>ROUND(I180*H180,2)</f>
        <v>22114.66</v>
      </c>
      <c r="K180" s="176"/>
      <c r="L180" s="36"/>
      <c r="M180" s="177" t="s">
        <v>17</v>
      </c>
      <c r="N180" s="178" t="s">
        <v>46</v>
      </c>
      <c r="O180" s="179">
        <v>0.327</v>
      </c>
      <c r="P180" s="179">
        <f>O180*H180</f>
        <v>145.79622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81" t="s">
        <v>127</v>
      </c>
      <c r="AT180" s="181" t="s">
        <v>123</v>
      </c>
      <c r="AU180" s="181" t="s">
        <v>85</v>
      </c>
      <c r="AY180" s="17" t="s">
        <v>121</v>
      </c>
      <c r="BE180" s="182">
        <f>IF(N180="základní",J180,0)</f>
        <v>22114.66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7" t="s">
        <v>83</v>
      </c>
      <c r="BK180" s="182">
        <f>ROUND(I180*H180,2)</f>
        <v>22114.66</v>
      </c>
      <c r="BL180" s="17" t="s">
        <v>127</v>
      </c>
      <c r="BM180" s="181" t="s">
        <v>270</v>
      </c>
    </row>
    <row r="181" spans="1:47" s="2" customFormat="1" ht="29.25">
      <c r="A181" s="31"/>
      <c r="B181" s="32"/>
      <c r="C181" s="33"/>
      <c r="D181" s="183" t="s">
        <v>129</v>
      </c>
      <c r="E181" s="33"/>
      <c r="F181" s="184" t="s">
        <v>271</v>
      </c>
      <c r="G181" s="33"/>
      <c r="H181" s="33"/>
      <c r="I181" s="33"/>
      <c r="J181" s="33"/>
      <c r="K181" s="33"/>
      <c r="L181" s="36"/>
      <c r="M181" s="185"/>
      <c r="N181" s="186"/>
      <c r="O181" s="61"/>
      <c r="P181" s="61"/>
      <c r="Q181" s="61"/>
      <c r="R181" s="61"/>
      <c r="S181" s="61"/>
      <c r="T181" s="62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7" t="s">
        <v>129</v>
      </c>
      <c r="AU181" s="17" t="s">
        <v>85</v>
      </c>
    </row>
    <row r="182" spans="1:65" s="2" customFormat="1" ht="24.2" customHeight="1">
      <c r="A182" s="31"/>
      <c r="B182" s="32"/>
      <c r="C182" s="170" t="s">
        <v>272</v>
      </c>
      <c r="D182" s="170" t="s">
        <v>123</v>
      </c>
      <c r="E182" s="171" t="s">
        <v>273</v>
      </c>
      <c r="F182" s="172" t="s">
        <v>274</v>
      </c>
      <c r="G182" s="173" t="s">
        <v>224</v>
      </c>
      <c r="H182" s="174">
        <v>269.664</v>
      </c>
      <c r="I182" s="175">
        <v>40.55</v>
      </c>
      <c r="J182" s="175">
        <f>ROUND(I182*H182,2)</f>
        <v>10934.88</v>
      </c>
      <c r="K182" s="176"/>
      <c r="L182" s="36"/>
      <c r="M182" s="177" t="s">
        <v>17</v>
      </c>
      <c r="N182" s="178" t="s">
        <v>46</v>
      </c>
      <c r="O182" s="179">
        <v>0.046</v>
      </c>
      <c r="P182" s="179">
        <f>O182*H182</f>
        <v>12.404544</v>
      </c>
      <c r="Q182" s="179">
        <v>0</v>
      </c>
      <c r="R182" s="179">
        <f>Q182*H182</f>
        <v>0</v>
      </c>
      <c r="S182" s="179">
        <v>0</v>
      </c>
      <c r="T182" s="180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81" t="s">
        <v>127</v>
      </c>
      <c r="AT182" s="181" t="s">
        <v>123</v>
      </c>
      <c r="AU182" s="181" t="s">
        <v>85</v>
      </c>
      <c r="AY182" s="17" t="s">
        <v>121</v>
      </c>
      <c r="BE182" s="182">
        <f>IF(N182="základní",J182,0)</f>
        <v>10934.88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7" t="s">
        <v>83</v>
      </c>
      <c r="BK182" s="182">
        <f>ROUND(I182*H182,2)</f>
        <v>10934.88</v>
      </c>
      <c r="BL182" s="17" t="s">
        <v>127</v>
      </c>
      <c r="BM182" s="181" t="s">
        <v>275</v>
      </c>
    </row>
    <row r="183" spans="1:47" s="2" customFormat="1" ht="39">
      <c r="A183" s="31"/>
      <c r="B183" s="32"/>
      <c r="C183" s="33"/>
      <c r="D183" s="183" t="s">
        <v>129</v>
      </c>
      <c r="E183" s="33"/>
      <c r="F183" s="184" t="s">
        <v>276</v>
      </c>
      <c r="G183" s="33"/>
      <c r="H183" s="33"/>
      <c r="I183" s="33"/>
      <c r="J183" s="33"/>
      <c r="K183" s="33"/>
      <c r="L183" s="36"/>
      <c r="M183" s="185"/>
      <c r="N183" s="186"/>
      <c r="O183" s="61"/>
      <c r="P183" s="61"/>
      <c r="Q183" s="61"/>
      <c r="R183" s="61"/>
      <c r="S183" s="61"/>
      <c r="T183" s="62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7" t="s">
        <v>129</v>
      </c>
      <c r="AU183" s="17" t="s">
        <v>85</v>
      </c>
    </row>
    <row r="184" spans="2:51" s="13" customFormat="1" ht="11.25">
      <c r="B184" s="187"/>
      <c r="C184" s="188"/>
      <c r="D184" s="183" t="s">
        <v>131</v>
      </c>
      <c r="E184" s="189" t="s">
        <v>17</v>
      </c>
      <c r="F184" s="190" t="s">
        <v>277</v>
      </c>
      <c r="G184" s="188"/>
      <c r="H184" s="191">
        <v>134.832</v>
      </c>
      <c r="I184" s="188"/>
      <c r="J184" s="188"/>
      <c r="K184" s="188"/>
      <c r="L184" s="192"/>
      <c r="M184" s="193"/>
      <c r="N184" s="194"/>
      <c r="O184" s="194"/>
      <c r="P184" s="194"/>
      <c r="Q184" s="194"/>
      <c r="R184" s="194"/>
      <c r="S184" s="194"/>
      <c r="T184" s="195"/>
      <c r="AT184" s="196" t="s">
        <v>131</v>
      </c>
      <c r="AU184" s="196" t="s">
        <v>85</v>
      </c>
      <c r="AV184" s="13" t="s">
        <v>85</v>
      </c>
      <c r="AW184" s="13" t="s">
        <v>36</v>
      </c>
      <c r="AX184" s="13" t="s">
        <v>75</v>
      </c>
      <c r="AY184" s="196" t="s">
        <v>121</v>
      </c>
    </row>
    <row r="185" spans="2:51" s="13" customFormat="1" ht="11.25">
      <c r="B185" s="187"/>
      <c r="C185" s="188"/>
      <c r="D185" s="183" t="s">
        <v>131</v>
      </c>
      <c r="E185" s="189" t="s">
        <v>17</v>
      </c>
      <c r="F185" s="190" t="s">
        <v>278</v>
      </c>
      <c r="G185" s="188"/>
      <c r="H185" s="191">
        <v>134.832</v>
      </c>
      <c r="I185" s="188"/>
      <c r="J185" s="188"/>
      <c r="K185" s="188"/>
      <c r="L185" s="192"/>
      <c r="M185" s="193"/>
      <c r="N185" s="194"/>
      <c r="O185" s="194"/>
      <c r="P185" s="194"/>
      <c r="Q185" s="194"/>
      <c r="R185" s="194"/>
      <c r="S185" s="194"/>
      <c r="T185" s="195"/>
      <c r="AT185" s="196" t="s">
        <v>131</v>
      </c>
      <c r="AU185" s="196" t="s">
        <v>85</v>
      </c>
      <c r="AV185" s="13" t="s">
        <v>85</v>
      </c>
      <c r="AW185" s="13" t="s">
        <v>36</v>
      </c>
      <c r="AX185" s="13" t="s">
        <v>75</v>
      </c>
      <c r="AY185" s="196" t="s">
        <v>121</v>
      </c>
    </row>
    <row r="186" spans="2:51" s="14" customFormat="1" ht="11.25">
      <c r="B186" s="197"/>
      <c r="C186" s="198"/>
      <c r="D186" s="183" t="s">
        <v>131</v>
      </c>
      <c r="E186" s="199" t="s">
        <v>17</v>
      </c>
      <c r="F186" s="200" t="s">
        <v>133</v>
      </c>
      <c r="G186" s="198"/>
      <c r="H186" s="201">
        <v>269.664</v>
      </c>
      <c r="I186" s="198"/>
      <c r="J186" s="198"/>
      <c r="K186" s="198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131</v>
      </c>
      <c r="AU186" s="206" t="s">
        <v>85</v>
      </c>
      <c r="AV186" s="14" t="s">
        <v>127</v>
      </c>
      <c r="AW186" s="14" t="s">
        <v>4</v>
      </c>
      <c r="AX186" s="14" t="s">
        <v>83</v>
      </c>
      <c r="AY186" s="206" t="s">
        <v>121</v>
      </c>
    </row>
    <row r="187" spans="1:65" s="2" customFormat="1" ht="24.2" customHeight="1">
      <c r="A187" s="31"/>
      <c r="B187" s="32"/>
      <c r="C187" s="170" t="s">
        <v>279</v>
      </c>
      <c r="D187" s="170" t="s">
        <v>123</v>
      </c>
      <c r="E187" s="171" t="s">
        <v>280</v>
      </c>
      <c r="F187" s="172" t="s">
        <v>281</v>
      </c>
      <c r="G187" s="173" t="s">
        <v>224</v>
      </c>
      <c r="H187" s="174">
        <v>341.655</v>
      </c>
      <c r="I187" s="175">
        <v>46.35</v>
      </c>
      <c r="J187" s="175">
        <f>ROUND(I187*H187,2)</f>
        <v>15835.71</v>
      </c>
      <c r="K187" s="176"/>
      <c r="L187" s="36"/>
      <c r="M187" s="177" t="s">
        <v>17</v>
      </c>
      <c r="N187" s="178" t="s">
        <v>46</v>
      </c>
      <c r="O187" s="179">
        <v>0.051</v>
      </c>
      <c r="P187" s="179">
        <f>O187*H187</f>
        <v>17.424404999999997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81" t="s">
        <v>127</v>
      </c>
      <c r="AT187" s="181" t="s">
        <v>123</v>
      </c>
      <c r="AU187" s="181" t="s">
        <v>85</v>
      </c>
      <c r="AY187" s="17" t="s">
        <v>121</v>
      </c>
      <c r="BE187" s="182">
        <f>IF(N187="základní",J187,0)</f>
        <v>15835.71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7" t="s">
        <v>83</v>
      </c>
      <c r="BK187" s="182">
        <f>ROUND(I187*H187,2)</f>
        <v>15835.71</v>
      </c>
      <c r="BL187" s="17" t="s">
        <v>127</v>
      </c>
      <c r="BM187" s="181" t="s">
        <v>282</v>
      </c>
    </row>
    <row r="188" spans="1:47" s="2" customFormat="1" ht="39">
      <c r="A188" s="31"/>
      <c r="B188" s="32"/>
      <c r="C188" s="33"/>
      <c r="D188" s="183" t="s">
        <v>129</v>
      </c>
      <c r="E188" s="33"/>
      <c r="F188" s="184" t="s">
        <v>283</v>
      </c>
      <c r="G188" s="33"/>
      <c r="H188" s="33"/>
      <c r="I188" s="33"/>
      <c r="J188" s="33"/>
      <c r="K188" s="33"/>
      <c r="L188" s="36"/>
      <c r="M188" s="185"/>
      <c r="N188" s="186"/>
      <c r="O188" s="61"/>
      <c r="P188" s="61"/>
      <c r="Q188" s="61"/>
      <c r="R188" s="61"/>
      <c r="S188" s="61"/>
      <c r="T188" s="62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7" t="s">
        <v>129</v>
      </c>
      <c r="AU188" s="17" t="s">
        <v>85</v>
      </c>
    </row>
    <row r="189" spans="2:51" s="13" customFormat="1" ht="11.25">
      <c r="B189" s="187"/>
      <c r="C189" s="188"/>
      <c r="D189" s="183" t="s">
        <v>131</v>
      </c>
      <c r="E189" s="189" t="s">
        <v>17</v>
      </c>
      <c r="F189" s="190" t="s">
        <v>284</v>
      </c>
      <c r="G189" s="188"/>
      <c r="H189" s="191">
        <v>231.624</v>
      </c>
      <c r="I189" s="188"/>
      <c r="J189" s="188"/>
      <c r="K189" s="188"/>
      <c r="L189" s="192"/>
      <c r="M189" s="193"/>
      <c r="N189" s="194"/>
      <c r="O189" s="194"/>
      <c r="P189" s="194"/>
      <c r="Q189" s="194"/>
      <c r="R189" s="194"/>
      <c r="S189" s="194"/>
      <c r="T189" s="195"/>
      <c r="AT189" s="196" t="s">
        <v>131</v>
      </c>
      <c r="AU189" s="196" t="s">
        <v>85</v>
      </c>
      <c r="AV189" s="13" t="s">
        <v>85</v>
      </c>
      <c r="AW189" s="13" t="s">
        <v>36</v>
      </c>
      <c r="AX189" s="13" t="s">
        <v>75</v>
      </c>
      <c r="AY189" s="196" t="s">
        <v>121</v>
      </c>
    </row>
    <row r="190" spans="2:51" s="13" customFormat="1" ht="11.25">
      <c r="B190" s="187"/>
      <c r="C190" s="188"/>
      <c r="D190" s="183" t="s">
        <v>131</v>
      </c>
      <c r="E190" s="189" t="s">
        <v>17</v>
      </c>
      <c r="F190" s="190" t="s">
        <v>285</v>
      </c>
      <c r="G190" s="188"/>
      <c r="H190" s="191">
        <v>110.031</v>
      </c>
      <c r="I190" s="188"/>
      <c r="J190" s="188"/>
      <c r="K190" s="188"/>
      <c r="L190" s="192"/>
      <c r="M190" s="193"/>
      <c r="N190" s="194"/>
      <c r="O190" s="194"/>
      <c r="P190" s="194"/>
      <c r="Q190" s="194"/>
      <c r="R190" s="194"/>
      <c r="S190" s="194"/>
      <c r="T190" s="195"/>
      <c r="AT190" s="196" t="s">
        <v>131</v>
      </c>
      <c r="AU190" s="196" t="s">
        <v>85</v>
      </c>
      <c r="AV190" s="13" t="s">
        <v>85</v>
      </c>
      <c r="AW190" s="13" t="s">
        <v>36</v>
      </c>
      <c r="AX190" s="13" t="s">
        <v>75</v>
      </c>
      <c r="AY190" s="196" t="s">
        <v>121</v>
      </c>
    </row>
    <row r="191" spans="2:51" s="14" customFormat="1" ht="11.25">
      <c r="B191" s="197"/>
      <c r="C191" s="198"/>
      <c r="D191" s="183" t="s">
        <v>131</v>
      </c>
      <c r="E191" s="199" t="s">
        <v>17</v>
      </c>
      <c r="F191" s="200" t="s">
        <v>133</v>
      </c>
      <c r="G191" s="198"/>
      <c r="H191" s="201">
        <v>341.655</v>
      </c>
      <c r="I191" s="198"/>
      <c r="J191" s="198"/>
      <c r="K191" s="198"/>
      <c r="L191" s="202"/>
      <c r="M191" s="203"/>
      <c r="N191" s="204"/>
      <c r="O191" s="204"/>
      <c r="P191" s="204"/>
      <c r="Q191" s="204"/>
      <c r="R191" s="204"/>
      <c r="S191" s="204"/>
      <c r="T191" s="205"/>
      <c r="AT191" s="206" t="s">
        <v>131</v>
      </c>
      <c r="AU191" s="206" t="s">
        <v>85</v>
      </c>
      <c r="AV191" s="14" t="s">
        <v>127</v>
      </c>
      <c r="AW191" s="14" t="s">
        <v>4</v>
      </c>
      <c r="AX191" s="14" t="s">
        <v>83</v>
      </c>
      <c r="AY191" s="206" t="s">
        <v>121</v>
      </c>
    </row>
    <row r="192" spans="1:65" s="2" customFormat="1" ht="24.2" customHeight="1">
      <c r="A192" s="31"/>
      <c r="B192" s="32"/>
      <c r="C192" s="170" t="s">
        <v>286</v>
      </c>
      <c r="D192" s="170" t="s">
        <v>123</v>
      </c>
      <c r="E192" s="171" t="s">
        <v>287</v>
      </c>
      <c r="F192" s="172" t="s">
        <v>288</v>
      </c>
      <c r="G192" s="173" t="s">
        <v>224</v>
      </c>
      <c r="H192" s="174">
        <v>134.832</v>
      </c>
      <c r="I192" s="175">
        <v>33.45</v>
      </c>
      <c r="J192" s="175">
        <f>ROUND(I192*H192,2)</f>
        <v>4510.13</v>
      </c>
      <c r="K192" s="176"/>
      <c r="L192" s="36"/>
      <c r="M192" s="177" t="s">
        <v>17</v>
      </c>
      <c r="N192" s="178" t="s">
        <v>46</v>
      </c>
      <c r="O192" s="179">
        <v>0.072</v>
      </c>
      <c r="P192" s="179">
        <f>O192*H192</f>
        <v>9.707904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81" t="s">
        <v>127</v>
      </c>
      <c r="AT192" s="181" t="s">
        <v>123</v>
      </c>
      <c r="AU192" s="181" t="s">
        <v>85</v>
      </c>
      <c r="AY192" s="17" t="s">
        <v>121</v>
      </c>
      <c r="BE192" s="182">
        <f>IF(N192="základní",J192,0)</f>
        <v>4510.13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7" t="s">
        <v>83</v>
      </c>
      <c r="BK192" s="182">
        <f>ROUND(I192*H192,2)</f>
        <v>4510.13</v>
      </c>
      <c r="BL192" s="17" t="s">
        <v>127</v>
      </c>
      <c r="BM192" s="181" t="s">
        <v>289</v>
      </c>
    </row>
    <row r="193" spans="1:47" s="2" customFormat="1" ht="29.25">
      <c r="A193" s="31"/>
      <c r="B193" s="32"/>
      <c r="C193" s="33"/>
      <c r="D193" s="183" t="s">
        <v>129</v>
      </c>
      <c r="E193" s="33"/>
      <c r="F193" s="184" t="s">
        <v>290</v>
      </c>
      <c r="G193" s="33"/>
      <c r="H193" s="33"/>
      <c r="I193" s="33"/>
      <c r="J193" s="33"/>
      <c r="K193" s="33"/>
      <c r="L193" s="36"/>
      <c r="M193" s="185"/>
      <c r="N193" s="186"/>
      <c r="O193" s="61"/>
      <c r="P193" s="61"/>
      <c r="Q193" s="61"/>
      <c r="R193" s="61"/>
      <c r="S193" s="61"/>
      <c r="T193" s="62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7" t="s">
        <v>129</v>
      </c>
      <c r="AU193" s="17" t="s">
        <v>85</v>
      </c>
    </row>
    <row r="194" spans="2:51" s="13" customFormat="1" ht="11.25">
      <c r="B194" s="187"/>
      <c r="C194" s="188"/>
      <c r="D194" s="183" t="s">
        <v>131</v>
      </c>
      <c r="E194" s="189" t="s">
        <v>17</v>
      </c>
      <c r="F194" s="190" t="s">
        <v>291</v>
      </c>
      <c r="G194" s="188"/>
      <c r="H194" s="191">
        <v>134.832</v>
      </c>
      <c r="I194" s="188"/>
      <c r="J194" s="188"/>
      <c r="K194" s="188"/>
      <c r="L194" s="192"/>
      <c r="M194" s="193"/>
      <c r="N194" s="194"/>
      <c r="O194" s="194"/>
      <c r="P194" s="194"/>
      <c r="Q194" s="194"/>
      <c r="R194" s="194"/>
      <c r="S194" s="194"/>
      <c r="T194" s="195"/>
      <c r="AT194" s="196" t="s">
        <v>131</v>
      </c>
      <c r="AU194" s="196" t="s">
        <v>85</v>
      </c>
      <c r="AV194" s="13" t="s">
        <v>85</v>
      </c>
      <c r="AW194" s="13" t="s">
        <v>36</v>
      </c>
      <c r="AX194" s="13" t="s">
        <v>75</v>
      </c>
      <c r="AY194" s="196" t="s">
        <v>121</v>
      </c>
    </row>
    <row r="195" spans="2:51" s="14" customFormat="1" ht="11.25">
      <c r="B195" s="197"/>
      <c r="C195" s="198"/>
      <c r="D195" s="183" t="s">
        <v>131</v>
      </c>
      <c r="E195" s="199" t="s">
        <v>17</v>
      </c>
      <c r="F195" s="200" t="s">
        <v>133</v>
      </c>
      <c r="G195" s="198"/>
      <c r="H195" s="201">
        <v>134.832</v>
      </c>
      <c r="I195" s="198"/>
      <c r="J195" s="198"/>
      <c r="K195" s="198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131</v>
      </c>
      <c r="AU195" s="206" t="s">
        <v>85</v>
      </c>
      <c r="AV195" s="14" t="s">
        <v>127</v>
      </c>
      <c r="AW195" s="14" t="s">
        <v>4</v>
      </c>
      <c r="AX195" s="14" t="s">
        <v>83</v>
      </c>
      <c r="AY195" s="206" t="s">
        <v>121</v>
      </c>
    </row>
    <row r="196" spans="1:65" s="2" customFormat="1" ht="24.2" customHeight="1">
      <c r="A196" s="31"/>
      <c r="B196" s="32"/>
      <c r="C196" s="170" t="s">
        <v>292</v>
      </c>
      <c r="D196" s="170" t="s">
        <v>123</v>
      </c>
      <c r="E196" s="171" t="s">
        <v>293</v>
      </c>
      <c r="F196" s="172" t="s">
        <v>294</v>
      </c>
      <c r="G196" s="173" t="s">
        <v>224</v>
      </c>
      <c r="H196" s="174">
        <v>110.031</v>
      </c>
      <c r="I196" s="175">
        <v>44.7</v>
      </c>
      <c r="J196" s="175">
        <f>ROUND(I196*H196,2)</f>
        <v>4918.39</v>
      </c>
      <c r="K196" s="176"/>
      <c r="L196" s="36"/>
      <c r="M196" s="177" t="s">
        <v>17</v>
      </c>
      <c r="N196" s="178" t="s">
        <v>46</v>
      </c>
      <c r="O196" s="179">
        <v>0.096</v>
      </c>
      <c r="P196" s="179">
        <f>O196*H196</f>
        <v>10.562976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81" t="s">
        <v>127</v>
      </c>
      <c r="AT196" s="181" t="s">
        <v>123</v>
      </c>
      <c r="AU196" s="181" t="s">
        <v>85</v>
      </c>
      <c r="AY196" s="17" t="s">
        <v>121</v>
      </c>
      <c r="BE196" s="182">
        <f>IF(N196="základní",J196,0)</f>
        <v>4918.39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7" t="s">
        <v>83</v>
      </c>
      <c r="BK196" s="182">
        <f>ROUND(I196*H196,2)</f>
        <v>4918.39</v>
      </c>
      <c r="BL196" s="17" t="s">
        <v>127</v>
      </c>
      <c r="BM196" s="181" t="s">
        <v>295</v>
      </c>
    </row>
    <row r="197" spans="1:47" s="2" customFormat="1" ht="29.25">
      <c r="A197" s="31"/>
      <c r="B197" s="32"/>
      <c r="C197" s="33"/>
      <c r="D197" s="183" t="s">
        <v>129</v>
      </c>
      <c r="E197" s="33"/>
      <c r="F197" s="184" t="s">
        <v>296</v>
      </c>
      <c r="G197" s="33"/>
      <c r="H197" s="33"/>
      <c r="I197" s="33"/>
      <c r="J197" s="33"/>
      <c r="K197" s="33"/>
      <c r="L197" s="36"/>
      <c r="M197" s="185"/>
      <c r="N197" s="186"/>
      <c r="O197" s="61"/>
      <c r="P197" s="61"/>
      <c r="Q197" s="61"/>
      <c r="R197" s="61"/>
      <c r="S197" s="61"/>
      <c r="T197" s="62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7" t="s">
        <v>129</v>
      </c>
      <c r="AU197" s="17" t="s">
        <v>85</v>
      </c>
    </row>
    <row r="198" spans="2:51" s="13" customFormat="1" ht="11.25">
      <c r="B198" s="187"/>
      <c r="C198" s="188"/>
      <c r="D198" s="183" t="s">
        <v>131</v>
      </c>
      <c r="E198" s="189" t="s">
        <v>17</v>
      </c>
      <c r="F198" s="190" t="s">
        <v>285</v>
      </c>
      <c r="G198" s="188"/>
      <c r="H198" s="191">
        <v>110.031</v>
      </c>
      <c r="I198" s="188"/>
      <c r="J198" s="188"/>
      <c r="K198" s="188"/>
      <c r="L198" s="192"/>
      <c r="M198" s="193"/>
      <c r="N198" s="194"/>
      <c r="O198" s="194"/>
      <c r="P198" s="194"/>
      <c r="Q198" s="194"/>
      <c r="R198" s="194"/>
      <c r="S198" s="194"/>
      <c r="T198" s="195"/>
      <c r="AT198" s="196" t="s">
        <v>131</v>
      </c>
      <c r="AU198" s="196" t="s">
        <v>85</v>
      </c>
      <c r="AV198" s="13" t="s">
        <v>85</v>
      </c>
      <c r="AW198" s="13" t="s">
        <v>36</v>
      </c>
      <c r="AX198" s="13" t="s">
        <v>75</v>
      </c>
      <c r="AY198" s="196" t="s">
        <v>121</v>
      </c>
    </row>
    <row r="199" spans="2:51" s="14" customFormat="1" ht="11.25">
      <c r="B199" s="197"/>
      <c r="C199" s="198"/>
      <c r="D199" s="183" t="s">
        <v>131</v>
      </c>
      <c r="E199" s="199" t="s">
        <v>17</v>
      </c>
      <c r="F199" s="200" t="s">
        <v>133</v>
      </c>
      <c r="G199" s="198"/>
      <c r="H199" s="201">
        <v>110.031</v>
      </c>
      <c r="I199" s="198"/>
      <c r="J199" s="198"/>
      <c r="K199" s="198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131</v>
      </c>
      <c r="AU199" s="206" t="s">
        <v>85</v>
      </c>
      <c r="AV199" s="14" t="s">
        <v>127</v>
      </c>
      <c r="AW199" s="14" t="s">
        <v>4</v>
      </c>
      <c r="AX199" s="14" t="s">
        <v>83</v>
      </c>
      <c r="AY199" s="206" t="s">
        <v>121</v>
      </c>
    </row>
    <row r="200" spans="1:65" s="2" customFormat="1" ht="24.2" customHeight="1">
      <c r="A200" s="31"/>
      <c r="B200" s="32"/>
      <c r="C200" s="170" t="s">
        <v>297</v>
      </c>
      <c r="D200" s="170" t="s">
        <v>123</v>
      </c>
      <c r="E200" s="171" t="s">
        <v>298</v>
      </c>
      <c r="F200" s="172" t="s">
        <v>299</v>
      </c>
      <c r="G200" s="173" t="s">
        <v>224</v>
      </c>
      <c r="H200" s="174">
        <v>27.164</v>
      </c>
      <c r="I200" s="175">
        <v>1160</v>
      </c>
      <c r="J200" s="175">
        <f>ROUND(I200*H200,2)</f>
        <v>31510.24</v>
      </c>
      <c r="K200" s="176"/>
      <c r="L200" s="36"/>
      <c r="M200" s="177" t="s">
        <v>17</v>
      </c>
      <c r="N200" s="178" t="s">
        <v>46</v>
      </c>
      <c r="O200" s="179">
        <v>1.695</v>
      </c>
      <c r="P200" s="179">
        <f>O200*H200</f>
        <v>46.04298000000001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81" t="s">
        <v>127</v>
      </c>
      <c r="AT200" s="181" t="s">
        <v>123</v>
      </c>
      <c r="AU200" s="181" t="s">
        <v>85</v>
      </c>
      <c r="AY200" s="17" t="s">
        <v>121</v>
      </c>
      <c r="BE200" s="182">
        <f>IF(N200="základní",J200,0)</f>
        <v>31510.24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7" t="s">
        <v>83</v>
      </c>
      <c r="BK200" s="182">
        <f>ROUND(I200*H200,2)</f>
        <v>31510.24</v>
      </c>
      <c r="BL200" s="17" t="s">
        <v>127</v>
      </c>
      <c r="BM200" s="181" t="s">
        <v>300</v>
      </c>
    </row>
    <row r="201" spans="1:47" s="2" customFormat="1" ht="19.5">
      <c r="A201" s="31"/>
      <c r="B201" s="32"/>
      <c r="C201" s="33"/>
      <c r="D201" s="183" t="s">
        <v>129</v>
      </c>
      <c r="E201" s="33"/>
      <c r="F201" s="184" t="s">
        <v>301</v>
      </c>
      <c r="G201" s="33"/>
      <c r="H201" s="33"/>
      <c r="I201" s="33"/>
      <c r="J201" s="33"/>
      <c r="K201" s="33"/>
      <c r="L201" s="36"/>
      <c r="M201" s="185"/>
      <c r="N201" s="186"/>
      <c r="O201" s="61"/>
      <c r="P201" s="61"/>
      <c r="Q201" s="61"/>
      <c r="R201" s="61"/>
      <c r="S201" s="61"/>
      <c r="T201" s="62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7" t="s">
        <v>129</v>
      </c>
      <c r="AU201" s="17" t="s">
        <v>85</v>
      </c>
    </row>
    <row r="202" spans="2:51" s="13" customFormat="1" ht="11.25">
      <c r="B202" s="187"/>
      <c r="C202" s="188"/>
      <c r="D202" s="183" t="s">
        <v>131</v>
      </c>
      <c r="E202" s="189" t="s">
        <v>17</v>
      </c>
      <c r="F202" s="190" t="s">
        <v>302</v>
      </c>
      <c r="G202" s="188"/>
      <c r="H202" s="191">
        <v>18.069</v>
      </c>
      <c r="I202" s="188"/>
      <c r="J202" s="188"/>
      <c r="K202" s="188"/>
      <c r="L202" s="192"/>
      <c r="M202" s="193"/>
      <c r="N202" s="194"/>
      <c r="O202" s="194"/>
      <c r="P202" s="194"/>
      <c r="Q202" s="194"/>
      <c r="R202" s="194"/>
      <c r="S202" s="194"/>
      <c r="T202" s="195"/>
      <c r="AT202" s="196" t="s">
        <v>131</v>
      </c>
      <c r="AU202" s="196" t="s">
        <v>85</v>
      </c>
      <c r="AV202" s="13" t="s">
        <v>85</v>
      </c>
      <c r="AW202" s="13" t="s">
        <v>36</v>
      </c>
      <c r="AX202" s="13" t="s">
        <v>75</v>
      </c>
      <c r="AY202" s="196" t="s">
        <v>121</v>
      </c>
    </row>
    <row r="203" spans="2:51" s="13" customFormat="1" ht="11.25">
      <c r="B203" s="187"/>
      <c r="C203" s="188"/>
      <c r="D203" s="183" t="s">
        <v>131</v>
      </c>
      <c r="E203" s="189" t="s">
        <v>17</v>
      </c>
      <c r="F203" s="190" t="s">
        <v>303</v>
      </c>
      <c r="G203" s="188"/>
      <c r="H203" s="191">
        <v>9.095</v>
      </c>
      <c r="I203" s="188"/>
      <c r="J203" s="188"/>
      <c r="K203" s="188"/>
      <c r="L203" s="192"/>
      <c r="M203" s="193"/>
      <c r="N203" s="194"/>
      <c r="O203" s="194"/>
      <c r="P203" s="194"/>
      <c r="Q203" s="194"/>
      <c r="R203" s="194"/>
      <c r="S203" s="194"/>
      <c r="T203" s="195"/>
      <c r="AT203" s="196" t="s">
        <v>131</v>
      </c>
      <c r="AU203" s="196" t="s">
        <v>85</v>
      </c>
      <c r="AV203" s="13" t="s">
        <v>85</v>
      </c>
      <c r="AW203" s="13" t="s">
        <v>36</v>
      </c>
      <c r="AX203" s="13" t="s">
        <v>75</v>
      </c>
      <c r="AY203" s="196" t="s">
        <v>121</v>
      </c>
    </row>
    <row r="204" spans="2:51" s="14" customFormat="1" ht="11.25">
      <c r="B204" s="197"/>
      <c r="C204" s="198"/>
      <c r="D204" s="183" t="s">
        <v>131</v>
      </c>
      <c r="E204" s="199" t="s">
        <v>17</v>
      </c>
      <c r="F204" s="200" t="s">
        <v>133</v>
      </c>
      <c r="G204" s="198"/>
      <c r="H204" s="201">
        <v>27.164</v>
      </c>
      <c r="I204" s="198"/>
      <c r="J204" s="198"/>
      <c r="K204" s="198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131</v>
      </c>
      <c r="AU204" s="206" t="s">
        <v>85</v>
      </c>
      <c r="AV204" s="14" t="s">
        <v>127</v>
      </c>
      <c r="AW204" s="14" t="s">
        <v>4</v>
      </c>
      <c r="AX204" s="14" t="s">
        <v>83</v>
      </c>
      <c r="AY204" s="206" t="s">
        <v>121</v>
      </c>
    </row>
    <row r="205" spans="1:65" s="2" customFormat="1" ht="24.2" customHeight="1">
      <c r="A205" s="31"/>
      <c r="B205" s="32"/>
      <c r="C205" s="170" t="s">
        <v>304</v>
      </c>
      <c r="D205" s="170" t="s">
        <v>123</v>
      </c>
      <c r="E205" s="171" t="s">
        <v>305</v>
      </c>
      <c r="F205" s="172" t="s">
        <v>306</v>
      </c>
      <c r="G205" s="173" t="s">
        <v>224</v>
      </c>
      <c r="H205" s="174">
        <v>94.429</v>
      </c>
      <c r="I205" s="175">
        <v>188</v>
      </c>
      <c r="J205" s="175">
        <f>ROUND(I205*H205,2)</f>
        <v>17752.65</v>
      </c>
      <c r="K205" s="176"/>
      <c r="L205" s="36"/>
      <c r="M205" s="177" t="s">
        <v>17</v>
      </c>
      <c r="N205" s="178" t="s">
        <v>46</v>
      </c>
      <c r="O205" s="179">
        <v>0.435</v>
      </c>
      <c r="P205" s="179">
        <f>O205*H205</f>
        <v>41.076615000000004</v>
      </c>
      <c r="Q205" s="179">
        <v>0</v>
      </c>
      <c r="R205" s="179">
        <f>Q205*H205</f>
        <v>0</v>
      </c>
      <c r="S205" s="179">
        <v>0</v>
      </c>
      <c r="T205" s="180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81" t="s">
        <v>127</v>
      </c>
      <c r="AT205" s="181" t="s">
        <v>123</v>
      </c>
      <c r="AU205" s="181" t="s">
        <v>85</v>
      </c>
      <c r="AY205" s="17" t="s">
        <v>121</v>
      </c>
      <c r="BE205" s="182">
        <f>IF(N205="základní",J205,0)</f>
        <v>17752.65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7" t="s">
        <v>83</v>
      </c>
      <c r="BK205" s="182">
        <f>ROUND(I205*H205,2)</f>
        <v>17752.65</v>
      </c>
      <c r="BL205" s="17" t="s">
        <v>127</v>
      </c>
      <c r="BM205" s="181" t="s">
        <v>307</v>
      </c>
    </row>
    <row r="206" spans="1:47" s="2" customFormat="1" ht="39">
      <c r="A206" s="31"/>
      <c r="B206" s="32"/>
      <c r="C206" s="33"/>
      <c r="D206" s="183" t="s">
        <v>129</v>
      </c>
      <c r="E206" s="33"/>
      <c r="F206" s="184" t="s">
        <v>308</v>
      </c>
      <c r="G206" s="33"/>
      <c r="H206" s="33"/>
      <c r="I206" s="33"/>
      <c r="J206" s="33"/>
      <c r="K206" s="33"/>
      <c r="L206" s="36"/>
      <c r="M206" s="185"/>
      <c r="N206" s="186"/>
      <c r="O206" s="61"/>
      <c r="P206" s="61"/>
      <c r="Q206" s="61"/>
      <c r="R206" s="61"/>
      <c r="S206" s="61"/>
      <c r="T206" s="62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7" t="s">
        <v>129</v>
      </c>
      <c r="AU206" s="17" t="s">
        <v>85</v>
      </c>
    </row>
    <row r="207" spans="2:51" s="13" customFormat="1" ht="11.25">
      <c r="B207" s="187"/>
      <c r="C207" s="188"/>
      <c r="D207" s="183" t="s">
        <v>131</v>
      </c>
      <c r="E207" s="189" t="s">
        <v>17</v>
      </c>
      <c r="F207" s="190" t="s">
        <v>309</v>
      </c>
      <c r="G207" s="188"/>
      <c r="H207" s="191">
        <v>64.63</v>
      </c>
      <c r="I207" s="188"/>
      <c r="J207" s="188"/>
      <c r="K207" s="188"/>
      <c r="L207" s="192"/>
      <c r="M207" s="193"/>
      <c r="N207" s="194"/>
      <c r="O207" s="194"/>
      <c r="P207" s="194"/>
      <c r="Q207" s="194"/>
      <c r="R207" s="194"/>
      <c r="S207" s="194"/>
      <c r="T207" s="195"/>
      <c r="AT207" s="196" t="s">
        <v>131</v>
      </c>
      <c r="AU207" s="196" t="s">
        <v>85</v>
      </c>
      <c r="AV207" s="13" t="s">
        <v>85</v>
      </c>
      <c r="AW207" s="13" t="s">
        <v>36</v>
      </c>
      <c r="AX207" s="13" t="s">
        <v>75</v>
      </c>
      <c r="AY207" s="196" t="s">
        <v>121</v>
      </c>
    </row>
    <row r="208" spans="2:51" s="13" customFormat="1" ht="11.25">
      <c r="B208" s="187"/>
      <c r="C208" s="188"/>
      <c r="D208" s="183" t="s">
        <v>131</v>
      </c>
      <c r="E208" s="189" t="s">
        <v>17</v>
      </c>
      <c r="F208" s="190" t="s">
        <v>310</v>
      </c>
      <c r="G208" s="188"/>
      <c r="H208" s="191">
        <v>29.799</v>
      </c>
      <c r="I208" s="188"/>
      <c r="J208" s="188"/>
      <c r="K208" s="188"/>
      <c r="L208" s="192"/>
      <c r="M208" s="193"/>
      <c r="N208" s="194"/>
      <c r="O208" s="194"/>
      <c r="P208" s="194"/>
      <c r="Q208" s="194"/>
      <c r="R208" s="194"/>
      <c r="S208" s="194"/>
      <c r="T208" s="195"/>
      <c r="AT208" s="196" t="s">
        <v>131</v>
      </c>
      <c r="AU208" s="196" t="s">
        <v>85</v>
      </c>
      <c r="AV208" s="13" t="s">
        <v>85</v>
      </c>
      <c r="AW208" s="13" t="s">
        <v>36</v>
      </c>
      <c r="AX208" s="13" t="s">
        <v>75</v>
      </c>
      <c r="AY208" s="196" t="s">
        <v>121</v>
      </c>
    </row>
    <row r="209" spans="2:51" s="14" customFormat="1" ht="11.25">
      <c r="B209" s="197"/>
      <c r="C209" s="198"/>
      <c r="D209" s="183" t="s">
        <v>131</v>
      </c>
      <c r="E209" s="199" t="s">
        <v>17</v>
      </c>
      <c r="F209" s="200" t="s">
        <v>133</v>
      </c>
      <c r="G209" s="198"/>
      <c r="H209" s="201">
        <v>94.429</v>
      </c>
      <c r="I209" s="198"/>
      <c r="J209" s="198"/>
      <c r="K209" s="198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131</v>
      </c>
      <c r="AU209" s="206" t="s">
        <v>85</v>
      </c>
      <c r="AV209" s="14" t="s">
        <v>127</v>
      </c>
      <c r="AW209" s="14" t="s">
        <v>4</v>
      </c>
      <c r="AX209" s="14" t="s">
        <v>83</v>
      </c>
      <c r="AY209" s="206" t="s">
        <v>121</v>
      </c>
    </row>
    <row r="210" spans="1:65" s="2" customFormat="1" ht="14.45" customHeight="1">
      <c r="A210" s="31"/>
      <c r="B210" s="32"/>
      <c r="C210" s="207" t="s">
        <v>311</v>
      </c>
      <c r="D210" s="207" t="s">
        <v>173</v>
      </c>
      <c r="E210" s="208" t="s">
        <v>312</v>
      </c>
      <c r="F210" s="209" t="s">
        <v>313</v>
      </c>
      <c r="G210" s="210" t="s">
        <v>314</v>
      </c>
      <c r="H210" s="211">
        <v>188.858</v>
      </c>
      <c r="I210" s="212">
        <v>318</v>
      </c>
      <c r="J210" s="212">
        <f>ROUND(I210*H210,2)</f>
        <v>60056.84</v>
      </c>
      <c r="K210" s="213"/>
      <c r="L210" s="214"/>
      <c r="M210" s="215" t="s">
        <v>17</v>
      </c>
      <c r="N210" s="216" t="s">
        <v>46</v>
      </c>
      <c r="O210" s="179">
        <v>0</v>
      </c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81" t="s">
        <v>167</v>
      </c>
      <c r="AT210" s="181" t="s">
        <v>173</v>
      </c>
      <c r="AU210" s="181" t="s">
        <v>85</v>
      </c>
      <c r="AY210" s="17" t="s">
        <v>121</v>
      </c>
      <c r="BE210" s="182">
        <f>IF(N210="základní",J210,0)</f>
        <v>60056.84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7" t="s">
        <v>83</v>
      </c>
      <c r="BK210" s="182">
        <f>ROUND(I210*H210,2)</f>
        <v>60056.84</v>
      </c>
      <c r="BL210" s="17" t="s">
        <v>127</v>
      </c>
      <c r="BM210" s="181" t="s">
        <v>315</v>
      </c>
    </row>
    <row r="211" spans="1:47" s="2" customFormat="1" ht="11.25">
      <c r="A211" s="31"/>
      <c r="B211" s="32"/>
      <c r="C211" s="33"/>
      <c r="D211" s="183" t="s">
        <v>129</v>
      </c>
      <c r="E211" s="33"/>
      <c r="F211" s="184" t="s">
        <v>313</v>
      </c>
      <c r="G211" s="33"/>
      <c r="H211" s="33"/>
      <c r="I211" s="33"/>
      <c r="J211" s="33"/>
      <c r="K211" s="33"/>
      <c r="L211" s="36"/>
      <c r="M211" s="185"/>
      <c r="N211" s="186"/>
      <c r="O211" s="61"/>
      <c r="P211" s="61"/>
      <c r="Q211" s="61"/>
      <c r="R211" s="61"/>
      <c r="S211" s="61"/>
      <c r="T211" s="62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7" t="s">
        <v>129</v>
      </c>
      <c r="AU211" s="17" t="s">
        <v>85</v>
      </c>
    </row>
    <row r="212" spans="2:51" s="13" customFormat="1" ht="11.25">
      <c r="B212" s="187"/>
      <c r="C212" s="188"/>
      <c r="D212" s="183" t="s">
        <v>131</v>
      </c>
      <c r="E212" s="189" t="s">
        <v>17</v>
      </c>
      <c r="F212" s="190" t="s">
        <v>316</v>
      </c>
      <c r="G212" s="188"/>
      <c r="H212" s="191">
        <v>188.858</v>
      </c>
      <c r="I212" s="188"/>
      <c r="J212" s="188"/>
      <c r="K212" s="188"/>
      <c r="L212" s="192"/>
      <c r="M212" s="193"/>
      <c r="N212" s="194"/>
      <c r="O212" s="194"/>
      <c r="P212" s="194"/>
      <c r="Q212" s="194"/>
      <c r="R212" s="194"/>
      <c r="S212" s="194"/>
      <c r="T212" s="195"/>
      <c r="AT212" s="196" t="s">
        <v>131</v>
      </c>
      <c r="AU212" s="196" t="s">
        <v>85</v>
      </c>
      <c r="AV212" s="13" t="s">
        <v>85</v>
      </c>
      <c r="AW212" s="13" t="s">
        <v>36</v>
      </c>
      <c r="AX212" s="13" t="s">
        <v>83</v>
      </c>
      <c r="AY212" s="196" t="s">
        <v>121</v>
      </c>
    </row>
    <row r="213" spans="1:65" s="2" customFormat="1" ht="24.2" customHeight="1">
      <c r="A213" s="31"/>
      <c r="B213" s="32"/>
      <c r="C213" s="170" t="s">
        <v>317</v>
      </c>
      <c r="D213" s="170" t="s">
        <v>123</v>
      </c>
      <c r="E213" s="171" t="s">
        <v>318</v>
      </c>
      <c r="F213" s="172" t="s">
        <v>319</v>
      </c>
      <c r="G213" s="173" t="s">
        <v>224</v>
      </c>
      <c r="H213" s="174">
        <v>244.863</v>
      </c>
      <c r="I213" s="175">
        <v>127</v>
      </c>
      <c r="J213" s="175">
        <f>ROUND(I213*H213,2)</f>
        <v>31097.6</v>
      </c>
      <c r="K213" s="176"/>
      <c r="L213" s="36"/>
      <c r="M213" s="177" t="s">
        <v>17</v>
      </c>
      <c r="N213" s="178" t="s">
        <v>46</v>
      </c>
      <c r="O213" s="179">
        <v>0.328</v>
      </c>
      <c r="P213" s="179">
        <f>O213*H213</f>
        <v>80.315064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81" t="s">
        <v>127</v>
      </c>
      <c r="AT213" s="181" t="s">
        <v>123</v>
      </c>
      <c r="AU213" s="181" t="s">
        <v>85</v>
      </c>
      <c r="AY213" s="17" t="s">
        <v>121</v>
      </c>
      <c r="BE213" s="182">
        <f>IF(N213="základní",J213,0)</f>
        <v>31097.6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7" t="s">
        <v>83</v>
      </c>
      <c r="BK213" s="182">
        <f>ROUND(I213*H213,2)</f>
        <v>31097.6</v>
      </c>
      <c r="BL213" s="17" t="s">
        <v>127</v>
      </c>
      <c r="BM213" s="181" t="s">
        <v>320</v>
      </c>
    </row>
    <row r="214" spans="1:47" s="2" customFormat="1" ht="29.25">
      <c r="A214" s="31"/>
      <c r="B214" s="32"/>
      <c r="C214" s="33"/>
      <c r="D214" s="183" t="s">
        <v>129</v>
      </c>
      <c r="E214" s="33"/>
      <c r="F214" s="184" t="s">
        <v>321</v>
      </c>
      <c r="G214" s="33"/>
      <c r="H214" s="33"/>
      <c r="I214" s="33"/>
      <c r="J214" s="33"/>
      <c r="K214" s="33"/>
      <c r="L214" s="36"/>
      <c r="M214" s="185"/>
      <c r="N214" s="186"/>
      <c r="O214" s="61"/>
      <c r="P214" s="61"/>
      <c r="Q214" s="61"/>
      <c r="R214" s="61"/>
      <c r="S214" s="61"/>
      <c r="T214" s="62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7" t="s">
        <v>129</v>
      </c>
      <c r="AU214" s="17" t="s">
        <v>85</v>
      </c>
    </row>
    <row r="215" spans="2:51" s="13" customFormat="1" ht="11.25">
      <c r="B215" s="187"/>
      <c r="C215" s="188"/>
      <c r="D215" s="183" t="s">
        <v>131</v>
      </c>
      <c r="E215" s="189" t="s">
        <v>17</v>
      </c>
      <c r="F215" s="190" t="s">
        <v>322</v>
      </c>
      <c r="G215" s="188"/>
      <c r="H215" s="191">
        <v>244.863</v>
      </c>
      <c r="I215" s="188"/>
      <c r="J215" s="188"/>
      <c r="K215" s="188"/>
      <c r="L215" s="192"/>
      <c r="M215" s="193"/>
      <c r="N215" s="194"/>
      <c r="O215" s="194"/>
      <c r="P215" s="194"/>
      <c r="Q215" s="194"/>
      <c r="R215" s="194"/>
      <c r="S215" s="194"/>
      <c r="T215" s="195"/>
      <c r="AT215" s="196" t="s">
        <v>131</v>
      </c>
      <c r="AU215" s="196" t="s">
        <v>85</v>
      </c>
      <c r="AV215" s="13" t="s">
        <v>85</v>
      </c>
      <c r="AW215" s="13" t="s">
        <v>36</v>
      </c>
      <c r="AX215" s="13" t="s">
        <v>75</v>
      </c>
      <c r="AY215" s="196" t="s">
        <v>121</v>
      </c>
    </row>
    <row r="216" spans="2:51" s="14" customFormat="1" ht="11.25">
      <c r="B216" s="197"/>
      <c r="C216" s="198"/>
      <c r="D216" s="183" t="s">
        <v>131</v>
      </c>
      <c r="E216" s="199" t="s">
        <v>17</v>
      </c>
      <c r="F216" s="200" t="s">
        <v>133</v>
      </c>
      <c r="G216" s="198"/>
      <c r="H216" s="201">
        <v>244.863</v>
      </c>
      <c r="I216" s="198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131</v>
      </c>
      <c r="AU216" s="206" t="s">
        <v>85</v>
      </c>
      <c r="AV216" s="14" t="s">
        <v>127</v>
      </c>
      <c r="AW216" s="14" t="s">
        <v>4</v>
      </c>
      <c r="AX216" s="14" t="s">
        <v>83</v>
      </c>
      <c r="AY216" s="206" t="s">
        <v>121</v>
      </c>
    </row>
    <row r="217" spans="2:63" s="12" customFormat="1" ht="22.9" customHeight="1">
      <c r="B217" s="155"/>
      <c r="C217" s="156"/>
      <c r="D217" s="157" t="s">
        <v>74</v>
      </c>
      <c r="E217" s="168" t="s">
        <v>150</v>
      </c>
      <c r="F217" s="168" t="s">
        <v>323</v>
      </c>
      <c r="G217" s="156"/>
      <c r="H217" s="156"/>
      <c r="I217" s="156"/>
      <c r="J217" s="169">
        <f>BK217</f>
        <v>155735.71</v>
      </c>
      <c r="K217" s="156"/>
      <c r="L217" s="160"/>
      <c r="M217" s="161"/>
      <c r="N217" s="162"/>
      <c r="O217" s="162"/>
      <c r="P217" s="163">
        <f>SUM(P218:P235)</f>
        <v>46.787099</v>
      </c>
      <c r="Q217" s="162"/>
      <c r="R217" s="163">
        <f>SUM(R218:R235)</f>
        <v>354.0561426</v>
      </c>
      <c r="S217" s="162"/>
      <c r="T217" s="164">
        <f>SUM(T218:T235)</f>
        <v>0</v>
      </c>
      <c r="AR217" s="165" t="s">
        <v>83</v>
      </c>
      <c r="AT217" s="166" t="s">
        <v>74</v>
      </c>
      <c r="AU217" s="166" t="s">
        <v>83</v>
      </c>
      <c r="AY217" s="165" t="s">
        <v>121</v>
      </c>
      <c r="BK217" s="167">
        <f>SUM(BK218:BK235)</f>
        <v>155735.71</v>
      </c>
    </row>
    <row r="218" spans="1:65" s="2" customFormat="1" ht="14.45" customHeight="1">
      <c r="A218" s="31"/>
      <c r="B218" s="32"/>
      <c r="C218" s="170" t="s">
        <v>324</v>
      </c>
      <c r="D218" s="170" t="s">
        <v>123</v>
      </c>
      <c r="E218" s="171" t="s">
        <v>325</v>
      </c>
      <c r="F218" s="172" t="s">
        <v>326</v>
      </c>
      <c r="G218" s="173" t="s">
        <v>126</v>
      </c>
      <c r="H218" s="174">
        <v>421.365</v>
      </c>
      <c r="I218" s="175">
        <v>248</v>
      </c>
      <c r="J218" s="175">
        <f>ROUND(I218*H218,2)</f>
        <v>104498.52</v>
      </c>
      <c r="K218" s="176"/>
      <c r="L218" s="36"/>
      <c r="M218" s="177" t="s">
        <v>17</v>
      </c>
      <c r="N218" s="178" t="s">
        <v>46</v>
      </c>
      <c r="O218" s="179">
        <v>0.031</v>
      </c>
      <c r="P218" s="179">
        <f>O218*H218</f>
        <v>13.062315</v>
      </c>
      <c r="Q218" s="179">
        <v>0.575</v>
      </c>
      <c r="R218" s="179">
        <f>Q218*H218</f>
        <v>242.284875</v>
      </c>
      <c r="S218" s="179">
        <v>0</v>
      </c>
      <c r="T218" s="180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81" t="s">
        <v>127</v>
      </c>
      <c r="AT218" s="181" t="s">
        <v>123</v>
      </c>
      <c r="AU218" s="181" t="s">
        <v>85</v>
      </c>
      <c r="AY218" s="17" t="s">
        <v>121</v>
      </c>
      <c r="BE218" s="182">
        <f>IF(N218="základní",J218,0)</f>
        <v>104498.52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7" t="s">
        <v>83</v>
      </c>
      <c r="BK218" s="182">
        <f>ROUND(I218*H218,2)</f>
        <v>104498.52</v>
      </c>
      <c r="BL218" s="17" t="s">
        <v>127</v>
      </c>
      <c r="BM218" s="181" t="s">
        <v>327</v>
      </c>
    </row>
    <row r="219" spans="1:47" s="2" customFormat="1" ht="19.5">
      <c r="A219" s="31"/>
      <c r="B219" s="32"/>
      <c r="C219" s="33"/>
      <c r="D219" s="183" t="s">
        <v>129</v>
      </c>
      <c r="E219" s="33"/>
      <c r="F219" s="184" t="s">
        <v>328</v>
      </c>
      <c r="G219" s="33"/>
      <c r="H219" s="33"/>
      <c r="I219" s="33"/>
      <c r="J219" s="33"/>
      <c r="K219" s="33"/>
      <c r="L219" s="36"/>
      <c r="M219" s="185"/>
      <c r="N219" s="186"/>
      <c r="O219" s="61"/>
      <c r="P219" s="61"/>
      <c r="Q219" s="61"/>
      <c r="R219" s="61"/>
      <c r="S219" s="61"/>
      <c r="T219" s="62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7" t="s">
        <v>129</v>
      </c>
      <c r="AU219" s="17" t="s">
        <v>85</v>
      </c>
    </row>
    <row r="220" spans="2:51" s="13" customFormat="1" ht="11.25">
      <c r="B220" s="187"/>
      <c r="C220" s="188"/>
      <c r="D220" s="183" t="s">
        <v>131</v>
      </c>
      <c r="E220" s="189" t="s">
        <v>17</v>
      </c>
      <c r="F220" s="190" t="s">
        <v>185</v>
      </c>
      <c r="G220" s="188"/>
      <c r="H220" s="191">
        <v>421.365</v>
      </c>
      <c r="I220" s="188"/>
      <c r="J220" s="188"/>
      <c r="K220" s="188"/>
      <c r="L220" s="192"/>
      <c r="M220" s="193"/>
      <c r="N220" s="194"/>
      <c r="O220" s="194"/>
      <c r="P220" s="194"/>
      <c r="Q220" s="194"/>
      <c r="R220" s="194"/>
      <c r="S220" s="194"/>
      <c r="T220" s="195"/>
      <c r="AT220" s="196" t="s">
        <v>131</v>
      </c>
      <c r="AU220" s="196" t="s">
        <v>85</v>
      </c>
      <c r="AV220" s="13" t="s">
        <v>85</v>
      </c>
      <c r="AW220" s="13" t="s">
        <v>36</v>
      </c>
      <c r="AX220" s="13" t="s">
        <v>75</v>
      </c>
      <c r="AY220" s="196" t="s">
        <v>121</v>
      </c>
    </row>
    <row r="221" spans="2:51" s="14" customFormat="1" ht="11.25">
      <c r="B221" s="197"/>
      <c r="C221" s="198"/>
      <c r="D221" s="183" t="s">
        <v>131</v>
      </c>
      <c r="E221" s="199" t="s">
        <v>17</v>
      </c>
      <c r="F221" s="200" t="s">
        <v>133</v>
      </c>
      <c r="G221" s="198"/>
      <c r="H221" s="201">
        <v>421.365</v>
      </c>
      <c r="I221" s="198"/>
      <c r="J221" s="198"/>
      <c r="K221" s="198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131</v>
      </c>
      <c r="AU221" s="206" t="s">
        <v>85</v>
      </c>
      <c r="AV221" s="14" t="s">
        <v>127</v>
      </c>
      <c r="AW221" s="14" t="s">
        <v>4</v>
      </c>
      <c r="AX221" s="14" t="s">
        <v>83</v>
      </c>
      <c r="AY221" s="206" t="s">
        <v>121</v>
      </c>
    </row>
    <row r="222" spans="1:65" s="2" customFormat="1" ht="14.45" customHeight="1">
      <c r="A222" s="31"/>
      <c r="B222" s="32"/>
      <c r="C222" s="170" t="s">
        <v>329</v>
      </c>
      <c r="D222" s="170" t="s">
        <v>123</v>
      </c>
      <c r="E222" s="171" t="s">
        <v>330</v>
      </c>
      <c r="F222" s="172" t="s">
        <v>331</v>
      </c>
      <c r="G222" s="173" t="s">
        <v>126</v>
      </c>
      <c r="H222" s="174">
        <v>421.365</v>
      </c>
      <c r="I222" s="175">
        <v>68.7</v>
      </c>
      <c r="J222" s="175">
        <f>ROUND(I222*H222,2)</f>
        <v>28947.78</v>
      </c>
      <c r="K222" s="176"/>
      <c r="L222" s="36"/>
      <c r="M222" s="177" t="s">
        <v>17</v>
      </c>
      <c r="N222" s="178" t="s">
        <v>46</v>
      </c>
      <c r="O222" s="179">
        <v>0.024</v>
      </c>
      <c r="P222" s="179">
        <f>O222*H222</f>
        <v>10.11276</v>
      </c>
      <c r="Q222" s="179">
        <v>0.216</v>
      </c>
      <c r="R222" s="179">
        <f>Q222*H222</f>
        <v>91.01484</v>
      </c>
      <c r="S222" s="179">
        <v>0</v>
      </c>
      <c r="T222" s="180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81" t="s">
        <v>127</v>
      </c>
      <c r="AT222" s="181" t="s">
        <v>123</v>
      </c>
      <c r="AU222" s="181" t="s">
        <v>85</v>
      </c>
      <c r="AY222" s="17" t="s">
        <v>121</v>
      </c>
      <c r="BE222" s="182">
        <f>IF(N222="základní",J222,0)</f>
        <v>28947.78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17" t="s">
        <v>83</v>
      </c>
      <c r="BK222" s="182">
        <f>ROUND(I222*H222,2)</f>
        <v>28947.78</v>
      </c>
      <c r="BL222" s="17" t="s">
        <v>127</v>
      </c>
      <c r="BM222" s="181" t="s">
        <v>332</v>
      </c>
    </row>
    <row r="223" spans="1:47" s="2" customFormat="1" ht="19.5">
      <c r="A223" s="31"/>
      <c r="B223" s="32"/>
      <c r="C223" s="33"/>
      <c r="D223" s="183" t="s">
        <v>129</v>
      </c>
      <c r="E223" s="33"/>
      <c r="F223" s="184" t="s">
        <v>333</v>
      </c>
      <c r="G223" s="33"/>
      <c r="H223" s="33"/>
      <c r="I223" s="33"/>
      <c r="J223" s="33"/>
      <c r="K223" s="33"/>
      <c r="L223" s="36"/>
      <c r="M223" s="185"/>
      <c r="N223" s="186"/>
      <c r="O223" s="61"/>
      <c r="P223" s="61"/>
      <c r="Q223" s="61"/>
      <c r="R223" s="61"/>
      <c r="S223" s="61"/>
      <c r="T223" s="62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7" t="s">
        <v>129</v>
      </c>
      <c r="AU223" s="17" t="s">
        <v>85</v>
      </c>
    </row>
    <row r="224" spans="1:65" s="2" customFormat="1" ht="14.45" customHeight="1">
      <c r="A224" s="31"/>
      <c r="B224" s="32"/>
      <c r="C224" s="170" t="s">
        <v>334</v>
      </c>
      <c r="D224" s="170" t="s">
        <v>123</v>
      </c>
      <c r="E224" s="171" t="s">
        <v>335</v>
      </c>
      <c r="F224" s="172" t="s">
        <v>336</v>
      </c>
      <c r="G224" s="173" t="s">
        <v>126</v>
      </c>
      <c r="H224" s="174">
        <v>41.012</v>
      </c>
      <c r="I224" s="175">
        <v>67.4</v>
      </c>
      <c r="J224" s="175">
        <f>ROUND(I224*H224,2)</f>
        <v>2764.21</v>
      </c>
      <c r="K224" s="176"/>
      <c r="L224" s="36"/>
      <c r="M224" s="177" t="s">
        <v>17</v>
      </c>
      <c r="N224" s="178" t="s">
        <v>46</v>
      </c>
      <c r="O224" s="179">
        <v>0.052</v>
      </c>
      <c r="P224" s="179">
        <f>O224*H224</f>
        <v>2.132624</v>
      </c>
      <c r="Q224" s="179">
        <v>0.216</v>
      </c>
      <c r="R224" s="179">
        <f>Q224*H224</f>
        <v>8.858592</v>
      </c>
      <c r="S224" s="179">
        <v>0</v>
      </c>
      <c r="T224" s="180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81" t="s">
        <v>127</v>
      </c>
      <c r="AT224" s="181" t="s">
        <v>123</v>
      </c>
      <c r="AU224" s="181" t="s">
        <v>85</v>
      </c>
      <c r="AY224" s="17" t="s">
        <v>121</v>
      </c>
      <c r="BE224" s="182">
        <f>IF(N224="základní",J224,0)</f>
        <v>2764.21</v>
      </c>
      <c r="BF224" s="182">
        <f>IF(N224="snížená",J224,0)</f>
        <v>0</v>
      </c>
      <c r="BG224" s="182">
        <f>IF(N224="zákl. přenesená",J224,0)</f>
        <v>0</v>
      </c>
      <c r="BH224" s="182">
        <f>IF(N224="sníž. přenesená",J224,0)</f>
        <v>0</v>
      </c>
      <c r="BI224" s="182">
        <f>IF(N224="nulová",J224,0)</f>
        <v>0</v>
      </c>
      <c r="BJ224" s="17" t="s">
        <v>83</v>
      </c>
      <c r="BK224" s="182">
        <f>ROUND(I224*H224,2)</f>
        <v>2764.21</v>
      </c>
      <c r="BL224" s="17" t="s">
        <v>127</v>
      </c>
      <c r="BM224" s="181" t="s">
        <v>337</v>
      </c>
    </row>
    <row r="225" spans="1:47" s="2" customFormat="1" ht="19.5">
      <c r="A225" s="31"/>
      <c r="B225" s="32"/>
      <c r="C225" s="33"/>
      <c r="D225" s="183" t="s">
        <v>129</v>
      </c>
      <c r="E225" s="33"/>
      <c r="F225" s="184" t="s">
        <v>338</v>
      </c>
      <c r="G225" s="33"/>
      <c r="H225" s="33"/>
      <c r="I225" s="33"/>
      <c r="J225" s="33"/>
      <c r="K225" s="33"/>
      <c r="L225" s="36"/>
      <c r="M225" s="185"/>
      <c r="N225" s="186"/>
      <c r="O225" s="61"/>
      <c r="P225" s="61"/>
      <c r="Q225" s="61"/>
      <c r="R225" s="61"/>
      <c r="S225" s="61"/>
      <c r="T225" s="62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7" t="s">
        <v>129</v>
      </c>
      <c r="AU225" s="17" t="s">
        <v>85</v>
      </c>
    </row>
    <row r="226" spans="2:51" s="13" customFormat="1" ht="11.25">
      <c r="B226" s="187"/>
      <c r="C226" s="188"/>
      <c r="D226" s="183" t="s">
        <v>131</v>
      </c>
      <c r="E226" s="189" t="s">
        <v>17</v>
      </c>
      <c r="F226" s="190" t="s">
        <v>339</v>
      </c>
      <c r="G226" s="188"/>
      <c r="H226" s="191">
        <v>41.012</v>
      </c>
      <c r="I226" s="188"/>
      <c r="J226" s="188"/>
      <c r="K226" s="188"/>
      <c r="L226" s="192"/>
      <c r="M226" s="193"/>
      <c r="N226" s="194"/>
      <c r="O226" s="194"/>
      <c r="P226" s="194"/>
      <c r="Q226" s="194"/>
      <c r="R226" s="194"/>
      <c r="S226" s="194"/>
      <c r="T226" s="195"/>
      <c r="AT226" s="196" t="s">
        <v>131</v>
      </c>
      <c r="AU226" s="196" t="s">
        <v>85</v>
      </c>
      <c r="AV226" s="13" t="s">
        <v>85</v>
      </c>
      <c r="AW226" s="13" t="s">
        <v>36</v>
      </c>
      <c r="AX226" s="13" t="s">
        <v>75</v>
      </c>
      <c r="AY226" s="196" t="s">
        <v>121</v>
      </c>
    </row>
    <row r="227" spans="2:51" s="14" customFormat="1" ht="11.25">
      <c r="B227" s="197"/>
      <c r="C227" s="198"/>
      <c r="D227" s="183" t="s">
        <v>131</v>
      </c>
      <c r="E227" s="199" t="s">
        <v>17</v>
      </c>
      <c r="F227" s="200" t="s">
        <v>133</v>
      </c>
      <c r="G227" s="198"/>
      <c r="H227" s="201">
        <v>41.012</v>
      </c>
      <c r="I227" s="198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131</v>
      </c>
      <c r="AU227" s="206" t="s">
        <v>85</v>
      </c>
      <c r="AV227" s="14" t="s">
        <v>127</v>
      </c>
      <c r="AW227" s="14" t="s">
        <v>4</v>
      </c>
      <c r="AX227" s="14" t="s">
        <v>83</v>
      </c>
      <c r="AY227" s="206" t="s">
        <v>121</v>
      </c>
    </row>
    <row r="228" spans="1:65" s="2" customFormat="1" ht="24.2" customHeight="1">
      <c r="A228" s="31"/>
      <c r="B228" s="32"/>
      <c r="C228" s="170" t="s">
        <v>340</v>
      </c>
      <c r="D228" s="170" t="s">
        <v>123</v>
      </c>
      <c r="E228" s="171" t="s">
        <v>341</v>
      </c>
      <c r="F228" s="172" t="s">
        <v>342</v>
      </c>
      <c r="G228" s="173" t="s">
        <v>145</v>
      </c>
      <c r="H228" s="174">
        <v>15.84</v>
      </c>
      <c r="I228" s="175">
        <v>207</v>
      </c>
      <c r="J228" s="175">
        <f>ROUND(I228*H228,2)</f>
        <v>3278.88</v>
      </c>
      <c r="K228" s="176"/>
      <c r="L228" s="36"/>
      <c r="M228" s="177" t="s">
        <v>17</v>
      </c>
      <c r="N228" s="178" t="s">
        <v>46</v>
      </c>
      <c r="O228" s="179">
        <v>0.216</v>
      </c>
      <c r="P228" s="179">
        <f>O228*H228</f>
        <v>3.42144</v>
      </c>
      <c r="Q228" s="179">
        <v>0.1295</v>
      </c>
      <c r="R228" s="179">
        <f>Q228*H228</f>
        <v>2.05128</v>
      </c>
      <c r="S228" s="179">
        <v>0</v>
      </c>
      <c r="T228" s="180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81" t="s">
        <v>127</v>
      </c>
      <c r="AT228" s="181" t="s">
        <v>123</v>
      </c>
      <c r="AU228" s="181" t="s">
        <v>85</v>
      </c>
      <c r="AY228" s="17" t="s">
        <v>121</v>
      </c>
      <c r="BE228" s="182">
        <f>IF(N228="základní",J228,0)</f>
        <v>3278.88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7" t="s">
        <v>83</v>
      </c>
      <c r="BK228" s="182">
        <f>ROUND(I228*H228,2)</f>
        <v>3278.88</v>
      </c>
      <c r="BL228" s="17" t="s">
        <v>127</v>
      </c>
      <c r="BM228" s="181" t="s">
        <v>343</v>
      </c>
    </row>
    <row r="229" spans="1:47" s="2" customFormat="1" ht="29.25">
      <c r="A229" s="31"/>
      <c r="B229" s="32"/>
      <c r="C229" s="33"/>
      <c r="D229" s="183" t="s">
        <v>129</v>
      </c>
      <c r="E229" s="33"/>
      <c r="F229" s="184" t="s">
        <v>344</v>
      </c>
      <c r="G229" s="33"/>
      <c r="H229" s="33"/>
      <c r="I229" s="33"/>
      <c r="J229" s="33"/>
      <c r="K229" s="33"/>
      <c r="L229" s="36"/>
      <c r="M229" s="185"/>
      <c r="N229" s="186"/>
      <c r="O229" s="61"/>
      <c r="P229" s="61"/>
      <c r="Q229" s="61"/>
      <c r="R229" s="61"/>
      <c r="S229" s="61"/>
      <c r="T229" s="62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7" t="s">
        <v>129</v>
      </c>
      <c r="AU229" s="17" t="s">
        <v>85</v>
      </c>
    </row>
    <row r="230" spans="2:51" s="13" customFormat="1" ht="11.25">
      <c r="B230" s="187"/>
      <c r="C230" s="188"/>
      <c r="D230" s="183" t="s">
        <v>131</v>
      </c>
      <c r="E230" s="189" t="s">
        <v>17</v>
      </c>
      <c r="F230" s="190" t="s">
        <v>345</v>
      </c>
      <c r="G230" s="188"/>
      <c r="H230" s="191">
        <v>15.84</v>
      </c>
      <c r="I230" s="188"/>
      <c r="J230" s="188"/>
      <c r="K230" s="188"/>
      <c r="L230" s="192"/>
      <c r="M230" s="193"/>
      <c r="N230" s="194"/>
      <c r="O230" s="194"/>
      <c r="P230" s="194"/>
      <c r="Q230" s="194"/>
      <c r="R230" s="194"/>
      <c r="S230" s="194"/>
      <c r="T230" s="195"/>
      <c r="AT230" s="196" t="s">
        <v>131</v>
      </c>
      <c r="AU230" s="196" t="s">
        <v>85</v>
      </c>
      <c r="AV230" s="13" t="s">
        <v>85</v>
      </c>
      <c r="AW230" s="13" t="s">
        <v>36</v>
      </c>
      <c r="AX230" s="13" t="s">
        <v>75</v>
      </c>
      <c r="AY230" s="196" t="s">
        <v>121</v>
      </c>
    </row>
    <row r="231" spans="2:51" s="14" customFormat="1" ht="11.25">
      <c r="B231" s="197"/>
      <c r="C231" s="198"/>
      <c r="D231" s="183" t="s">
        <v>131</v>
      </c>
      <c r="E231" s="199" t="s">
        <v>17</v>
      </c>
      <c r="F231" s="200" t="s">
        <v>133</v>
      </c>
      <c r="G231" s="198"/>
      <c r="H231" s="201">
        <v>15.84</v>
      </c>
      <c r="I231" s="198"/>
      <c r="J231" s="198"/>
      <c r="K231" s="198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131</v>
      </c>
      <c r="AU231" s="206" t="s">
        <v>85</v>
      </c>
      <c r="AV231" s="14" t="s">
        <v>127</v>
      </c>
      <c r="AW231" s="14" t="s">
        <v>4</v>
      </c>
      <c r="AX231" s="14" t="s">
        <v>83</v>
      </c>
      <c r="AY231" s="206" t="s">
        <v>121</v>
      </c>
    </row>
    <row r="232" spans="1:65" s="2" customFormat="1" ht="24.2" customHeight="1">
      <c r="A232" s="31"/>
      <c r="B232" s="32"/>
      <c r="C232" s="170" t="s">
        <v>346</v>
      </c>
      <c r="D232" s="170" t="s">
        <v>123</v>
      </c>
      <c r="E232" s="171" t="s">
        <v>347</v>
      </c>
      <c r="F232" s="172" t="s">
        <v>348</v>
      </c>
      <c r="G232" s="173" t="s">
        <v>145</v>
      </c>
      <c r="H232" s="174">
        <v>58.44</v>
      </c>
      <c r="I232" s="175">
        <v>278</v>
      </c>
      <c r="J232" s="175">
        <f>ROUND(I232*H232,2)</f>
        <v>16246.32</v>
      </c>
      <c r="K232" s="176"/>
      <c r="L232" s="36"/>
      <c r="M232" s="177" t="s">
        <v>17</v>
      </c>
      <c r="N232" s="178" t="s">
        <v>46</v>
      </c>
      <c r="O232" s="179">
        <v>0.309</v>
      </c>
      <c r="P232" s="179">
        <f>O232*H232</f>
        <v>18.057959999999998</v>
      </c>
      <c r="Q232" s="179">
        <v>0.16849</v>
      </c>
      <c r="R232" s="179">
        <f>Q232*H232</f>
        <v>9.8465556</v>
      </c>
      <c r="S232" s="179">
        <v>0</v>
      </c>
      <c r="T232" s="180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81" t="s">
        <v>127</v>
      </c>
      <c r="AT232" s="181" t="s">
        <v>123</v>
      </c>
      <c r="AU232" s="181" t="s">
        <v>85</v>
      </c>
      <c r="AY232" s="17" t="s">
        <v>121</v>
      </c>
      <c r="BE232" s="182">
        <f>IF(N232="základní",J232,0)</f>
        <v>16246.32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17" t="s">
        <v>83</v>
      </c>
      <c r="BK232" s="182">
        <f>ROUND(I232*H232,2)</f>
        <v>16246.32</v>
      </c>
      <c r="BL232" s="17" t="s">
        <v>127</v>
      </c>
      <c r="BM232" s="181" t="s">
        <v>349</v>
      </c>
    </row>
    <row r="233" spans="1:47" s="2" customFormat="1" ht="29.25">
      <c r="A233" s="31"/>
      <c r="B233" s="32"/>
      <c r="C233" s="33"/>
      <c r="D233" s="183" t="s">
        <v>129</v>
      </c>
      <c r="E233" s="33"/>
      <c r="F233" s="184" t="s">
        <v>350</v>
      </c>
      <c r="G233" s="33"/>
      <c r="H233" s="33"/>
      <c r="I233" s="33"/>
      <c r="J233" s="33"/>
      <c r="K233" s="33"/>
      <c r="L233" s="36"/>
      <c r="M233" s="185"/>
      <c r="N233" s="186"/>
      <c r="O233" s="61"/>
      <c r="P233" s="61"/>
      <c r="Q233" s="61"/>
      <c r="R233" s="61"/>
      <c r="S233" s="61"/>
      <c r="T233" s="62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7" t="s">
        <v>129</v>
      </c>
      <c r="AU233" s="17" t="s">
        <v>85</v>
      </c>
    </row>
    <row r="234" spans="2:51" s="13" customFormat="1" ht="11.25">
      <c r="B234" s="187"/>
      <c r="C234" s="188"/>
      <c r="D234" s="183" t="s">
        <v>131</v>
      </c>
      <c r="E234" s="189" t="s">
        <v>17</v>
      </c>
      <c r="F234" s="190" t="s">
        <v>351</v>
      </c>
      <c r="G234" s="188"/>
      <c r="H234" s="191">
        <v>58.44</v>
      </c>
      <c r="I234" s="188"/>
      <c r="J234" s="188"/>
      <c r="K234" s="188"/>
      <c r="L234" s="192"/>
      <c r="M234" s="193"/>
      <c r="N234" s="194"/>
      <c r="O234" s="194"/>
      <c r="P234" s="194"/>
      <c r="Q234" s="194"/>
      <c r="R234" s="194"/>
      <c r="S234" s="194"/>
      <c r="T234" s="195"/>
      <c r="AT234" s="196" t="s">
        <v>131</v>
      </c>
      <c r="AU234" s="196" t="s">
        <v>85</v>
      </c>
      <c r="AV234" s="13" t="s">
        <v>85</v>
      </c>
      <c r="AW234" s="13" t="s">
        <v>36</v>
      </c>
      <c r="AX234" s="13" t="s">
        <v>75</v>
      </c>
      <c r="AY234" s="196" t="s">
        <v>121</v>
      </c>
    </row>
    <row r="235" spans="2:51" s="14" customFormat="1" ht="11.25">
      <c r="B235" s="197"/>
      <c r="C235" s="198"/>
      <c r="D235" s="183" t="s">
        <v>131</v>
      </c>
      <c r="E235" s="199" t="s">
        <v>17</v>
      </c>
      <c r="F235" s="200" t="s">
        <v>133</v>
      </c>
      <c r="G235" s="198"/>
      <c r="H235" s="201">
        <v>58.44</v>
      </c>
      <c r="I235" s="198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131</v>
      </c>
      <c r="AU235" s="206" t="s">
        <v>85</v>
      </c>
      <c r="AV235" s="14" t="s">
        <v>127</v>
      </c>
      <c r="AW235" s="14" t="s">
        <v>4</v>
      </c>
      <c r="AX235" s="14" t="s">
        <v>83</v>
      </c>
      <c r="AY235" s="206" t="s">
        <v>121</v>
      </c>
    </row>
    <row r="236" spans="2:63" s="12" customFormat="1" ht="22.9" customHeight="1">
      <c r="B236" s="155"/>
      <c r="C236" s="156"/>
      <c r="D236" s="157" t="s">
        <v>74</v>
      </c>
      <c r="E236" s="168" t="s">
        <v>167</v>
      </c>
      <c r="F236" s="168" t="s">
        <v>352</v>
      </c>
      <c r="G236" s="156"/>
      <c r="H236" s="156"/>
      <c r="I236" s="156"/>
      <c r="J236" s="169">
        <f>BK236</f>
        <v>427529.66</v>
      </c>
      <c r="K236" s="156"/>
      <c r="L236" s="160"/>
      <c r="M236" s="161"/>
      <c r="N236" s="162"/>
      <c r="O236" s="162"/>
      <c r="P236" s="163">
        <f>SUM(P237:P467)</f>
        <v>256.78927400000003</v>
      </c>
      <c r="Q236" s="162"/>
      <c r="R236" s="163">
        <f>SUM(R237:R467)</f>
        <v>6.174479099999999</v>
      </c>
      <c r="S236" s="162"/>
      <c r="T236" s="164">
        <f>SUM(T237:T467)</f>
        <v>0.3154</v>
      </c>
      <c r="AR236" s="165" t="s">
        <v>83</v>
      </c>
      <c r="AT236" s="166" t="s">
        <v>74</v>
      </c>
      <c r="AU236" s="166" t="s">
        <v>83</v>
      </c>
      <c r="AY236" s="165" t="s">
        <v>121</v>
      </c>
      <c r="BK236" s="167">
        <f>SUM(BK237:BK467)</f>
        <v>427529.66</v>
      </c>
    </row>
    <row r="237" spans="1:65" s="2" customFormat="1" ht="14.45" customHeight="1">
      <c r="A237" s="31"/>
      <c r="B237" s="32"/>
      <c r="C237" s="170" t="s">
        <v>353</v>
      </c>
      <c r="D237" s="170" t="s">
        <v>123</v>
      </c>
      <c r="E237" s="171" t="s">
        <v>354</v>
      </c>
      <c r="F237" s="172" t="s">
        <v>355</v>
      </c>
      <c r="G237" s="173" t="s">
        <v>145</v>
      </c>
      <c r="H237" s="174">
        <v>40</v>
      </c>
      <c r="I237" s="175">
        <v>32.4</v>
      </c>
      <c r="J237" s="175">
        <f>ROUND(I237*H237,2)</f>
        <v>1296</v>
      </c>
      <c r="K237" s="176"/>
      <c r="L237" s="36"/>
      <c r="M237" s="177" t="s">
        <v>17</v>
      </c>
      <c r="N237" s="178" t="s">
        <v>46</v>
      </c>
      <c r="O237" s="179">
        <v>0.028</v>
      </c>
      <c r="P237" s="179">
        <f>O237*H237</f>
        <v>1.12</v>
      </c>
      <c r="Q237" s="179">
        <v>0</v>
      </c>
      <c r="R237" s="179">
        <f>Q237*H237</f>
        <v>0</v>
      </c>
      <c r="S237" s="179">
        <v>0.0007</v>
      </c>
      <c r="T237" s="180">
        <f>S237*H237</f>
        <v>0.028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81" t="s">
        <v>127</v>
      </c>
      <c r="AT237" s="181" t="s">
        <v>123</v>
      </c>
      <c r="AU237" s="181" t="s">
        <v>85</v>
      </c>
      <c r="AY237" s="17" t="s">
        <v>121</v>
      </c>
      <c r="BE237" s="182">
        <f>IF(N237="základní",J237,0)</f>
        <v>1296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7" t="s">
        <v>83</v>
      </c>
      <c r="BK237" s="182">
        <f>ROUND(I237*H237,2)</f>
        <v>1296</v>
      </c>
      <c r="BL237" s="17" t="s">
        <v>127</v>
      </c>
      <c r="BM237" s="181" t="s">
        <v>356</v>
      </c>
    </row>
    <row r="238" spans="1:47" s="2" customFormat="1" ht="19.5">
      <c r="A238" s="31"/>
      <c r="B238" s="32"/>
      <c r="C238" s="33"/>
      <c r="D238" s="183" t="s">
        <v>129</v>
      </c>
      <c r="E238" s="33"/>
      <c r="F238" s="184" t="s">
        <v>357</v>
      </c>
      <c r="G238" s="33"/>
      <c r="H238" s="33"/>
      <c r="I238" s="33"/>
      <c r="J238" s="33"/>
      <c r="K238" s="33"/>
      <c r="L238" s="36"/>
      <c r="M238" s="185"/>
      <c r="N238" s="186"/>
      <c r="O238" s="61"/>
      <c r="P238" s="61"/>
      <c r="Q238" s="61"/>
      <c r="R238" s="61"/>
      <c r="S238" s="61"/>
      <c r="T238" s="62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7" t="s">
        <v>129</v>
      </c>
      <c r="AU238" s="17" t="s">
        <v>85</v>
      </c>
    </row>
    <row r="239" spans="2:51" s="13" customFormat="1" ht="11.25">
      <c r="B239" s="187"/>
      <c r="C239" s="188"/>
      <c r="D239" s="183" t="s">
        <v>131</v>
      </c>
      <c r="E239" s="189" t="s">
        <v>17</v>
      </c>
      <c r="F239" s="190" t="s">
        <v>358</v>
      </c>
      <c r="G239" s="188"/>
      <c r="H239" s="191">
        <v>40</v>
      </c>
      <c r="I239" s="188"/>
      <c r="J239" s="188"/>
      <c r="K239" s="188"/>
      <c r="L239" s="192"/>
      <c r="M239" s="193"/>
      <c r="N239" s="194"/>
      <c r="O239" s="194"/>
      <c r="P239" s="194"/>
      <c r="Q239" s="194"/>
      <c r="R239" s="194"/>
      <c r="S239" s="194"/>
      <c r="T239" s="195"/>
      <c r="AT239" s="196" t="s">
        <v>131</v>
      </c>
      <c r="AU239" s="196" t="s">
        <v>85</v>
      </c>
      <c r="AV239" s="13" t="s">
        <v>85</v>
      </c>
      <c r="AW239" s="13" t="s">
        <v>36</v>
      </c>
      <c r="AX239" s="13" t="s">
        <v>75</v>
      </c>
      <c r="AY239" s="196" t="s">
        <v>121</v>
      </c>
    </row>
    <row r="240" spans="2:51" s="14" customFormat="1" ht="11.25">
      <c r="B240" s="197"/>
      <c r="C240" s="198"/>
      <c r="D240" s="183" t="s">
        <v>131</v>
      </c>
      <c r="E240" s="199" t="s">
        <v>17</v>
      </c>
      <c r="F240" s="200" t="s">
        <v>133</v>
      </c>
      <c r="G240" s="198"/>
      <c r="H240" s="201">
        <v>40</v>
      </c>
      <c r="I240" s="198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131</v>
      </c>
      <c r="AU240" s="206" t="s">
        <v>85</v>
      </c>
      <c r="AV240" s="14" t="s">
        <v>127</v>
      </c>
      <c r="AW240" s="14" t="s">
        <v>4</v>
      </c>
      <c r="AX240" s="14" t="s">
        <v>83</v>
      </c>
      <c r="AY240" s="206" t="s">
        <v>121</v>
      </c>
    </row>
    <row r="241" spans="1:65" s="2" customFormat="1" ht="14.45" customHeight="1">
      <c r="A241" s="31"/>
      <c r="B241" s="32"/>
      <c r="C241" s="170" t="s">
        <v>359</v>
      </c>
      <c r="D241" s="170" t="s">
        <v>123</v>
      </c>
      <c r="E241" s="171" t="s">
        <v>360</v>
      </c>
      <c r="F241" s="172" t="s">
        <v>361</v>
      </c>
      <c r="G241" s="173" t="s">
        <v>145</v>
      </c>
      <c r="H241" s="174">
        <v>26.4</v>
      </c>
      <c r="I241" s="175">
        <v>48.1</v>
      </c>
      <c r="J241" s="175">
        <f>ROUND(I241*H241,2)</f>
        <v>1269.84</v>
      </c>
      <c r="K241" s="176"/>
      <c r="L241" s="36"/>
      <c r="M241" s="177" t="s">
        <v>17</v>
      </c>
      <c r="N241" s="178" t="s">
        <v>46</v>
      </c>
      <c r="O241" s="179">
        <v>0.041</v>
      </c>
      <c r="P241" s="179">
        <f>O241*H241</f>
        <v>1.0824</v>
      </c>
      <c r="Q241" s="179">
        <v>0</v>
      </c>
      <c r="R241" s="179">
        <f>Q241*H241</f>
        <v>0</v>
      </c>
      <c r="S241" s="179">
        <v>0.0025</v>
      </c>
      <c r="T241" s="180">
        <f>S241*H241</f>
        <v>0.066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81" t="s">
        <v>127</v>
      </c>
      <c r="AT241" s="181" t="s">
        <v>123</v>
      </c>
      <c r="AU241" s="181" t="s">
        <v>85</v>
      </c>
      <c r="AY241" s="17" t="s">
        <v>121</v>
      </c>
      <c r="BE241" s="182">
        <f>IF(N241="základní",J241,0)</f>
        <v>1269.84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17" t="s">
        <v>83</v>
      </c>
      <c r="BK241" s="182">
        <f>ROUND(I241*H241,2)</f>
        <v>1269.84</v>
      </c>
      <c r="BL241" s="17" t="s">
        <v>127</v>
      </c>
      <c r="BM241" s="181" t="s">
        <v>362</v>
      </c>
    </row>
    <row r="242" spans="1:47" s="2" customFormat="1" ht="19.5">
      <c r="A242" s="31"/>
      <c r="B242" s="32"/>
      <c r="C242" s="33"/>
      <c r="D242" s="183" t="s">
        <v>129</v>
      </c>
      <c r="E242" s="33"/>
      <c r="F242" s="184" t="s">
        <v>363</v>
      </c>
      <c r="G242" s="33"/>
      <c r="H242" s="33"/>
      <c r="I242" s="33"/>
      <c r="J242" s="33"/>
      <c r="K242" s="33"/>
      <c r="L242" s="36"/>
      <c r="M242" s="185"/>
      <c r="N242" s="186"/>
      <c r="O242" s="61"/>
      <c r="P242" s="61"/>
      <c r="Q242" s="61"/>
      <c r="R242" s="61"/>
      <c r="S242" s="61"/>
      <c r="T242" s="62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7" t="s">
        <v>129</v>
      </c>
      <c r="AU242" s="17" t="s">
        <v>85</v>
      </c>
    </row>
    <row r="243" spans="2:51" s="13" customFormat="1" ht="11.25">
      <c r="B243" s="187"/>
      <c r="C243" s="188"/>
      <c r="D243" s="183" t="s">
        <v>131</v>
      </c>
      <c r="E243" s="189" t="s">
        <v>17</v>
      </c>
      <c r="F243" s="190" t="s">
        <v>364</v>
      </c>
      <c r="G243" s="188"/>
      <c r="H243" s="191">
        <v>26.4</v>
      </c>
      <c r="I243" s="188"/>
      <c r="J243" s="188"/>
      <c r="K243" s="188"/>
      <c r="L243" s="192"/>
      <c r="M243" s="193"/>
      <c r="N243" s="194"/>
      <c r="O243" s="194"/>
      <c r="P243" s="194"/>
      <c r="Q243" s="194"/>
      <c r="R243" s="194"/>
      <c r="S243" s="194"/>
      <c r="T243" s="195"/>
      <c r="AT243" s="196" t="s">
        <v>131</v>
      </c>
      <c r="AU243" s="196" t="s">
        <v>85</v>
      </c>
      <c r="AV243" s="13" t="s">
        <v>85</v>
      </c>
      <c r="AW243" s="13" t="s">
        <v>36</v>
      </c>
      <c r="AX243" s="13" t="s">
        <v>75</v>
      </c>
      <c r="AY243" s="196" t="s">
        <v>121</v>
      </c>
    </row>
    <row r="244" spans="2:51" s="14" customFormat="1" ht="11.25">
      <c r="B244" s="197"/>
      <c r="C244" s="198"/>
      <c r="D244" s="183" t="s">
        <v>131</v>
      </c>
      <c r="E244" s="199" t="s">
        <v>17</v>
      </c>
      <c r="F244" s="200" t="s">
        <v>133</v>
      </c>
      <c r="G244" s="198"/>
      <c r="H244" s="201">
        <v>26.4</v>
      </c>
      <c r="I244" s="198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131</v>
      </c>
      <c r="AU244" s="206" t="s">
        <v>85</v>
      </c>
      <c r="AV244" s="14" t="s">
        <v>127</v>
      </c>
      <c r="AW244" s="14" t="s">
        <v>4</v>
      </c>
      <c r="AX244" s="14" t="s">
        <v>83</v>
      </c>
      <c r="AY244" s="206" t="s">
        <v>121</v>
      </c>
    </row>
    <row r="245" spans="1:65" s="2" customFormat="1" ht="14.45" customHeight="1">
      <c r="A245" s="31"/>
      <c r="B245" s="32"/>
      <c r="C245" s="170" t="s">
        <v>365</v>
      </c>
      <c r="D245" s="170" t="s">
        <v>123</v>
      </c>
      <c r="E245" s="171" t="s">
        <v>366</v>
      </c>
      <c r="F245" s="172" t="s">
        <v>367</v>
      </c>
      <c r="G245" s="173" t="s">
        <v>212</v>
      </c>
      <c r="H245" s="174">
        <v>4</v>
      </c>
      <c r="I245" s="175">
        <v>399</v>
      </c>
      <c r="J245" s="175">
        <f>ROUND(I245*H245,2)</f>
        <v>1596</v>
      </c>
      <c r="K245" s="176"/>
      <c r="L245" s="36"/>
      <c r="M245" s="177" t="s">
        <v>17</v>
      </c>
      <c r="N245" s="178" t="s">
        <v>46</v>
      </c>
      <c r="O245" s="179">
        <v>1.359</v>
      </c>
      <c r="P245" s="179">
        <f>O245*H245</f>
        <v>5.436</v>
      </c>
      <c r="Q245" s="179">
        <v>0</v>
      </c>
      <c r="R245" s="179">
        <f>Q245*H245</f>
        <v>0</v>
      </c>
      <c r="S245" s="179">
        <v>0.00768</v>
      </c>
      <c r="T245" s="180">
        <f>S245*H245</f>
        <v>0.03072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81" t="s">
        <v>127</v>
      </c>
      <c r="AT245" s="181" t="s">
        <v>123</v>
      </c>
      <c r="AU245" s="181" t="s">
        <v>85</v>
      </c>
      <c r="AY245" s="17" t="s">
        <v>121</v>
      </c>
      <c r="BE245" s="182">
        <f>IF(N245="základní",J245,0)</f>
        <v>1596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7" t="s">
        <v>83</v>
      </c>
      <c r="BK245" s="182">
        <f>ROUND(I245*H245,2)</f>
        <v>1596</v>
      </c>
      <c r="BL245" s="17" t="s">
        <v>127</v>
      </c>
      <c r="BM245" s="181" t="s">
        <v>368</v>
      </c>
    </row>
    <row r="246" spans="1:47" s="2" customFormat="1" ht="19.5">
      <c r="A246" s="31"/>
      <c r="B246" s="32"/>
      <c r="C246" s="33"/>
      <c r="D246" s="183" t="s">
        <v>129</v>
      </c>
      <c r="E246" s="33"/>
      <c r="F246" s="184" t="s">
        <v>369</v>
      </c>
      <c r="G246" s="33"/>
      <c r="H246" s="33"/>
      <c r="I246" s="33"/>
      <c r="J246" s="33"/>
      <c r="K246" s="33"/>
      <c r="L246" s="36"/>
      <c r="M246" s="185"/>
      <c r="N246" s="186"/>
      <c r="O246" s="61"/>
      <c r="P246" s="61"/>
      <c r="Q246" s="61"/>
      <c r="R246" s="61"/>
      <c r="S246" s="61"/>
      <c r="T246" s="62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7" t="s">
        <v>129</v>
      </c>
      <c r="AU246" s="17" t="s">
        <v>85</v>
      </c>
    </row>
    <row r="247" spans="2:51" s="13" customFormat="1" ht="11.25">
      <c r="B247" s="187"/>
      <c r="C247" s="188"/>
      <c r="D247" s="183" t="s">
        <v>131</v>
      </c>
      <c r="E247" s="189" t="s">
        <v>17</v>
      </c>
      <c r="F247" s="190" t="s">
        <v>127</v>
      </c>
      <c r="G247" s="188"/>
      <c r="H247" s="191">
        <v>4</v>
      </c>
      <c r="I247" s="188"/>
      <c r="J247" s="188"/>
      <c r="K247" s="188"/>
      <c r="L247" s="192"/>
      <c r="M247" s="193"/>
      <c r="N247" s="194"/>
      <c r="O247" s="194"/>
      <c r="P247" s="194"/>
      <c r="Q247" s="194"/>
      <c r="R247" s="194"/>
      <c r="S247" s="194"/>
      <c r="T247" s="195"/>
      <c r="AT247" s="196" t="s">
        <v>131</v>
      </c>
      <c r="AU247" s="196" t="s">
        <v>85</v>
      </c>
      <c r="AV247" s="13" t="s">
        <v>85</v>
      </c>
      <c r="AW247" s="13" t="s">
        <v>36</v>
      </c>
      <c r="AX247" s="13" t="s">
        <v>75</v>
      </c>
      <c r="AY247" s="196" t="s">
        <v>121</v>
      </c>
    </row>
    <row r="248" spans="2:51" s="14" customFormat="1" ht="11.25">
      <c r="B248" s="197"/>
      <c r="C248" s="198"/>
      <c r="D248" s="183" t="s">
        <v>131</v>
      </c>
      <c r="E248" s="199" t="s">
        <v>17</v>
      </c>
      <c r="F248" s="200" t="s">
        <v>133</v>
      </c>
      <c r="G248" s="198"/>
      <c r="H248" s="201">
        <v>4</v>
      </c>
      <c r="I248" s="198"/>
      <c r="J248" s="198"/>
      <c r="K248" s="198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131</v>
      </c>
      <c r="AU248" s="206" t="s">
        <v>85</v>
      </c>
      <c r="AV248" s="14" t="s">
        <v>127</v>
      </c>
      <c r="AW248" s="14" t="s">
        <v>4</v>
      </c>
      <c r="AX248" s="14" t="s">
        <v>83</v>
      </c>
      <c r="AY248" s="206" t="s">
        <v>121</v>
      </c>
    </row>
    <row r="249" spans="1:65" s="2" customFormat="1" ht="14.45" customHeight="1">
      <c r="A249" s="31"/>
      <c r="B249" s="32"/>
      <c r="C249" s="170" t="s">
        <v>370</v>
      </c>
      <c r="D249" s="170" t="s">
        <v>123</v>
      </c>
      <c r="E249" s="171" t="s">
        <v>371</v>
      </c>
      <c r="F249" s="172" t="s">
        <v>372</v>
      </c>
      <c r="G249" s="173" t="s">
        <v>212</v>
      </c>
      <c r="H249" s="174">
        <v>3</v>
      </c>
      <c r="I249" s="175">
        <v>432</v>
      </c>
      <c r="J249" s="175">
        <f>ROUND(I249*H249,2)</f>
        <v>1296</v>
      </c>
      <c r="K249" s="176"/>
      <c r="L249" s="36"/>
      <c r="M249" s="177" t="s">
        <v>17</v>
      </c>
      <c r="N249" s="178" t="s">
        <v>46</v>
      </c>
      <c r="O249" s="179">
        <v>1.47</v>
      </c>
      <c r="P249" s="179">
        <f>O249*H249</f>
        <v>4.41</v>
      </c>
      <c r="Q249" s="179">
        <v>0</v>
      </c>
      <c r="R249" s="179">
        <f>Q249*H249</f>
        <v>0</v>
      </c>
      <c r="S249" s="179">
        <v>0.01166</v>
      </c>
      <c r="T249" s="180">
        <f>S249*H249</f>
        <v>0.03498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81" t="s">
        <v>127</v>
      </c>
      <c r="AT249" s="181" t="s">
        <v>123</v>
      </c>
      <c r="AU249" s="181" t="s">
        <v>85</v>
      </c>
      <c r="AY249" s="17" t="s">
        <v>121</v>
      </c>
      <c r="BE249" s="182">
        <f>IF(N249="základní",J249,0)</f>
        <v>1296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17" t="s">
        <v>83</v>
      </c>
      <c r="BK249" s="182">
        <f>ROUND(I249*H249,2)</f>
        <v>1296</v>
      </c>
      <c r="BL249" s="17" t="s">
        <v>127</v>
      </c>
      <c r="BM249" s="181" t="s">
        <v>373</v>
      </c>
    </row>
    <row r="250" spans="1:47" s="2" customFormat="1" ht="19.5">
      <c r="A250" s="31"/>
      <c r="B250" s="32"/>
      <c r="C250" s="33"/>
      <c r="D250" s="183" t="s">
        <v>129</v>
      </c>
      <c r="E250" s="33"/>
      <c r="F250" s="184" t="s">
        <v>374</v>
      </c>
      <c r="G250" s="33"/>
      <c r="H250" s="33"/>
      <c r="I250" s="33"/>
      <c r="J250" s="33"/>
      <c r="K250" s="33"/>
      <c r="L250" s="36"/>
      <c r="M250" s="185"/>
      <c r="N250" s="186"/>
      <c r="O250" s="61"/>
      <c r="P250" s="61"/>
      <c r="Q250" s="61"/>
      <c r="R250" s="61"/>
      <c r="S250" s="61"/>
      <c r="T250" s="62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7" t="s">
        <v>129</v>
      </c>
      <c r="AU250" s="17" t="s">
        <v>85</v>
      </c>
    </row>
    <row r="251" spans="2:51" s="13" customFormat="1" ht="11.25">
      <c r="B251" s="187"/>
      <c r="C251" s="188"/>
      <c r="D251" s="183" t="s">
        <v>131</v>
      </c>
      <c r="E251" s="189" t="s">
        <v>17</v>
      </c>
      <c r="F251" s="190" t="s">
        <v>138</v>
      </c>
      <c r="G251" s="188"/>
      <c r="H251" s="191">
        <v>3</v>
      </c>
      <c r="I251" s="188"/>
      <c r="J251" s="188"/>
      <c r="K251" s="188"/>
      <c r="L251" s="192"/>
      <c r="M251" s="193"/>
      <c r="N251" s="194"/>
      <c r="O251" s="194"/>
      <c r="P251" s="194"/>
      <c r="Q251" s="194"/>
      <c r="R251" s="194"/>
      <c r="S251" s="194"/>
      <c r="T251" s="195"/>
      <c r="AT251" s="196" t="s">
        <v>131</v>
      </c>
      <c r="AU251" s="196" t="s">
        <v>85</v>
      </c>
      <c r="AV251" s="13" t="s">
        <v>85</v>
      </c>
      <c r="AW251" s="13" t="s">
        <v>36</v>
      </c>
      <c r="AX251" s="13" t="s">
        <v>75</v>
      </c>
      <c r="AY251" s="196" t="s">
        <v>121</v>
      </c>
    </row>
    <row r="252" spans="2:51" s="14" customFormat="1" ht="11.25">
      <c r="B252" s="197"/>
      <c r="C252" s="198"/>
      <c r="D252" s="183" t="s">
        <v>131</v>
      </c>
      <c r="E252" s="199" t="s">
        <v>17</v>
      </c>
      <c r="F252" s="200" t="s">
        <v>133</v>
      </c>
      <c r="G252" s="198"/>
      <c r="H252" s="201">
        <v>3</v>
      </c>
      <c r="I252" s="198"/>
      <c r="J252" s="198"/>
      <c r="K252" s="198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131</v>
      </c>
      <c r="AU252" s="206" t="s">
        <v>85</v>
      </c>
      <c r="AV252" s="14" t="s">
        <v>127</v>
      </c>
      <c r="AW252" s="14" t="s">
        <v>4</v>
      </c>
      <c r="AX252" s="14" t="s">
        <v>83</v>
      </c>
      <c r="AY252" s="206" t="s">
        <v>121</v>
      </c>
    </row>
    <row r="253" spans="1:65" s="2" customFormat="1" ht="14.45" customHeight="1">
      <c r="A253" s="31"/>
      <c r="B253" s="32"/>
      <c r="C253" s="170" t="s">
        <v>375</v>
      </c>
      <c r="D253" s="170" t="s">
        <v>123</v>
      </c>
      <c r="E253" s="171" t="s">
        <v>376</v>
      </c>
      <c r="F253" s="172" t="s">
        <v>377</v>
      </c>
      <c r="G253" s="173" t="s">
        <v>212</v>
      </c>
      <c r="H253" s="174">
        <v>9</v>
      </c>
      <c r="I253" s="175">
        <v>525</v>
      </c>
      <c r="J253" s="175">
        <f>ROUND(I253*H253,2)</f>
        <v>4725</v>
      </c>
      <c r="K253" s="176"/>
      <c r="L253" s="36"/>
      <c r="M253" s="177" t="s">
        <v>17</v>
      </c>
      <c r="N253" s="178" t="s">
        <v>46</v>
      </c>
      <c r="O253" s="179">
        <v>1.787</v>
      </c>
      <c r="P253" s="179">
        <f>O253*H253</f>
        <v>16.083</v>
      </c>
      <c r="Q253" s="179">
        <v>0</v>
      </c>
      <c r="R253" s="179">
        <f>Q253*H253</f>
        <v>0</v>
      </c>
      <c r="S253" s="179">
        <v>0.0173</v>
      </c>
      <c r="T253" s="180">
        <f>S253*H253</f>
        <v>0.1557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81" t="s">
        <v>127</v>
      </c>
      <c r="AT253" s="181" t="s">
        <v>123</v>
      </c>
      <c r="AU253" s="181" t="s">
        <v>85</v>
      </c>
      <c r="AY253" s="17" t="s">
        <v>121</v>
      </c>
      <c r="BE253" s="182">
        <f>IF(N253="základní",J253,0)</f>
        <v>4725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17" t="s">
        <v>83</v>
      </c>
      <c r="BK253" s="182">
        <f>ROUND(I253*H253,2)</f>
        <v>4725</v>
      </c>
      <c r="BL253" s="17" t="s">
        <v>127</v>
      </c>
      <c r="BM253" s="181" t="s">
        <v>378</v>
      </c>
    </row>
    <row r="254" spans="1:47" s="2" customFormat="1" ht="19.5">
      <c r="A254" s="31"/>
      <c r="B254" s="32"/>
      <c r="C254" s="33"/>
      <c r="D254" s="183" t="s">
        <v>129</v>
      </c>
      <c r="E254" s="33"/>
      <c r="F254" s="184" t="s">
        <v>379</v>
      </c>
      <c r="G254" s="33"/>
      <c r="H254" s="33"/>
      <c r="I254" s="33"/>
      <c r="J254" s="33"/>
      <c r="K254" s="33"/>
      <c r="L254" s="36"/>
      <c r="M254" s="185"/>
      <c r="N254" s="186"/>
      <c r="O254" s="61"/>
      <c r="P254" s="61"/>
      <c r="Q254" s="61"/>
      <c r="R254" s="61"/>
      <c r="S254" s="61"/>
      <c r="T254" s="62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7" t="s">
        <v>129</v>
      </c>
      <c r="AU254" s="17" t="s">
        <v>85</v>
      </c>
    </row>
    <row r="255" spans="2:51" s="13" customFormat="1" ht="11.25">
      <c r="B255" s="187"/>
      <c r="C255" s="188"/>
      <c r="D255" s="183" t="s">
        <v>131</v>
      </c>
      <c r="E255" s="189" t="s">
        <v>17</v>
      </c>
      <c r="F255" s="190" t="s">
        <v>380</v>
      </c>
      <c r="G255" s="188"/>
      <c r="H255" s="191">
        <v>9</v>
      </c>
      <c r="I255" s="188"/>
      <c r="J255" s="188"/>
      <c r="K255" s="188"/>
      <c r="L255" s="192"/>
      <c r="M255" s="193"/>
      <c r="N255" s="194"/>
      <c r="O255" s="194"/>
      <c r="P255" s="194"/>
      <c r="Q255" s="194"/>
      <c r="R255" s="194"/>
      <c r="S255" s="194"/>
      <c r="T255" s="195"/>
      <c r="AT255" s="196" t="s">
        <v>131</v>
      </c>
      <c r="AU255" s="196" t="s">
        <v>85</v>
      </c>
      <c r="AV255" s="13" t="s">
        <v>85</v>
      </c>
      <c r="AW255" s="13" t="s">
        <v>36</v>
      </c>
      <c r="AX255" s="13" t="s">
        <v>75</v>
      </c>
      <c r="AY255" s="196" t="s">
        <v>121</v>
      </c>
    </row>
    <row r="256" spans="2:51" s="14" customFormat="1" ht="11.25">
      <c r="B256" s="197"/>
      <c r="C256" s="198"/>
      <c r="D256" s="183" t="s">
        <v>131</v>
      </c>
      <c r="E256" s="199" t="s">
        <v>17</v>
      </c>
      <c r="F256" s="200" t="s">
        <v>133</v>
      </c>
      <c r="G256" s="198"/>
      <c r="H256" s="201">
        <v>9</v>
      </c>
      <c r="I256" s="198"/>
      <c r="J256" s="198"/>
      <c r="K256" s="198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131</v>
      </c>
      <c r="AU256" s="206" t="s">
        <v>85</v>
      </c>
      <c r="AV256" s="14" t="s">
        <v>127</v>
      </c>
      <c r="AW256" s="14" t="s">
        <v>4</v>
      </c>
      <c r="AX256" s="14" t="s">
        <v>83</v>
      </c>
      <c r="AY256" s="206" t="s">
        <v>121</v>
      </c>
    </row>
    <row r="257" spans="1:65" s="2" customFormat="1" ht="24.2" customHeight="1">
      <c r="A257" s="31"/>
      <c r="B257" s="32"/>
      <c r="C257" s="170" t="s">
        <v>381</v>
      </c>
      <c r="D257" s="170" t="s">
        <v>123</v>
      </c>
      <c r="E257" s="171" t="s">
        <v>382</v>
      </c>
      <c r="F257" s="172" t="s">
        <v>383</v>
      </c>
      <c r="G257" s="173" t="s">
        <v>145</v>
      </c>
      <c r="H257" s="174">
        <v>6.96</v>
      </c>
      <c r="I257" s="175">
        <v>131</v>
      </c>
      <c r="J257" s="175">
        <f>ROUND(I257*H257,2)</f>
        <v>911.76</v>
      </c>
      <c r="K257" s="176"/>
      <c r="L257" s="36"/>
      <c r="M257" s="177" t="s">
        <v>17</v>
      </c>
      <c r="N257" s="178" t="s">
        <v>46</v>
      </c>
      <c r="O257" s="179">
        <v>0.446</v>
      </c>
      <c r="P257" s="179">
        <f>O257*H257</f>
        <v>3.1041600000000003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81" t="s">
        <v>127</v>
      </c>
      <c r="AT257" s="181" t="s">
        <v>123</v>
      </c>
      <c r="AU257" s="181" t="s">
        <v>85</v>
      </c>
      <c r="AY257" s="17" t="s">
        <v>121</v>
      </c>
      <c r="BE257" s="182">
        <f>IF(N257="základní",J257,0)</f>
        <v>911.76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17" t="s">
        <v>83</v>
      </c>
      <c r="BK257" s="182">
        <f>ROUND(I257*H257,2)</f>
        <v>911.76</v>
      </c>
      <c r="BL257" s="17" t="s">
        <v>127</v>
      </c>
      <c r="BM257" s="181" t="s">
        <v>384</v>
      </c>
    </row>
    <row r="258" spans="1:47" s="2" customFormat="1" ht="19.5">
      <c r="A258" s="31"/>
      <c r="B258" s="32"/>
      <c r="C258" s="33"/>
      <c r="D258" s="183" t="s">
        <v>129</v>
      </c>
      <c r="E258" s="33"/>
      <c r="F258" s="184" t="s">
        <v>385</v>
      </c>
      <c r="G258" s="33"/>
      <c r="H258" s="33"/>
      <c r="I258" s="33"/>
      <c r="J258" s="33"/>
      <c r="K258" s="33"/>
      <c r="L258" s="36"/>
      <c r="M258" s="185"/>
      <c r="N258" s="186"/>
      <c r="O258" s="61"/>
      <c r="P258" s="61"/>
      <c r="Q258" s="61"/>
      <c r="R258" s="61"/>
      <c r="S258" s="61"/>
      <c r="T258" s="62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7" t="s">
        <v>129</v>
      </c>
      <c r="AU258" s="17" t="s">
        <v>85</v>
      </c>
    </row>
    <row r="259" spans="1:65" s="2" customFormat="1" ht="14.45" customHeight="1">
      <c r="A259" s="31"/>
      <c r="B259" s="32"/>
      <c r="C259" s="207" t="s">
        <v>386</v>
      </c>
      <c r="D259" s="207" t="s">
        <v>173</v>
      </c>
      <c r="E259" s="208" t="s">
        <v>387</v>
      </c>
      <c r="F259" s="209" t="s">
        <v>388</v>
      </c>
      <c r="G259" s="210" t="s">
        <v>145</v>
      </c>
      <c r="H259" s="211">
        <v>6.96</v>
      </c>
      <c r="I259" s="212">
        <v>1098.5</v>
      </c>
      <c r="J259" s="212">
        <f>ROUND(I259*H259,2)</f>
        <v>7645.56</v>
      </c>
      <c r="K259" s="213"/>
      <c r="L259" s="214"/>
      <c r="M259" s="215" t="s">
        <v>17</v>
      </c>
      <c r="N259" s="216" t="s">
        <v>46</v>
      </c>
      <c r="O259" s="179">
        <v>0</v>
      </c>
      <c r="P259" s="179">
        <f>O259*H259</f>
        <v>0</v>
      </c>
      <c r="Q259" s="179">
        <v>0.0145</v>
      </c>
      <c r="R259" s="179">
        <f>Q259*H259</f>
        <v>0.10092000000000001</v>
      </c>
      <c r="S259" s="179">
        <v>0</v>
      </c>
      <c r="T259" s="180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81" t="s">
        <v>167</v>
      </c>
      <c r="AT259" s="181" t="s">
        <v>173</v>
      </c>
      <c r="AU259" s="181" t="s">
        <v>85</v>
      </c>
      <c r="AY259" s="17" t="s">
        <v>121</v>
      </c>
      <c r="BE259" s="182">
        <f>IF(N259="základní",J259,0)</f>
        <v>7645.56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17" t="s">
        <v>83</v>
      </c>
      <c r="BK259" s="182">
        <f>ROUND(I259*H259,2)</f>
        <v>7645.56</v>
      </c>
      <c r="BL259" s="17" t="s">
        <v>127</v>
      </c>
      <c r="BM259" s="181" t="s">
        <v>389</v>
      </c>
    </row>
    <row r="260" spans="1:47" s="2" customFormat="1" ht="11.25">
      <c r="A260" s="31"/>
      <c r="B260" s="32"/>
      <c r="C260" s="33"/>
      <c r="D260" s="183" t="s">
        <v>129</v>
      </c>
      <c r="E260" s="33"/>
      <c r="F260" s="184" t="s">
        <v>388</v>
      </c>
      <c r="G260" s="33"/>
      <c r="H260" s="33"/>
      <c r="I260" s="33"/>
      <c r="J260" s="33"/>
      <c r="K260" s="33"/>
      <c r="L260" s="36"/>
      <c r="M260" s="185"/>
      <c r="N260" s="186"/>
      <c r="O260" s="61"/>
      <c r="P260" s="61"/>
      <c r="Q260" s="61"/>
      <c r="R260" s="61"/>
      <c r="S260" s="61"/>
      <c r="T260" s="62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7" t="s">
        <v>129</v>
      </c>
      <c r="AU260" s="17" t="s">
        <v>85</v>
      </c>
    </row>
    <row r="261" spans="2:51" s="13" customFormat="1" ht="11.25">
      <c r="B261" s="187"/>
      <c r="C261" s="188"/>
      <c r="D261" s="183" t="s">
        <v>131</v>
      </c>
      <c r="E261" s="189" t="s">
        <v>17</v>
      </c>
      <c r="F261" s="190" t="s">
        <v>390</v>
      </c>
      <c r="G261" s="188"/>
      <c r="H261" s="191">
        <v>6.96</v>
      </c>
      <c r="I261" s="188"/>
      <c r="J261" s="188"/>
      <c r="K261" s="188"/>
      <c r="L261" s="192"/>
      <c r="M261" s="193"/>
      <c r="N261" s="194"/>
      <c r="O261" s="194"/>
      <c r="P261" s="194"/>
      <c r="Q261" s="194"/>
      <c r="R261" s="194"/>
      <c r="S261" s="194"/>
      <c r="T261" s="195"/>
      <c r="AT261" s="196" t="s">
        <v>131</v>
      </c>
      <c r="AU261" s="196" t="s">
        <v>85</v>
      </c>
      <c r="AV261" s="13" t="s">
        <v>85</v>
      </c>
      <c r="AW261" s="13" t="s">
        <v>36</v>
      </c>
      <c r="AX261" s="13" t="s">
        <v>75</v>
      </c>
      <c r="AY261" s="196" t="s">
        <v>121</v>
      </c>
    </row>
    <row r="262" spans="2:51" s="14" customFormat="1" ht="11.25">
      <c r="B262" s="197"/>
      <c r="C262" s="198"/>
      <c r="D262" s="183" t="s">
        <v>131</v>
      </c>
      <c r="E262" s="199" t="s">
        <v>17</v>
      </c>
      <c r="F262" s="200" t="s">
        <v>133</v>
      </c>
      <c r="G262" s="198"/>
      <c r="H262" s="201">
        <v>6.96</v>
      </c>
      <c r="I262" s="198"/>
      <c r="J262" s="198"/>
      <c r="K262" s="198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131</v>
      </c>
      <c r="AU262" s="206" t="s">
        <v>85</v>
      </c>
      <c r="AV262" s="14" t="s">
        <v>127</v>
      </c>
      <c r="AW262" s="14" t="s">
        <v>4</v>
      </c>
      <c r="AX262" s="14" t="s">
        <v>83</v>
      </c>
      <c r="AY262" s="206" t="s">
        <v>121</v>
      </c>
    </row>
    <row r="263" spans="1:65" s="2" customFormat="1" ht="24.2" customHeight="1">
      <c r="A263" s="31"/>
      <c r="B263" s="32"/>
      <c r="C263" s="170" t="s">
        <v>391</v>
      </c>
      <c r="D263" s="170" t="s">
        <v>123</v>
      </c>
      <c r="E263" s="171" t="s">
        <v>392</v>
      </c>
      <c r="F263" s="172" t="s">
        <v>393</v>
      </c>
      <c r="G263" s="173" t="s">
        <v>145</v>
      </c>
      <c r="H263" s="174">
        <v>136.9</v>
      </c>
      <c r="I263" s="175">
        <v>132</v>
      </c>
      <c r="J263" s="175">
        <f>ROUND(I263*H263,2)</f>
        <v>18070.8</v>
      </c>
      <c r="K263" s="176"/>
      <c r="L263" s="36"/>
      <c r="M263" s="177" t="s">
        <v>17</v>
      </c>
      <c r="N263" s="178" t="s">
        <v>46</v>
      </c>
      <c r="O263" s="179">
        <v>0.448</v>
      </c>
      <c r="P263" s="179">
        <f>O263*H263</f>
        <v>61.3312</v>
      </c>
      <c r="Q263" s="179">
        <v>0</v>
      </c>
      <c r="R263" s="179">
        <f>Q263*H263</f>
        <v>0</v>
      </c>
      <c r="S263" s="179">
        <v>0</v>
      </c>
      <c r="T263" s="180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81" t="s">
        <v>127</v>
      </c>
      <c r="AT263" s="181" t="s">
        <v>123</v>
      </c>
      <c r="AU263" s="181" t="s">
        <v>85</v>
      </c>
      <c r="AY263" s="17" t="s">
        <v>121</v>
      </c>
      <c r="BE263" s="182">
        <f>IF(N263="základní",J263,0)</f>
        <v>18070.8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17" t="s">
        <v>83</v>
      </c>
      <c r="BK263" s="182">
        <f>ROUND(I263*H263,2)</f>
        <v>18070.8</v>
      </c>
      <c r="BL263" s="17" t="s">
        <v>127</v>
      </c>
      <c r="BM263" s="181" t="s">
        <v>394</v>
      </c>
    </row>
    <row r="264" spans="1:47" s="2" customFormat="1" ht="19.5">
      <c r="A264" s="31"/>
      <c r="B264" s="32"/>
      <c r="C264" s="33"/>
      <c r="D264" s="183" t="s">
        <v>129</v>
      </c>
      <c r="E264" s="33"/>
      <c r="F264" s="184" t="s">
        <v>395</v>
      </c>
      <c r="G264" s="33"/>
      <c r="H264" s="33"/>
      <c r="I264" s="33"/>
      <c r="J264" s="33"/>
      <c r="K264" s="33"/>
      <c r="L264" s="36"/>
      <c r="M264" s="185"/>
      <c r="N264" s="186"/>
      <c r="O264" s="61"/>
      <c r="P264" s="61"/>
      <c r="Q264" s="61"/>
      <c r="R264" s="61"/>
      <c r="S264" s="61"/>
      <c r="T264" s="62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7" t="s">
        <v>129</v>
      </c>
      <c r="AU264" s="17" t="s">
        <v>85</v>
      </c>
    </row>
    <row r="265" spans="1:65" s="2" customFormat="1" ht="14.45" customHeight="1">
      <c r="A265" s="31"/>
      <c r="B265" s="32"/>
      <c r="C265" s="207" t="s">
        <v>396</v>
      </c>
      <c r="D265" s="207" t="s">
        <v>173</v>
      </c>
      <c r="E265" s="208" t="s">
        <v>397</v>
      </c>
      <c r="F265" s="209" t="s">
        <v>398</v>
      </c>
      <c r="G265" s="210" t="s">
        <v>145</v>
      </c>
      <c r="H265" s="211">
        <v>136.9</v>
      </c>
      <c r="I265" s="212">
        <v>1141.4</v>
      </c>
      <c r="J265" s="212">
        <f>ROUND(I265*H265,2)</f>
        <v>156257.66</v>
      </c>
      <c r="K265" s="213"/>
      <c r="L265" s="214"/>
      <c r="M265" s="215" t="s">
        <v>17</v>
      </c>
      <c r="N265" s="216" t="s">
        <v>46</v>
      </c>
      <c r="O265" s="179">
        <v>0</v>
      </c>
      <c r="P265" s="179">
        <f>O265*H265</f>
        <v>0</v>
      </c>
      <c r="Q265" s="179">
        <v>0.0177</v>
      </c>
      <c r="R265" s="179">
        <f>Q265*H265</f>
        <v>2.42313</v>
      </c>
      <c r="S265" s="179">
        <v>0</v>
      </c>
      <c r="T265" s="180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81" t="s">
        <v>167</v>
      </c>
      <c r="AT265" s="181" t="s">
        <v>173</v>
      </c>
      <c r="AU265" s="181" t="s">
        <v>85</v>
      </c>
      <c r="AY265" s="17" t="s">
        <v>121</v>
      </c>
      <c r="BE265" s="182">
        <f>IF(N265="základní",J265,0)</f>
        <v>156257.66</v>
      </c>
      <c r="BF265" s="182">
        <f>IF(N265="snížená",J265,0)</f>
        <v>0</v>
      </c>
      <c r="BG265" s="182">
        <f>IF(N265="zákl. přenesená",J265,0)</f>
        <v>0</v>
      </c>
      <c r="BH265" s="182">
        <f>IF(N265="sníž. přenesená",J265,0)</f>
        <v>0</v>
      </c>
      <c r="BI265" s="182">
        <f>IF(N265="nulová",J265,0)</f>
        <v>0</v>
      </c>
      <c r="BJ265" s="17" t="s">
        <v>83</v>
      </c>
      <c r="BK265" s="182">
        <f>ROUND(I265*H265,2)</f>
        <v>156257.66</v>
      </c>
      <c r="BL265" s="17" t="s">
        <v>127</v>
      </c>
      <c r="BM265" s="181" t="s">
        <v>399</v>
      </c>
    </row>
    <row r="266" spans="1:47" s="2" customFormat="1" ht="11.25">
      <c r="A266" s="31"/>
      <c r="B266" s="32"/>
      <c r="C266" s="33"/>
      <c r="D266" s="183" t="s">
        <v>129</v>
      </c>
      <c r="E266" s="33"/>
      <c r="F266" s="184" t="s">
        <v>398</v>
      </c>
      <c r="G266" s="33"/>
      <c r="H266" s="33"/>
      <c r="I266" s="33"/>
      <c r="J266" s="33"/>
      <c r="K266" s="33"/>
      <c r="L266" s="36"/>
      <c r="M266" s="185"/>
      <c r="N266" s="186"/>
      <c r="O266" s="61"/>
      <c r="P266" s="61"/>
      <c r="Q266" s="61"/>
      <c r="R266" s="61"/>
      <c r="S266" s="61"/>
      <c r="T266" s="62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7" t="s">
        <v>129</v>
      </c>
      <c r="AU266" s="17" t="s">
        <v>85</v>
      </c>
    </row>
    <row r="267" spans="2:51" s="13" customFormat="1" ht="11.25">
      <c r="B267" s="187"/>
      <c r="C267" s="188"/>
      <c r="D267" s="183" t="s">
        <v>131</v>
      </c>
      <c r="E267" s="189" t="s">
        <v>17</v>
      </c>
      <c r="F267" s="190" t="s">
        <v>400</v>
      </c>
      <c r="G267" s="188"/>
      <c r="H267" s="191">
        <v>136.9</v>
      </c>
      <c r="I267" s="188"/>
      <c r="J267" s="188"/>
      <c r="K267" s="188"/>
      <c r="L267" s="192"/>
      <c r="M267" s="193"/>
      <c r="N267" s="194"/>
      <c r="O267" s="194"/>
      <c r="P267" s="194"/>
      <c r="Q267" s="194"/>
      <c r="R267" s="194"/>
      <c r="S267" s="194"/>
      <c r="T267" s="195"/>
      <c r="AT267" s="196" t="s">
        <v>131</v>
      </c>
      <c r="AU267" s="196" t="s">
        <v>85</v>
      </c>
      <c r="AV267" s="13" t="s">
        <v>85</v>
      </c>
      <c r="AW267" s="13" t="s">
        <v>36</v>
      </c>
      <c r="AX267" s="13" t="s">
        <v>75</v>
      </c>
      <c r="AY267" s="196" t="s">
        <v>121</v>
      </c>
    </row>
    <row r="268" spans="2:51" s="14" customFormat="1" ht="11.25">
      <c r="B268" s="197"/>
      <c r="C268" s="198"/>
      <c r="D268" s="183" t="s">
        <v>131</v>
      </c>
      <c r="E268" s="199" t="s">
        <v>17</v>
      </c>
      <c r="F268" s="200" t="s">
        <v>133</v>
      </c>
      <c r="G268" s="198"/>
      <c r="H268" s="201">
        <v>136.9</v>
      </c>
      <c r="I268" s="198"/>
      <c r="J268" s="198"/>
      <c r="K268" s="198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131</v>
      </c>
      <c r="AU268" s="206" t="s">
        <v>85</v>
      </c>
      <c r="AV268" s="14" t="s">
        <v>127</v>
      </c>
      <c r="AW268" s="14" t="s">
        <v>4</v>
      </c>
      <c r="AX268" s="14" t="s">
        <v>83</v>
      </c>
      <c r="AY268" s="206" t="s">
        <v>121</v>
      </c>
    </row>
    <row r="269" spans="1:65" s="2" customFormat="1" ht="24.2" customHeight="1">
      <c r="A269" s="31"/>
      <c r="B269" s="32"/>
      <c r="C269" s="170" t="s">
        <v>401</v>
      </c>
      <c r="D269" s="170" t="s">
        <v>123</v>
      </c>
      <c r="E269" s="171" t="s">
        <v>402</v>
      </c>
      <c r="F269" s="172" t="s">
        <v>403</v>
      </c>
      <c r="G269" s="173" t="s">
        <v>212</v>
      </c>
      <c r="H269" s="174">
        <v>5</v>
      </c>
      <c r="I269" s="175">
        <v>689</v>
      </c>
      <c r="J269" s="175">
        <f>ROUND(I269*H269,2)</f>
        <v>3445</v>
      </c>
      <c r="K269" s="176"/>
      <c r="L269" s="36"/>
      <c r="M269" s="177" t="s">
        <v>17</v>
      </c>
      <c r="N269" s="178" t="s">
        <v>46</v>
      </c>
      <c r="O269" s="179">
        <v>0.759</v>
      </c>
      <c r="P269" s="179">
        <f>O269*H269</f>
        <v>3.795</v>
      </c>
      <c r="Q269" s="179">
        <v>0.00167</v>
      </c>
      <c r="R269" s="179">
        <f>Q269*H269</f>
        <v>0.00835</v>
      </c>
      <c r="S269" s="179">
        <v>0</v>
      </c>
      <c r="T269" s="180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81" t="s">
        <v>127</v>
      </c>
      <c r="AT269" s="181" t="s">
        <v>123</v>
      </c>
      <c r="AU269" s="181" t="s">
        <v>85</v>
      </c>
      <c r="AY269" s="17" t="s">
        <v>121</v>
      </c>
      <c r="BE269" s="182">
        <f>IF(N269="základní",J269,0)</f>
        <v>3445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17" t="s">
        <v>83</v>
      </c>
      <c r="BK269" s="182">
        <f>ROUND(I269*H269,2)</f>
        <v>3445</v>
      </c>
      <c r="BL269" s="17" t="s">
        <v>127</v>
      </c>
      <c r="BM269" s="181" t="s">
        <v>404</v>
      </c>
    </row>
    <row r="270" spans="1:47" s="2" customFormat="1" ht="29.25">
      <c r="A270" s="31"/>
      <c r="B270" s="32"/>
      <c r="C270" s="33"/>
      <c r="D270" s="183" t="s">
        <v>129</v>
      </c>
      <c r="E270" s="33"/>
      <c r="F270" s="184" t="s">
        <v>405</v>
      </c>
      <c r="G270" s="33"/>
      <c r="H270" s="33"/>
      <c r="I270" s="33"/>
      <c r="J270" s="33"/>
      <c r="K270" s="33"/>
      <c r="L270" s="36"/>
      <c r="M270" s="185"/>
      <c r="N270" s="186"/>
      <c r="O270" s="61"/>
      <c r="P270" s="61"/>
      <c r="Q270" s="61"/>
      <c r="R270" s="61"/>
      <c r="S270" s="61"/>
      <c r="T270" s="62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7" t="s">
        <v>129</v>
      </c>
      <c r="AU270" s="17" t="s">
        <v>85</v>
      </c>
    </row>
    <row r="271" spans="1:65" s="2" customFormat="1" ht="24.2" customHeight="1">
      <c r="A271" s="31"/>
      <c r="B271" s="32"/>
      <c r="C271" s="207" t="s">
        <v>406</v>
      </c>
      <c r="D271" s="207" t="s">
        <v>173</v>
      </c>
      <c r="E271" s="208" t="s">
        <v>407</v>
      </c>
      <c r="F271" s="209" t="s">
        <v>408</v>
      </c>
      <c r="G271" s="210" t="s">
        <v>212</v>
      </c>
      <c r="H271" s="211">
        <v>2</v>
      </c>
      <c r="I271" s="212">
        <v>3308.8</v>
      </c>
      <c r="J271" s="212">
        <f>ROUND(I271*H271,2)</f>
        <v>6617.6</v>
      </c>
      <c r="K271" s="213"/>
      <c r="L271" s="214"/>
      <c r="M271" s="215" t="s">
        <v>17</v>
      </c>
      <c r="N271" s="216" t="s">
        <v>46</v>
      </c>
      <c r="O271" s="179">
        <v>0</v>
      </c>
      <c r="P271" s="179">
        <f>O271*H271</f>
        <v>0</v>
      </c>
      <c r="Q271" s="179">
        <v>0.0178</v>
      </c>
      <c r="R271" s="179">
        <f>Q271*H271</f>
        <v>0.0356</v>
      </c>
      <c r="S271" s="179">
        <v>0</v>
      </c>
      <c r="T271" s="180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81" t="s">
        <v>167</v>
      </c>
      <c r="AT271" s="181" t="s">
        <v>173</v>
      </c>
      <c r="AU271" s="181" t="s">
        <v>85</v>
      </c>
      <c r="AY271" s="17" t="s">
        <v>121</v>
      </c>
      <c r="BE271" s="182">
        <f>IF(N271="základní",J271,0)</f>
        <v>6617.6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7" t="s">
        <v>83</v>
      </c>
      <c r="BK271" s="182">
        <f>ROUND(I271*H271,2)</f>
        <v>6617.6</v>
      </c>
      <c r="BL271" s="17" t="s">
        <v>127</v>
      </c>
      <c r="BM271" s="181" t="s">
        <v>409</v>
      </c>
    </row>
    <row r="272" spans="1:47" s="2" customFormat="1" ht="11.25">
      <c r="A272" s="31"/>
      <c r="B272" s="32"/>
      <c r="C272" s="33"/>
      <c r="D272" s="183" t="s">
        <v>129</v>
      </c>
      <c r="E272" s="33"/>
      <c r="F272" s="184" t="s">
        <v>408</v>
      </c>
      <c r="G272" s="33"/>
      <c r="H272" s="33"/>
      <c r="I272" s="33"/>
      <c r="J272" s="33"/>
      <c r="K272" s="33"/>
      <c r="L272" s="36"/>
      <c r="M272" s="185"/>
      <c r="N272" s="186"/>
      <c r="O272" s="61"/>
      <c r="P272" s="61"/>
      <c r="Q272" s="61"/>
      <c r="R272" s="61"/>
      <c r="S272" s="61"/>
      <c r="T272" s="62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7" t="s">
        <v>129</v>
      </c>
      <c r="AU272" s="17" t="s">
        <v>85</v>
      </c>
    </row>
    <row r="273" spans="2:51" s="13" customFormat="1" ht="11.25">
      <c r="B273" s="187"/>
      <c r="C273" s="188"/>
      <c r="D273" s="183" t="s">
        <v>131</v>
      </c>
      <c r="E273" s="189" t="s">
        <v>17</v>
      </c>
      <c r="F273" s="190" t="s">
        <v>410</v>
      </c>
      <c r="G273" s="188"/>
      <c r="H273" s="191">
        <v>2</v>
      </c>
      <c r="I273" s="188"/>
      <c r="J273" s="188"/>
      <c r="K273" s="188"/>
      <c r="L273" s="192"/>
      <c r="M273" s="193"/>
      <c r="N273" s="194"/>
      <c r="O273" s="194"/>
      <c r="P273" s="194"/>
      <c r="Q273" s="194"/>
      <c r="R273" s="194"/>
      <c r="S273" s="194"/>
      <c r="T273" s="195"/>
      <c r="AT273" s="196" t="s">
        <v>131</v>
      </c>
      <c r="AU273" s="196" t="s">
        <v>85</v>
      </c>
      <c r="AV273" s="13" t="s">
        <v>85</v>
      </c>
      <c r="AW273" s="13" t="s">
        <v>36</v>
      </c>
      <c r="AX273" s="13" t="s">
        <v>75</v>
      </c>
      <c r="AY273" s="196" t="s">
        <v>121</v>
      </c>
    </row>
    <row r="274" spans="2:51" s="14" customFormat="1" ht="11.25">
      <c r="B274" s="197"/>
      <c r="C274" s="198"/>
      <c r="D274" s="183" t="s">
        <v>131</v>
      </c>
      <c r="E274" s="199" t="s">
        <v>17</v>
      </c>
      <c r="F274" s="200" t="s">
        <v>133</v>
      </c>
      <c r="G274" s="198"/>
      <c r="H274" s="201">
        <v>2</v>
      </c>
      <c r="I274" s="198"/>
      <c r="J274" s="198"/>
      <c r="K274" s="198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131</v>
      </c>
      <c r="AU274" s="206" t="s">
        <v>85</v>
      </c>
      <c r="AV274" s="14" t="s">
        <v>127</v>
      </c>
      <c r="AW274" s="14" t="s">
        <v>4</v>
      </c>
      <c r="AX274" s="14" t="s">
        <v>83</v>
      </c>
      <c r="AY274" s="206" t="s">
        <v>121</v>
      </c>
    </row>
    <row r="275" spans="1:65" s="2" customFormat="1" ht="24.2" customHeight="1">
      <c r="A275" s="31"/>
      <c r="B275" s="32"/>
      <c r="C275" s="207" t="s">
        <v>411</v>
      </c>
      <c r="D275" s="207" t="s">
        <v>173</v>
      </c>
      <c r="E275" s="208" t="s">
        <v>412</v>
      </c>
      <c r="F275" s="209" t="s">
        <v>413</v>
      </c>
      <c r="G275" s="210" t="s">
        <v>212</v>
      </c>
      <c r="H275" s="211">
        <v>1</v>
      </c>
      <c r="I275" s="212">
        <v>1911.8</v>
      </c>
      <c r="J275" s="212">
        <f>ROUND(I275*H275,2)</f>
        <v>1911.8</v>
      </c>
      <c r="K275" s="213"/>
      <c r="L275" s="214"/>
      <c r="M275" s="215" t="s">
        <v>17</v>
      </c>
      <c r="N275" s="216" t="s">
        <v>46</v>
      </c>
      <c r="O275" s="179">
        <v>0</v>
      </c>
      <c r="P275" s="179">
        <f>O275*H275</f>
        <v>0</v>
      </c>
      <c r="Q275" s="179">
        <v>0.0142</v>
      </c>
      <c r="R275" s="179">
        <f>Q275*H275</f>
        <v>0.0142</v>
      </c>
      <c r="S275" s="179">
        <v>0</v>
      </c>
      <c r="T275" s="180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81" t="s">
        <v>167</v>
      </c>
      <c r="AT275" s="181" t="s">
        <v>173</v>
      </c>
      <c r="AU275" s="181" t="s">
        <v>85</v>
      </c>
      <c r="AY275" s="17" t="s">
        <v>121</v>
      </c>
      <c r="BE275" s="182">
        <f>IF(N275="základní",J275,0)</f>
        <v>1911.8</v>
      </c>
      <c r="BF275" s="182">
        <f>IF(N275="snížená",J275,0)</f>
        <v>0</v>
      </c>
      <c r="BG275" s="182">
        <f>IF(N275="zákl. přenesená",J275,0)</f>
        <v>0</v>
      </c>
      <c r="BH275" s="182">
        <f>IF(N275="sníž. přenesená",J275,0)</f>
        <v>0</v>
      </c>
      <c r="BI275" s="182">
        <f>IF(N275="nulová",J275,0)</f>
        <v>0</v>
      </c>
      <c r="BJ275" s="17" t="s">
        <v>83</v>
      </c>
      <c r="BK275" s="182">
        <f>ROUND(I275*H275,2)</f>
        <v>1911.8</v>
      </c>
      <c r="BL275" s="17" t="s">
        <v>127</v>
      </c>
      <c r="BM275" s="181" t="s">
        <v>414</v>
      </c>
    </row>
    <row r="276" spans="1:47" s="2" customFormat="1" ht="11.25">
      <c r="A276" s="31"/>
      <c r="B276" s="32"/>
      <c r="C276" s="33"/>
      <c r="D276" s="183" t="s">
        <v>129</v>
      </c>
      <c r="E276" s="33"/>
      <c r="F276" s="184" t="s">
        <v>413</v>
      </c>
      <c r="G276" s="33"/>
      <c r="H276" s="33"/>
      <c r="I276" s="33"/>
      <c r="J276" s="33"/>
      <c r="K276" s="33"/>
      <c r="L276" s="36"/>
      <c r="M276" s="185"/>
      <c r="N276" s="186"/>
      <c r="O276" s="61"/>
      <c r="P276" s="61"/>
      <c r="Q276" s="61"/>
      <c r="R276" s="61"/>
      <c r="S276" s="61"/>
      <c r="T276" s="62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7" t="s">
        <v>129</v>
      </c>
      <c r="AU276" s="17" t="s">
        <v>85</v>
      </c>
    </row>
    <row r="277" spans="2:51" s="13" customFormat="1" ht="11.25">
      <c r="B277" s="187"/>
      <c r="C277" s="188"/>
      <c r="D277" s="183" t="s">
        <v>131</v>
      </c>
      <c r="E277" s="189" t="s">
        <v>17</v>
      </c>
      <c r="F277" s="190" t="s">
        <v>415</v>
      </c>
      <c r="G277" s="188"/>
      <c r="H277" s="191">
        <v>1</v>
      </c>
      <c r="I277" s="188"/>
      <c r="J277" s="188"/>
      <c r="K277" s="188"/>
      <c r="L277" s="192"/>
      <c r="M277" s="193"/>
      <c r="N277" s="194"/>
      <c r="O277" s="194"/>
      <c r="P277" s="194"/>
      <c r="Q277" s="194"/>
      <c r="R277" s="194"/>
      <c r="S277" s="194"/>
      <c r="T277" s="195"/>
      <c r="AT277" s="196" t="s">
        <v>131</v>
      </c>
      <c r="AU277" s="196" t="s">
        <v>85</v>
      </c>
      <c r="AV277" s="13" t="s">
        <v>85</v>
      </c>
      <c r="AW277" s="13" t="s">
        <v>36</v>
      </c>
      <c r="AX277" s="13" t="s">
        <v>75</v>
      </c>
      <c r="AY277" s="196" t="s">
        <v>121</v>
      </c>
    </row>
    <row r="278" spans="2:51" s="14" customFormat="1" ht="11.25">
      <c r="B278" s="197"/>
      <c r="C278" s="198"/>
      <c r="D278" s="183" t="s">
        <v>131</v>
      </c>
      <c r="E278" s="199" t="s">
        <v>17</v>
      </c>
      <c r="F278" s="200" t="s">
        <v>133</v>
      </c>
      <c r="G278" s="198"/>
      <c r="H278" s="201">
        <v>1</v>
      </c>
      <c r="I278" s="198"/>
      <c r="J278" s="198"/>
      <c r="K278" s="198"/>
      <c r="L278" s="202"/>
      <c r="M278" s="203"/>
      <c r="N278" s="204"/>
      <c r="O278" s="204"/>
      <c r="P278" s="204"/>
      <c r="Q278" s="204"/>
      <c r="R278" s="204"/>
      <c r="S278" s="204"/>
      <c r="T278" s="205"/>
      <c r="AT278" s="206" t="s">
        <v>131</v>
      </c>
      <c r="AU278" s="206" t="s">
        <v>85</v>
      </c>
      <c r="AV278" s="14" t="s">
        <v>127</v>
      </c>
      <c r="AW278" s="14" t="s">
        <v>4</v>
      </c>
      <c r="AX278" s="14" t="s">
        <v>83</v>
      </c>
      <c r="AY278" s="206" t="s">
        <v>121</v>
      </c>
    </row>
    <row r="279" spans="1:65" s="2" customFormat="1" ht="24.2" customHeight="1">
      <c r="A279" s="31"/>
      <c r="B279" s="32"/>
      <c r="C279" s="207" t="s">
        <v>416</v>
      </c>
      <c r="D279" s="207" t="s">
        <v>173</v>
      </c>
      <c r="E279" s="208" t="s">
        <v>417</v>
      </c>
      <c r="F279" s="209" t="s">
        <v>418</v>
      </c>
      <c r="G279" s="210" t="s">
        <v>212</v>
      </c>
      <c r="H279" s="211">
        <v>1</v>
      </c>
      <c r="I279" s="212">
        <v>1676.4</v>
      </c>
      <c r="J279" s="212">
        <f>ROUND(I279*H279,2)</f>
        <v>1676.4</v>
      </c>
      <c r="K279" s="213"/>
      <c r="L279" s="214"/>
      <c r="M279" s="215" t="s">
        <v>17</v>
      </c>
      <c r="N279" s="216" t="s">
        <v>46</v>
      </c>
      <c r="O279" s="179">
        <v>0</v>
      </c>
      <c r="P279" s="179">
        <f>O279*H279</f>
        <v>0</v>
      </c>
      <c r="Q279" s="179">
        <v>0.0083</v>
      </c>
      <c r="R279" s="179">
        <f>Q279*H279</f>
        <v>0.0083</v>
      </c>
      <c r="S279" s="179">
        <v>0</v>
      </c>
      <c r="T279" s="180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81" t="s">
        <v>167</v>
      </c>
      <c r="AT279" s="181" t="s">
        <v>173</v>
      </c>
      <c r="AU279" s="181" t="s">
        <v>85</v>
      </c>
      <c r="AY279" s="17" t="s">
        <v>121</v>
      </c>
      <c r="BE279" s="182">
        <f>IF(N279="základní",J279,0)</f>
        <v>1676.4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17" t="s">
        <v>83</v>
      </c>
      <c r="BK279" s="182">
        <f>ROUND(I279*H279,2)</f>
        <v>1676.4</v>
      </c>
      <c r="BL279" s="17" t="s">
        <v>127</v>
      </c>
      <c r="BM279" s="181" t="s">
        <v>419</v>
      </c>
    </row>
    <row r="280" spans="1:47" s="2" customFormat="1" ht="19.5">
      <c r="A280" s="31"/>
      <c r="B280" s="32"/>
      <c r="C280" s="33"/>
      <c r="D280" s="183" t="s">
        <v>129</v>
      </c>
      <c r="E280" s="33"/>
      <c r="F280" s="184" t="s">
        <v>418</v>
      </c>
      <c r="G280" s="33"/>
      <c r="H280" s="33"/>
      <c r="I280" s="33"/>
      <c r="J280" s="33"/>
      <c r="K280" s="33"/>
      <c r="L280" s="36"/>
      <c r="M280" s="185"/>
      <c r="N280" s="186"/>
      <c r="O280" s="61"/>
      <c r="P280" s="61"/>
      <c r="Q280" s="61"/>
      <c r="R280" s="61"/>
      <c r="S280" s="61"/>
      <c r="T280" s="62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7" t="s">
        <v>129</v>
      </c>
      <c r="AU280" s="17" t="s">
        <v>85</v>
      </c>
    </row>
    <row r="281" spans="2:51" s="13" customFormat="1" ht="11.25">
      <c r="B281" s="187"/>
      <c r="C281" s="188"/>
      <c r="D281" s="183" t="s">
        <v>131</v>
      </c>
      <c r="E281" s="189" t="s">
        <v>17</v>
      </c>
      <c r="F281" s="190" t="s">
        <v>415</v>
      </c>
      <c r="G281" s="188"/>
      <c r="H281" s="191">
        <v>1</v>
      </c>
      <c r="I281" s="188"/>
      <c r="J281" s="188"/>
      <c r="K281" s="188"/>
      <c r="L281" s="192"/>
      <c r="M281" s="193"/>
      <c r="N281" s="194"/>
      <c r="O281" s="194"/>
      <c r="P281" s="194"/>
      <c r="Q281" s="194"/>
      <c r="R281" s="194"/>
      <c r="S281" s="194"/>
      <c r="T281" s="195"/>
      <c r="AT281" s="196" t="s">
        <v>131</v>
      </c>
      <c r="AU281" s="196" t="s">
        <v>85</v>
      </c>
      <c r="AV281" s="13" t="s">
        <v>85</v>
      </c>
      <c r="AW281" s="13" t="s">
        <v>36</v>
      </c>
      <c r="AX281" s="13" t="s">
        <v>75</v>
      </c>
      <c r="AY281" s="196" t="s">
        <v>121</v>
      </c>
    </row>
    <row r="282" spans="2:51" s="14" customFormat="1" ht="11.25">
      <c r="B282" s="197"/>
      <c r="C282" s="198"/>
      <c r="D282" s="183" t="s">
        <v>131</v>
      </c>
      <c r="E282" s="199" t="s">
        <v>17</v>
      </c>
      <c r="F282" s="200" t="s">
        <v>133</v>
      </c>
      <c r="G282" s="198"/>
      <c r="H282" s="201">
        <v>1</v>
      </c>
      <c r="I282" s="198"/>
      <c r="J282" s="198"/>
      <c r="K282" s="198"/>
      <c r="L282" s="202"/>
      <c r="M282" s="203"/>
      <c r="N282" s="204"/>
      <c r="O282" s="204"/>
      <c r="P282" s="204"/>
      <c r="Q282" s="204"/>
      <c r="R282" s="204"/>
      <c r="S282" s="204"/>
      <c r="T282" s="205"/>
      <c r="AT282" s="206" t="s">
        <v>131</v>
      </c>
      <c r="AU282" s="206" t="s">
        <v>85</v>
      </c>
      <c r="AV282" s="14" t="s">
        <v>127</v>
      </c>
      <c r="AW282" s="14" t="s">
        <v>4</v>
      </c>
      <c r="AX282" s="14" t="s">
        <v>83</v>
      </c>
      <c r="AY282" s="206" t="s">
        <v>121</v>
      </c>
    </row>
    <row r="283" spans="1:65" s="2" customFormat="1" ht="24.2" customHeight="1">
      <c r="A283" s="31"/>
      <c r="B283" s="32"/>
      <c r="C283" s="207" t="s">
        <v>420</v>
      </c>
      <c r="D283" s="207" t="s">
        <v>173</v>
      </c>
      <c r="E283" s="208" t="s">
        <v>421</v>
      </c>
      <c r="F283" s="209" t="s">
        <v>422</v>
      </c>
      <c r="G283" s="210" t="s">
        <v>212</v>
      </c>
      <c r="H283" s="211">
        <v>1</v>
      </c>
      <c r="I283" s="212">
        <v>3327.5</v>
      </c>
      <c r="J283" s="212">
        <f>ROUND(I283*H283,2)</f>
        <v>3327.5</v>
      </c>
      <c r="K283" s="213"/>
      <c r="L283" s="214"/>
      <c r="M283" s="215" t="s">
        <v>17</v>
      </c>
      <c r="N283" s="216" t="s">
        <v>46</v>
      </c>
      <c r="O283" s="179">
        <v>0</v>
      </c>
      <c r="P283" s="179">
        <f>O283*H283</f>
        <v>0</v>
      </c>
      <c r="Q283" s="179">
        <v>0.0122</v>
      </c>
      <c r="R283" s="179">
        <f>Q283*H283</f>
        <v>0.0122</v>
      </c>
      <c r="S283" s="179">
        <v>0</v>
      </c>
      <c r="T283" s="180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81" t="s">
        <v>167</v>
      </c>
      <c r="AT283" s="181" t="s">
        <v>173</v>
      </c>
      <c r="AU283" s="181" t="s">
        <v>85</v>
      </c>
      <c r="AY283" s="17" t="s">
        <v>121</v>
      </c>
      <c r="BE283" s="182">
        <f>IF(N283="základní",J283,0)</f>
        <v>3327.5</v>
      </c>
      <c r="BF283" s="182">
        <f>IF(N283="snížená",J283,0)</f>
        <v>0</v>
      </c>
      <c r="BG283" s="182">
        <f>IF(N283="zákl. přenesená",J283,0)</f>
        <v>0</v>
      </c>
      <c r="BH283" s="182">
        <f>IF(N283="sníž. přenesená",J283,0)</f>
        <v>0</v>
      </c>
      <c r="BI283" s="182">
        <f>IF(N283="nulová",J283,0)</f>
        <v>0</v>
      </c>
      <c r="BJ283" s="17" t="s">
        <v>83</v>
      </c>
      <c r="BK283" s="182">
        <f>ROUND(I283*H283,2)</f>
        <v>3327.5</v>
      </c>
      <c r="BL283" s="17" t="s">
        <v>127</v>
      </c>
      <c r="BM283" s="181" t="s">
        <v>423</v>
      </c>
    </row>
    <row r="284" spans="1:47" s="2" customFormat="1" ht="19.5">
      <c r="A284" s="31"/>
      <c r="B284" s="32"/>
      <c r="C284" s="33"/>
      <c r="D284" s="183" t="s">
        <v>129</v>
      </c>
      <c r="E284" s="33"/>
      <c r="F284" s="184" t="s">
        <v>422</v>
      </c>
      <c r="G284" s="33"/>
      <c r="H284" s="33"/>
      <c r="I284" s="33"/>
      <c r="J284" s="33"/>
      <c r="K284" s="33"/>
      <c r="L284" s="36"/>
      <c r="M284" s="185"/>
      <c r="N284" s="186"/>
      <c r="O284" s="61"/>
      <c r="P284" s="61"/>
      <c r="Q284" s="61"/>
      <c r="R284" s="61"/>
      <c r="S284" s="61"/>
      <c r="T284" s="62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T284" s="17" t="s">
        <v>129</v>
      </c>
      <c r="AU284" s="17" t="s">
        <v>85</v>
      </c>
    </row>
    <row r="285" spans="2:51" s="13" customFormat="1" ht="11.25">
      <c r="B285" s="187"/>
      <c r="C285" s="188"/>
      <c r="D285" s="183" t="s">
        <v>131</v>
      </c>
      <c r="E285" s="189" t="s">
        <v>17</v>
      </c>
      <c r="F285" s="190" t="s">
        <v>415</v>
      </c>
      <c r="G285" s="188"/>
      <c r="H285" s="191">
        <v>1</v>
      </c>
      <c r="I285" s="188"/>
      <c r="J285" s="188"/>
      <c r="K285" s="188"/>
      <c r="L285" s="192"/>
      <c r="M285" s="193"/>
      <c r="N285" s="194"/>
      <c r="O285" s="194"/>
      <c r="P285" s="194"/>
      <c r="Q285" s="194"/>
      <c r="R285" s="194"/>
      <c r="S285" s="194"/>
      <c r="T285" s="195"/>
      <c r="AT285" s="196" t="s">
        <v>131</v>
      </c>
      <c r="AU285" s="196" t="s">
        <v>85</v>
      </c>
      <c r="AV285" s="13" t="s">
        <v>85</v>
      </c>
      <c r="AW285" s="13" t="s">
        <v>36</v>
      </c>
      <c r="AX285" s="13" t="s">
        <v>75</v>
      </c>
      <c r="AY285" s="196" t="s">
        <v>121</v>
      </c>
    </row>
    <row r="286" spans="2:51" s="14" customFormat="1" ht="11.25">
      <c r="B286" s="197"/>
      <c r="C286" s="198"/>
      <c r="D286" s="183" t="s">
        <v>131</v>
      </c>
      <c r="E286" s="199" t="s">
        <v>17</v>
      </c>
      <c r="F286" s="200" t="s">
        <v>133</v>
      </c>
      <c r="G286" s="198"/>
      <c r="H286" s="201">
        <v>1</v>
      </c>
      <c r="I286" s="198"/>
      <c r="J286" s="198"/>
      <c r="K286" s="198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131</v>
      </c>
      <c r="AU286" s="206" t="s">
        <v>85</v>
      </c>
      <c r="AV286" s="14" t="s">
        <v>127</v>
      </c>
      <c r="AW286" s="14" t="s">
        <v>4</v>
      </c>
      <c r="AX286" s="14" t="s">
        <v>83</v>
      </c>
      <c r="AY286" s="206" t="s">
        <v>121</v>
      </c>
    </row>
    <row r="287" spans="1:65" s="2" customFormat="1" ht="24.2" customHeight="1">
      <c r="A287" s="31"/>
      <c r="B287" s="32"/>
      <c r="C287" s="170" t="s">
        <v>424</v>
      </c>
      <c r="D287" s="170" t="s">
        <v>123</v>
      </c>
      <c r="E287" s="171" t="s">
        <v>425</v>
      </c>
      <c r="F287" s="172" t="s">
        <v>426</v>
      </c>
      <c r="G287" s="173" t="s">
        <v>212</v>
      </c>
      <c r="H287" s="174">
        <v>2</v>
      </c>
      <c r="I287" s="175">
        <v>468</v>
      </c>
      <c r="J287" s="175">
        <f>ROUND(I287*H287,2)</f>
        <v>936</v>
      </c>
      <c r="K287" s="176"/>
      <c r="L287" s="36"/>
      <c r="M287" s="177" t="s">
        <v>17</v>
      </c>
      <c r="N287" s="178" t="s">
        <v>46</v>
      </c>
      <c r="O287" s="179">
        <v>1.592</v>
      </c>
      <c r="P287" s="179">
        <f>O287*H287</f>
        <v>3.184</v>
      </c>
      <c r="Q287" s="179">
        <v>0</v>
      </c>
      <c r="R287" s="179">
        <f>Q287*H287</f>
        <v>0</v>
      </c>
      <c r="S287" s="179">
        <v>0</v>
      </c>
      <c r="T287" s="180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81" t="s">
        <v>127</v>
      </c>
      <c r="AT287" s="181" t="s">
        <v>123</v>
      </c>
      <c r="AU287" s="181" t="s">
        <v>85</v>
      </c>
      <c r="AY287" s="17" t="s">
        <v>121</v>
      </c>
      <c r="BE287" s="182">
        <f>IF(N287="základní",J287,0)</f>
        <v>936</v>
      </c>
      <c r="BF287" s="182">
        <f>IF(N287="snížená",J287,0)</f>
        <v>0</v>
      </c>
      <c r="BG287" s="182">
        <f>IF(N287="zákl. přenesená",J287,0)</f>
        <v>0</v>
      </c>
      <c r="BH287" s="182">
        <f>IF(N287="sníž. přenesená",J287,0)</f>
        <v>0</v>
      </c>
      <c r="BI287" s="182">
        <f>IF(N287="nulová",J287,0)</f>
        <v>0</v>
      </c>
      <c r="BJ287" s="17" t="s">
        <v>83</v>
      </c>
      <c r="BK287" s="182">
        <f>ROUND(I287*H287,2)</f>
        <v>936</v>
      </c>
      <c r="BL287" s="17" t="s">
        <v>127</v>
      </c>
      <c r="BM287" s="181" t="s">
        <v>427</v>
      </c>
    </row>
    <row r="288" spans="1:47" s="2" customFormat="1" ht="29.25">
      <c r="A288" s="31"/>
      <c r="B288" s="32"/>
      <c r="C288" s="33"/>
      <c r="D288" s="183" t="s">
        <v>129</v>
      </c>
      <c r="E288" s="33"/>
      <c r="F288" s="184" t="s">
        <v>428</v>
      </c>
      <c r="G288" s="33"/>
      <c r="H288" s="33"/>
      <c r="I288" s="33"/>
      <c r="J288" s="33"/>
      <c r="K288" s="33"/>
      <c r="L288" s="36"/>
      <c r="M288" s="185"/>
      <c r="N288" s="186"/>
      <c r="O288" s="61"/>
      <c r="P288" s="61"/>
      <c r="Q288" s="61"/>
      <c r="R288" s="61"/>
      <c r="S288" s="61"/>
      <c r="T288" s="62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7" t="s">
        <v>129</v>
      </c>
      <c r="AU288" s="17" t="s">
        <v>85</v>
      </c>
    </row>
    <row r="289" spans="1:65" s="2" customFormat="1" ht="14.45" customHeight="1">
      <c r="A289" s="31"/>
      <c r="B289" s="32"/>
      <c r="C289" s="207" t="s">
        <v>429</v>
      </c>
      <c r="D289" s="207" t="s">
        <v>173</v>
      </c>
      <c r="E289" s="208" t="s">
        <v>430</v>
      </c>
      <c r="F289" s="209" t="s">
        <v>431</v>
      </c>
      <c r="G289" s="210" t="s">
        <v>212</v>
      </c>
      <c r="H289" s="211">
        <v>2</v>
      </c>
      <c r="I289" s="212">
        <v>5022</v>
      </c>
      <c r="J289" s="212">
        <f>ROUND(I289*H289,2)</f>
        <v>10044</v>
      </c>
      <c r="K289" s="213"/>
      <c r="L289" s="214"/>
      <c r="M289" s="215" t="s">
        <v>17</v>
      </c>
      <c r="N289" s="216" t="s">
        <v>46</v>
      </c>
      <c r="O289" s="179">
        <v>0</v>
      </c>
      <c r="P289" s="179">
        <f>O289*H289</f>
        <v>0</v>
      </c>
      <c r="Q289" s="179">
        <v>0.0088</v>
      </c>
      <c r="R289" s="179">
        <f>Q289*H289</f>
        <v>0.0176</v>
      </c>
      <c r="S289" s="179">
        <v>0</v>
      </c>
      <c r="T289" s="180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81" t="s">
        <v>167</v>
      </c>
      <c r="AT289" s="181" t="s">
        <v>173</v>
      </c>
      <c r="AU289" s="181" t="s">
        <v>85</v>
      </c>
      <c r="AY289" s="17" t="s">
        <v>121</v>
      </c>
      <c r="BE289" s="182">
        <f>IF(N289="základní",J289,0)</f>
        <v>10044</v>
      </c>
      <c r="BF289" s="182">
        <f>IF(N289="snížená",J289,0)</f>
        <v>0</v>
      </c>
      <c r="BG289" s="182">
        <f>IF(N289="zákl. přenesená",J289,0)</f>
        <v>0</v>
      </c>
      <c r="BH289" s="182">
        <f>IF(N289="sníž. přenesená",J289,0)</f>
        <v>0</v>
      </c>
      <c r="BI289" s="182">
        <f>IF(N289="nulová",J289,0)</f>
        <v>0</v>
      </c>
      <c r="BJ289" s="17" t="s">
        <v>83</v>
      </c>
      <c r="BK289" s="182">
        <f>ROUND(I289*H289,2)</f>
        <v>10044</v>
      </c>
      <c r="BL289" s="17" t="s">
        <v>127</v>
      </c>
      <c r="BM289" s="181" t="s">
        <v>432</v>
      </c>
    </row>
    <row r="290" spans="1:47" s="2" customFormat="1" ht="19.5">
      <c r="A290" s="31"/>
      <c r="B290" s="32"/>
      <c r="C290" s="33"/>
      <c r="D290" s="183" t="s">
        <v>129</v>
      </c>
      <c r="E290" s="33"/>
      <c r="F290" s="184" t="s">
        <v>433</v>
      </c>
      <c r="G290" s="33"/>
      <c r="H290" s="33"/>
      <c r="I290" s="33"/>
      <c r="J290" s="33"/>
      <c r="K290" s="33"/>
      <c r="L290" s="36"/>
      <c r="M290" s="185"/>
      <c r="N290" s="186"/>
      <c r="O290" s="61"/>
      <c r="P290" s="61"/>
      <c r="Q290" s="61"/>
      <c r="R290" s="61"/>
      <c r="S290" s="61"/>
      <c r="T290" s="62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T290" s="17" t="s">
        <v>129</v>
      </c>
      <c r="AU290" s="17" t="s">
        <v>85</v>
      </c>
    </row>
    <row r="291" spans="2:51" s="13" customFormat="1" ht="11.25">
      <c r="B291" s="187"/>
      <c r="C291" s="188"/>
      <c r="D291" s="183" t="s">
        <v>131</v>
      </c>
      <c r="E291" s="189" t="s">
        <v>17</v>
      </c>
      <c r="F291" s="190" t="s">
        <v>434</v>
      </c>
      <c r="G291" s="188"/>
      <c r="H291" s="191">
        <v>2</v>
      </c>
      <c r="I291" s="188"/>
      <c r="J291" s="188"/>
      <c r="K291" s="188"/>
      <c r="L291" s="192"/>
      <c r="M291" s="193"/>
      <c r="N291" s="194"/>
      <c r="O291" s="194"/>
      <c r="P291" s="194"/>
      <c r="Q291" s="194"/>
      <c r="R291" s="194"/>
      <c r="S291" s="194"/>
      <c r="T291" s="195"/>
      <c r="AT291" s="196" t="s">
        <v>131</v>
      </c>
      <c r="AU291" s="196" t="s">
        <v>85</v>
      </c>
      <c r="AV291" s="13" t="s">
        <v>85</v>
      </c>
      <c r="AW291" s="13" t="s">
        <v>36</v>
      </c>
      <c r="AX291" s="13" t="s">
        <v>75</v>
      </c>
      <c r="AY291" s="196" t="s">
        <v>121</v>
      </c>
    </row>
    <row r="292" spans="2:51" s="14" customFormat="1" ht="11.25">
      <c r="B292" s="197"/>
      <c r="C292" s="198"/>
      <c r="D292" s="183" t="s">
        <v>131</v>
      </c>
      <c r="E292" s="199" t="s">
        <v>17</v>
      </c>
      <c r="F292" s="200" t="s">
        <v>133</v>
      </c>
      <c r="G292" s="198"/>
      <c r="H292" s="201">
        <v>2</v>
      </c>
      <c r="I292" s="198"/>
      <c r="J292" s="198"/>
      <c r="K292" s="198"/>
      <c r="L292" s="202"/>
      <c r="M292" s="203"/>
      <c r="N292" s="204"/>
      <c r="O292" s="204"/>
      <c r="P292" s="204"/>
      <c r="Q292" s="204"/>
      <c r="R292" s="204"/>
      <c r="S292" s="204"/>
      <c r="T292" s="205"/>
      <c r="AT292" s="206" t="s">
        <v>131</v>
      </c>
      <c r="AU292" s="206" t="s">
        <v>85</v>
      </c>
      <c r="AV292" s="14" t="s">
        <v>127</v>
      </c>
      <c r="AW292" s="14" t="s">
        <v>4</v>
      </c>
      <c r="AX292" s="14" t="s">
        <v>83</v>
      </c>
      <c r="AY292" s="206" t="s">
        <v>121</v>
      </c>
    </row>
    <row r="293" spans="1:65" s="2" customFormat="1" ht="24.2" customHeight="1">
      <c r="A293" s="31"/>
      <c r="B293" s="32"/>
      <c r="C293" s="170" t="s">
        <v>435</v>
      </c>
      <c r="D293" s="170" t="s">
        <v>123</v>
      </c>
      <c r="E293" s="171" t="s">
        <v>436</v>
      </c>
      <c r="F293" s="172" t="s">
        <v>437</v>
      </c>
      <c r="G293" s="173" t="s">
        <v>212</v>
      </c>
      <c r="H293" s="174">
        <v>2</v>
      </c>
      <c r="I293" s="175">
        <v>1020</v>
      </c>
      <c r="J293" s="175">
        <f>ROUND(I293*H293,2)</f>
        <v>2040</v>
      </c>
      <c r="K293" s="176"/>
      <c r="L293" s="36"/>
      <c r="M293" s="177" t="s">
        <v>17</v>
      </c>
      <c r="N293" s="178" t="s">
        <v>46</v>
      </c>
      <c r="O293" s="179">
        <v>1.24</v>
      </c>
      <c r="P293" s="179">
        <f>O293*H293</f>
        <v>2.48</v>
      </c>
      <c r="Q293" s="179">
        <v>0.00171</v>
      </c>
      <c r="R293" s="179">
        <f>Q293*H293</f>
        <v>0.00342</v>
      </c>
      <c r="S293" s="179">
        <v>0</v>
      </c>
      <c r="T293" s="180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81" t="s">
        <v>127</v>
      </c>
      <c r="AT293" s="181" t="s">
        <v>123</v>
      </c>
      <c r="AU293" s="181" t="s">
        <v>85</v>
      </c>
      <c r="AY293" s="17" t="s">
        <v>121</v>
      </c>
      <c r="BE293" s="182">
        <f>IF(N293="základní",J293,0)</f>
        <v>2040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17" t="s">
        <v>83</v>
      </c>
      <c r="BK293" s="182">
        <f>ROUND(I293*H293,2)</f>
        <v>2040</v>
      </c>
      <c r="BL293" s="17" t="s">
        <v>127</v>
      </c>
      <c r="BM293" s="181" t="s">
        <v>438</v>
      </c>
    </row>
    <row r="294" spans="1:47" s="2" customFormat="1" ht="29.25">
      <c r="A294" s="31"/>
      <c r="B294" s="32"/>
      <c r="C294" s="33"/>
      <c r="D294" s="183" t="s">
        <v>129</v>
      </c>
      <c r="E294" s="33"/>
      <c r="F294" s="184" t="s">
        <v>439</v>
      </c>
      <c r="G294" s="33"/>
      <c r="H294" s="33"/>
      <c r="I294" s="33"/>
      <c r="J294" s="33"/>
      <c r="K294" s="33"/>
      <c r="L294" s="36"/>
      <c r="M294" s="185"/>
      <c r="N294" s="186"/>
      <c r="O294" s="61"/>
      <c r="P294" s="61"/>
      <c r="Q294" s="61"/>
      <c r="R294" s="61"/>
      <c r="S294" s="61"/>
      <c r="T294" s="62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T294" s="17" t="s">
        <v>129</v>
      </c>
      <c r="AU294" s="17" t="s">
        <v>85</v>
      </c>
    </row>
    <row r="295" spans="1:65" s="2" customFormat="1" ht="24.2" customHeight="1">
      <c r="A295" s="31"/>
      <c r="B295" s="32"/>
      <c r="C295" s="207" t="s">
        <v>440</v>
      </c>
      <c r="D295" s="207" t="s">
        <v>173</v>
      </c>
      <c r="E295" s="208" t="s">
        <v>441</v>
      </c>
      <c r="F295" s="209" t="s">
        <v>442</v>
      </c>
      <c r="G295" s="210" t="s">
        <v>212</v>
      </c>
      <c r="H295" s="211">
        <v>2</v>
      </c>
      <c r="I295" s="212">
        <v>2163.7</v>
      </c>
      <c r="J295" s="212">
        <f>ROUND(I295*H295,2)</f>
        <v>4327.4</v>
      </c>
      <c r="K295" s="213"/>
      <c r="L295" s="214"/>
      <c r="M295" s="215" t="s">
        <v>17</v>
      </c>
      <c r="N295" s="216" t="s">
        <v>46</v>
      </c>
      <c r="O295" s="179">
        <v>0</v>
      </c>
      <c r="P295" s="179">
        <f>O295*H295</f>
        <v>0</v>
      </c>
      <c r="Q295" s="179">
        <v>0.015</v>
      </c>
      <c r="R295" s="179">
        <f>Q295*H295</f>
        <v>0.03</v>
      </c>
      <c r="S295" s="179">
        <v>0</v>
      </c>
      <c r="T295" s="180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81" t="s">
        <v>167</v>
      </c>
      <c r="AT295" s="181" t="s">
        <v>173</v>
      </c>
      <c r="AU295" s="181" t="s">
        <v>85</v>
      </c>
      <c r="AY295" s="17" t="s">
        <v>121</v>
      </c>
      <c r="BE295" s="182">
        <f>IF(N295="základní",J295,0)</f>
        <v>4327.4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17" t="s">
        <v>83</v>
      </c>
      <c r="BK295" s="182">
        <f>ROUND(I295*H295,2)</f>
        <v>4327.4</v>
      </c>
      <c r="BL295" s="17" t="s">
        <v>127</v>
      </c>
      <c r="BM295" s="181" t="s">
        <v>443</v>
      </c>
    </row>
    <row r="296" spans="1:47" s="2" customFormat="1" ht="19.5">
      <c r="A296" s="31"/>
      <c r="B296" s="32"/>
      <c r="C296" s="33"/>
      <c r="D296" s="183" t="s">
        <v>129</v>
      </c>
      <c r="E296" s="33"/>
      <c r="F296" s="184" t="s">
        <v>442</v>
      </c>
      <c r="G296" s="33"/>
      <c r="H296" s="33"/>
      <c r="I296" s="33"/>
      <c r="J296" s="33"/>
      <c r="K296" s="33"/>
      <c r="L296" s="36"/>
      <c r="M296" s="185"/>
      <c r="N296" s="186"/>
      <c r="O296" s="61"/>
      <c r="P296" s="61"/>
      <c r="Q296" s="61"/>
      <c r="R296" s="61"/>
      <c r="S296" s="61"/>
      <c r="T296" s="62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T296" s="17" t="s">
        <v>129</v>
      </c>
      <c r="AU296" s="17" t="s">
        <v>85</v>
      </c>
    </row>
    <row r="297" spans="2:51" s="13" customFormat="1" ht="11.25">
      <c r="B297" s="187"/>
      <c r="C297" s="188"/>
      <c r="D297" s="183" t="s">
        <v>131</v>
      </c>
      <c r="E297" s="189" t="s">
        <v>17</v>
      </c>
      <c r="F297" s="190" t="s">
        <v>444</v>
      </c>
      <c r="G297" s="188"/>
      <c r="H297" s="191">
        <v>2</v>
      </c>
      <c r="I297" s="188"/>
      <c r="J297" s="188"/>
      <c r="K297" s="188"/>
      <c r="L297" s="192"/>
      <c r="M297" s="193"/>
      <c r="N297" s="194"/>
      <c r="O297" s="194"/>
      <c r="P297" s="194"/>
      <c r="Q297" s="194"/>
      <c r="R297" s="194"/>
      <c r="S297" s="194"/>
      <c r="T297" s="195"/>
      <c r="AT297" s="196" t="s">
        <v>131</v>
      </c>
      <c r="AU297" s="196" t="s">
        <v>85</v>
      </c>
      <c r="AV297" s="13" t="s">
        <v>85</v>
      </c>
      <c r="AW297" s="13" t="s">
        <v>36</v>
      </c>
      <c r="AX297" s="13" t="s">
        <v>75</v>
      </c>
      <c r="AY297" s="196" t="s">
        <v>121</v>
      </c>
    </row>
    <row r="298" spans="2:51" s="14" customFormat="1" ht="11.25">
      <c r="B298" s="197"/>
      <c r="C298" s="198"/>
      <c r="D298" s="183" t="s">
        <v>131</v>
      </c>
      <c r="E298" s="199" t="s">
        <v>17</v>
      </c>
      <c r="F298" s="200" t="s">
        <v>133</v>
      </c>
      <c r="G298" s="198"/>
      <c r="H298" s="201">
        <v>2</v>
      </c>
      <c r="I298" s="198"/>
      <c r="J298" s="198"/>
      <c r="K298" s="198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131</v>
      </c>
      <c r="AU298" s="206" t="s">
        <v>85</v>
      </c>
      <c r="AV298" s="14" t="s">
        <v>127</v>
      </c>
      <c r="AW298" s="14" t="s">
        <v>4</v>
      </c>
      <c r="AX298" s="14" t="s">
        <v>83</v>
      </c>
      <c r="AY298" s="206" t="s">
        <v>121</v>
      </c>
    </row>
    <row r="299" spans="1:65" s="2" customFormat="1" ht="24.2" customHeight="1">
      <c r="A299" s="31"/>
      <c r="B299" s="32"/>
      <c r="C299" s="170" t="s">
        <v>445</v>
      </c>
      <c r="D299" s="170" t="s">
        <v>123</v>
      </c>
      <c r="E299" s="171" t="s">
        <v>446</v>
      </c>
      <c r="F299" s="172" t="s">
        <v>447</v>
      </c>
      <c r="G299" s="173" t="s">
        <v>145</v>
      </c>
      <c r="H299" s="174">
        <v>21.12</v>
      </c>
      <c r="I299" s="175">
        <v>67.3</v>
      </c>
      <c r="J299" s="175">
        <f>ROUND(I299*H299,2)</f>
        <v>1421.38</v>
      </c>
      <c r="K299" s="176"/>
      <c r="L299" s="36"/>
      <c r="M299" s="177" t="s">
        <v>17</v>
      </c>
      <c r="N299" s="178" t="s">
        <v>46</v>
      </c>
      <c r="O299" s="179">
        <v>0.171</v>
      </c>
      <c r="P299" s="179">
        <f>O299*H299</f>
        <v>3.6115200000000005</v>
      </c>
      <c r="Q299" s="179">
        <v>0</v>
      </c>
      <c r="R299" s="179">
        <f>Q299*H299</f>
        <v>0</v>
      </c>
      <c r="S299" s="179">
        <v>0</v>
      </c>
      <c r="T299" s="180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81" t="s">
        <v>127</v>
      </c>
      <c r="AT299" s="181" t="s">
        <v>123</v>
      </c>
      <c r="AU299" s="181" t="s">
        <v>85</v>
      </c>
      <c r="AY299" s="17" t="s">
        <v>121</v>
      </c>
      <c r="BE299" s="182">
        <f>IF(N299="základní",J299,0)</f>
        <v>1421.38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7" t="s">
        <v>83</v>
      </c>
      <c r="BK299" s="182">
        <f>ROUND(I299*H299,2)</f>
        <v>1421.38</v>
      </c>
      <c r="BL299" s="17" t="s">
        <v>127</v>
      </c>
      <c r="BM299" s="181" t="s">
        <v>448</v>
      </c>
    </row>
    <row r="300" spans="1:47" s="2" customFormat="1" ht="29.25">
      <c r="A300" s="31"/>
      <c r="B300" s="32"/>
      <c r="C300" s="33"/>
      <c r="D300" s="183" t="s">
        <v>129</v>
      </c>
      <c r="E300" s="33"/>
      <c r="F300" s="184" t="s">
        <v>449</v>
      </c>
      <c r="G300" s="33"/>
      <c r="H300" s="33"/>
      <c r="I300" s="33"/>
      <c r="J300" s="33"/>
      <c r="K300" s="33"/>
      <c r="L300" s="36"/>
      <c r="M300" s="185"/>
      <c r="N300" s="186"/>
      <c r="O300" s="61"/>
      <c r="P300" s="61"/>
      <c r="Q300" s="61"/>
      <c r="R300" s="61"/>
      <c r="S300" s="61"/>
      <c r="T300" s="62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7" t="s">
        <v>129</v>
      </c>
      <c r="AU300" s="17" t="s">
        <v>85</v>
      </c>
    </row>
    <row r="301" spans="1:65" s="2" customFormat="1" ht="24.2" customHeight="1">
      <c r="A301" s="31"/>
      <c r="B301" s="32"/>
      <c r="C301" s="207" t="s">
        <v>450</v>
      </c>
      <c r="D301" s="207" t="s">
        <v>173</v>
      </c>
      <c r="E301" s="208" t="s">
        <v>451</v>
      </c>
      <c r="F301" s="209" t="s">
        <v>452</v>
      </c>
      <c r="G301" s="210" t="s">
        <v>145</v>
      </c>
      <c r="H301" s="211">
        <v>21.12</v>
      </c>
      <c r="I301" s="212">
        <v>28.6</v>
      </c>
      <c r="J301" s="212">
        <f>ROUND(I301*H301,2)</f>
        <v>604.03</v>
      </c>
      <c r="K301" s="213"/>
      <c r="L301" s="214"/>
      <c r="M301" s="215" t="s">
        <v>17</v>
      </c>
      <c r="N301" s="216" t="s">
        <v>46</v>
      </c>
      <c r="O301" s="179">
        <v>0</v>
      </c>
      <c r="P301" s="179">
        <f>O301*H301</f>
        <v>0</v>
      </c>
      <c r="Q301" s="179">
        <v>0.00027</v>
      </c>
      <c r="R301" s="179">
        <f>Q301*H301</f>
        <v>0.005702400000000001</v>
      </c>
      <c r="S301" s="179">
        <v>0</v>
      </c>
      <c r="T301" s="180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81" t="s">
        <v>167</v>
      </c>
      <c r="AT301" s="181" t="s">
        <v>173</v>
      </c>
      <c r="AU301" s="181" t="s">
        <v>85</v>
      </c>
      <c r="AY301" s="17" t="s">
        <v>121</v>
      </c>
      <c r="BE301" s="182">
        <f>IF(N301="základní",J301,0)</f>
        <v>604.03</v>
      </c>
      <c r="BF301" s="182">
        <f>IF(N301="snížená",J301,0)</f>
        <v>0</v>
      </c>
      <c r="BG301" s="182">
        <f>IF(N301="zákl. přenesená",J301,0)</f>
        <v>0</v>
      </c>
      <c r="BH301" s="182">
        <f>IF(N301="sníž. přenesená",J301,0)</f>
        <v>0</v>
      </c>
      <c r="BI301" s="182">
        <f>IF(N301="nulová",J301,0)</f>
        <v>0</v>
      </c>
      <c r="BJ301" s="17" t="s">
        <v>83</v>
      </c>
      <c r="BK301" s="182">
        <f>ROUND(I301*H301,2)</f>
        <v>604.03</v>
      </c>
      <c r="BL301" s="17" t="s">
        <v>127</v>
      </c>
      <c r="BM301" s="181" t="s">
        <v>453</v>
      </c>
    </row>
    <row r="302" spans="1:47" s="2" customFormat="1" ht="11.25">
      <c r="A302" s="31"/>
      <c r="B302" s="32"/>
      <c r="C302" s="33"/>
      <c r="D302" s="183" t="s">
        <v>129</v>
      </c>
      <c r="E302" s="33"/>
      <c r="F302" s="184" t="s">
        <v>452</v>
      </c>
      <c r="G302" s="33"/>
      <c r="H302" s="33"/>
      <c r="I302" s="33"/>
      <c r="J302" s="33"/>
      <c r="K302" s="33"/>
      <c r="L302" s="36"/>
      <c r="M302" s="185"/>
      <c r="N302" s="186"/>
      <c r="O302" s="61"/>
      <c r="P302" s="61"/>
      <c r="Q302" s="61"/>
      <c r="R302" s="61"/>
      <c r="S302" s="61"/>
      <c r="T302" s="62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7" t="s">
        <v>129</v>
      </c>
      <c r="AU302" s="17" t="s">
        <v>85</v>
      </c>
    </row>
    <row r="303" spans="2:51" s="13" customFormat="1" ht="11.25">
      <c r="B303" s="187"/>
      <c r="C303" s="188"/>
      <c r="D303" s="183" t="s">
        <v>131</v>
      </c>
      <c r="E303" s="189" t="s">
        <v>17</v>
      </c>
      <c r="F303" s="190" t="s">
        <v>454</v>
      </c>
      <c r="G303" s="188"/>
      <c r="H303" s="191">
        <v>21.12</v>
      </c>
      <c r="I303" s="188"/>
      <c r="J303" s="188"/>
      <c r="K303" s="188"/>
      <c r="L303" s="192"/>
      <c r="M303" s="193"/>
      <c r="N303" s="194"/>
      <c r="O303" s="194"/>
      <c r="P303" s="194"/>
      <c r="Q303" s="194"/>
      <c r="R303" s="194"/>
      <c r="S303" s="194"/>
      <c r="T303" s="195"/>
      <c r="AT303" s="196" t="s">
        <v>131</v>
      </c>
      <c r="AU303" s="196" t="s">
        <v>85</v>
      </c>
      <c r="AV303" s="13" t="s">
        <v>85</v>
      </c>
      <c r="AW303" s="13" t="s">
        <v>36</v>
      </c>
      <c r="AX303" s="13" t="s">
        <v>75</v>
      </c>
      <c r="AY303" s="196" t="s">
        <v>121</v>
      </c>
    </row>
    <row r="304" spans="2:51" s="14" customFormat="1" ht="11.25">
      <c r="B304" s="197"/>
      <c r="C304" s="198"/>
      <c r="D304" s="183" t="s">
        <v>131</v>
      </c>
      <c r="E304" s="199" t="s">
        <v>17</v>
      </c>
      <c r="F304" s="200" t="s">
        <v>133</v>
      </c>
      <c r="G304" s="198"/>
      <c r="H304" s="201">
        <v>21.12</v>
      </c>
      <c r="I304" s="198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131</v>
      </c>
      <c r="AU304" s="206" t="s">
        <v>85</v>
      </c>
      <c r="AV304" s="14" t="s">
        <v>127</v>
      </c>
      <c r="AW304" s="14" t="s">
        <v>4</v>
      </c>
      <c r="AX304" s="14" t="s">
        <v>83</v>
      </c>
      <c r="AY304" s="206" t="s">
        <v>121</v>
      </c>
    </row>
    <row r="305" spans="1:65" s="2" customFormat="1" ht="24.2" customHeight="1">
      <c r="A305" s="31"/>
      <c r="B305" s="32"/>
      <c r="C305" s="170" t="s">
        <v>455</v>
      </c>
      <c r="D305" s="170" t="s">
        <v>123</v>
      </c>
      <c r="E305" s="171" t="s">
        <v>456</v>
      </c>
      <c r="F305" s="172" t="s">
        <v>457</v>
      </c>
      <c r="G305" s="173" t="s">
        <v>145</v>
      </c>
      <c r="H305" s="174">
        <v>9</v>
      </c>
      <c r="I305" s="175">
        <v>72.8</v>
      </c>
      <c r="J305" s="175">
        <f>ROUND(I305*H305,2)</f>
        <v>655.2</v>
      </c>
      <c r="K305" s="176"/>
      <c r="L305" s="36"/>
      <c r="M305" s="177" t="s">
        <v>17</v>
      </c>
      <c r="N305" s="178" t="s">
        <v>46</v>
      </c>
      <c r="O305" s="179">
        <v>0.184</v>
      </c>
      <c r="P305" s="179">
        <f>O305*H305</f>
        <v>1.656</v>
      </c>
      <c r="Q305" s="179">
        <v>0</v>
      </c>
      <c r="R305" s="179">
        <f>Q305*H305</f>
        <v>0</v>
      </c>
      <c r="S305" s="179">
        <v>0</v>
      </c>
      <c r="T305" s="180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81" t="s">
        <v>127</v>
      </c>
      <c r="AT305" s="181" t="s">
        <v>123</v>
      </c>
      <c r="AU305" s="181" t="s">
        <v>85</v>
      </c>
      <c r="AY305" s="17" t="s">
        <v>121</v>
      </c>
      <c r="BE305" s="182">
        <f>IF(N305="základní",J305,0)</f>
        <v>655.2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17" t="s">
        <v>83</v>
      </c>
      <c r="BK305" s="182">
        <f>ROUND(I305*H305,2)</f>
        <v>655.2</v>
      </c>
      <c r="BL305" s="17" t="s">
        <v>127</v>
      </c>
      <c r="BM305" s="181" t="s">
        <v>458</v>
      </c>
    </row>
    <row r="306" spans="1:47" s="2" customFormat="1" ht="29.25">
      <c r="A306" s="31"/>
      <c r="B306" s="32"/>
      <c r="C306" s="33"/>
      <c r="D306" s="183" t="s">
        <v>129</v>
      </c>
      <c r="E306" s="33"/>
      <c r="F306" s="184" t="s">
        <v>459</v>
      </c>
      <c r="G306" s="33"/>
      <c r="H306" s="33"/>
      <c r="I306" s="33"/>
      <c r="J306" s="33"/>
      <c r="K306" s="33"/>
      <c r="L306" s="36"/>
      <c r="M306" s="185"/>
      <c r="N306" s="186"/>
      <c r="O306" s="61"/>
      <c r="P306" s="61"/>
      <c r="Q306" s="61"/>
      <c r="R306" s="61"/>
      <c r="S306" s="61"/>
      <c r="T306" s="62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7" t="s">
        <v>129</v>
      </c>
      <c r="AU306" s="17" t="s">
        <v>85</v>
      </c>
    </row>
    <row r="307" spans="1:65" s="2" customFormat="1" ht="24.2" customHeight="1">
      <c r="A307" s="31"/>
      <c r="B307" s="32"/>
      <c r="C307" s="207" t="s">
        <v>460</v>
      </c>
      <c r="D307" s="207" t="s">
        <v>173</v>
      </c>
      <c r="E307" s="208" t="s">
        <v>461</v>
      </c>
      <c r="F307" s="209" t="s">
        <v>462</v>
      </c>
      <c r="G307" s="210" t="s">
        <v>145</v>
      </c>
      <c r="H307" s="211">
        <v>9</v>
      </c>
      <c r="I307" s="212">
        <v>44.2</v>
      </c>
      <c r="J307" s="212">
        <f>ROUND(I307*H307,2)</f>
        <v>397.8</v>
      </c>
      <c r="K307" s="213"/>
      <c r="L307" s="214"/>
      <c r="M307" s="215" t="s">
        <v>17</v>
      </c>
      <c r="N307" s="216" t="s">
        <v>46</v>
      </c>
      <c r="O307" s="179">
        <v>0</v>
      </c>
      <c r="P307" s="179">
        <f>O307*H307</f>
        <v>0</v>
      </c>
      <c r="Q307" s="179">
        <v>0.00042</v>
      </c>
      <c r="R307" s="179">
        <f>Q307*H307</f>
        <v>0.0037800000000000004</v>
      </c>
      <c r="S307" s="179">
        <v>0</v>
      </c>
      <c r="T307" s="180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81" t="s">
        <v>167</v>
      </c>
      <c r="AT307" s="181" t="s">
        <v>173</v>
      </c>
      <c r="AU307" s="181" t="s">
        <v>85</v>
      </c>
      <c r="AY307" s="17" t="s">
        <v>121</v>
      </c>
      <c r="BE307" s="182">
        <f>IF(N307="základní",J307,0)</f>
        <v>397.8</v>
      </c>
      <c r="BF307" s="182">
        <f>IF(N307="snížená",J307,0)</f>
        <v>0</v>
      </c>
      <c r="BG307" s="182">
        <f>IF(N307="zákl. přenesená",J307,0)</f>
        <v>0</v>
      </c>
      <c r="BH307" s="182">
        <f>IF(N307="sníž. přenesená",J307,0)</f>
        <v>0</v>
      </c>
      <c r="BI307" s="182">
        <f>IF(N307="nulová",J307,0)</f>
        <v>0</v>
      </c>
      <c r="BJ307" s="17" t="s">
        <v>83</v>
      </c>
      <c r="BK307" s="182">
        <f>ROUND(I307*H307,2)</f>
        <v>397.8</v>
      </c>
      <c r="BL307" s="17" t="s">
        <v>127</v>
      </c>
      <c r="BM307" s="181" t="s">
        <v>463</v>
      </c>
    </row>
    <row r="308" spans="1:47" s="2" customFormat="1" ht="11.25">
      <c r="A308" s="31"/>
      <c r="B308" s="32"/>
      <c r="C308" s="33"/>
      <c r="D308" s="183" t="s">
        <v>129</v>
      </c>
      <c r="E308" s="33"/>
      <c r="F308" s="184" t="s">
        <v>462</v>
      </c>
      <c r="G308" s="33"/>
      <c r="H308" s="33"/>
      <c r="I308" s="33"/>
      <c r="J308" s="33"/>
      <c r="K308" s="33"/>
      <c r="L308" s="36"/>
      <c r="M308" s="185"/>
      <c r="N308" s="186"/>
      <c r="O308" s="61"/>
      <c r="P308" s="61"/>
      <c r="Q308" s="61"/>
      <c r="R308" s="61"/>
      <c r="S308" s="61"/>
      <c r="T308" s="62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7" t="s">
        <v>129</v>
      </c>
      <c r="AU308" s="17" t="s">
        <v>85</v>
      </c>
    </row>
    <row r="309" spans="2:51" s="13" customFormat="1" ht="11.25">
      <c r="B309" s="187"/>
      <c r="C309" s="188"/>
      <c r="D309" s="183" t="s">
        <v>131</v>
      </c>
      <c r="E309" s="189" t="s">
        <v>17</v>
      </c>
      <c r="F309" s="190" t="s">
        <v>464</v>
      </c>
      <c r="G309" s="188"/>
      <c r="H309" s="191">
        <v>9</v>
      </c>
      <c r="I309" s="188"/>
      <c r="J309" s="188"/>
      <c r="K309" s="188"/>
      <c r="L309" s="192"/>
      <c r="M309" s="193"/>
      <c r="N309" s="194"/>
      <c r="O309" s="194"/>
      <c r="P309" s="194"/>
      <c r="Q309" s="194"/>
      <c r="R309" s="194"/>
      <c r="S309" s="194"/>
      <c r="T309" s="195"/>
      <c r="AT309" s="196" t="s">
        <v>131</v>
      </c>
      <c r="AU309" s="196" t="s">
        <v>85</v>
      </c>
      <c r="AV309" s="13" t="s">
        <v>85</v>
      </c>
      <c r="AW309" s="13" t="s">
        <v>36</v>
      </c>
      <c r="AX309" s="13" t="s">
        <v>75</v>
      </c>
      <c r="AY309" s="196" t="s">
        <v>121</v>
      </c>
    </row>
    <row r="310" spans="2:51" s="14" customFormat="1" ht="11.25">
      <c r="B310" s="197"/>
      <c r="C310" s="198"/>
      <c r="D310" s="183" t="s">
        <v>131</v>
      </c>
      <c r="E310" s="199" t="s">
        <v>17</v>
      </c>
      <c r="F310" s="200" t="s">
        <v>133</v>
      </c>
      <c r="G310" s="198"/>
      <c r="H310" s="201">
        <v>9</v>
      </c>
      <c r="I310" s="198"/>
      <c r="J310" s="198"/>
      <c r="K310" s="198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131</v>
      </c>
      <c r="AU310" s="206" t="s">
        <v>85</v>
      </c>
      <c r="AV310" s="14" t="s">
        <v>127</v>
      </c>
      <c r="AW310" s="14" t="s">
        <v>4</v>
      </c>
      <c r="AX310" s="14" t="s">
        <v>83</v>
      </c>
      <c r="AY310" s="206" t="s">
        <v>121</v>
      </c>
    </row>
    <row r="311" spans="1:65" s="2" customFormat="1" ht="24.2" customHeight="1">
      <c r="A311" s="31"/>
      <c r="B311" s="32"/>
      <c r="C311" s="170" t="s">
        <v>465</v>
      </c>
      <c r="D311" s="170" t="s">
        <v>123</v>
      </c>
      <c r="E311" s="171" t="s">
        <v>466</v>
      </c>
      <c r="F311" s="172" t="s">
        <v>467</v>
      </c>
      <c r="G311" s="173" t="s">
        <v>145</v>
      </c>
      <c r="H311" s="174">
        <v>20.28</v>
      </c>
      <c r="I311" s="175">
        <v>79</v>
      </c>
      <c r="J311" s="175">
        <f>ROUND(I311*H311,2)</f>
        <v>1602.12</v>
      </c>
      <c r="K311" s="176"/>
      <c r="L311" s="36"/>
      <c r="M311" s="177" t="s">
        <v>17</v>
      </c>
      <c r="N311" s="178" t="s">
        <v>46</v>
      </c>
      <c r="O311" s="179">
        <v>0.199</v>
      </c>
      <c r="P311" s="179">
        <f>O311*H311</f>
        <v>4.03572</v>
      </c>
      <c r="Q311" s="179">
        <v>0</v>
      </c>
      <c r="R311" s="179">
        <f>Q311*H311</f>
        <v>0</v>
      </c>
      <c r="S311" s="179">
        <v>0</v>
      </c>
      <c r="T311" s="180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81" t="s">
        <v>127</v>
      </c>
      <c r="AT311" s="181" t="s">
        <v>123</v>
      </c>
      <c r="AU311" s="181" t="s">
        <v>85</v>
      </c>
      <c r="AY311" s="17" t="s">
        <v>121</v>
      </c>
      <c r="BE311" s="182">
        <f>IF(N311="základní",J311,0)</f>
        <v>1602.12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17" t="s">
        <v>83</v>
      </c>
      <c r="BK311" s="182">
        <f>ROUND(I311*H311,2)</f>
        <v>1602.12</v>
      </c>
      <c r="BL311" s="17" t="s">
        <v>127</v>
      </c>
      <c r="BM311" s="181" t="s">
        <v>468</v>
      </c>
    </row>
    <row r="312" spans="1:47" s="2" customFormat="1" ht="29.25">
      <c r="A312" s="31"/>
      <c r="B312" s="32"/>
      <c r="C312" s="33"/>
      <c r="D312" s="183" t="s">
        <v>129</v>
      </c>
      <c r="E312" s="33"/>
      <c r="F312" s="184" t="s">
        <v>469</v>
      </c>
      <c r="G312" s="33"/>
      <c r="H312" s="33"/>
      <c r="I312" s="33"/>
      <c r="J312" s="33"/>
      <c r="K312" s="33"/>
      <c r="L312" s="36"/>
      <c r="M312" s="185"/>
      <c r="N312" s="186"/>
      <c r="O312" s="61"/>
      <c r="P312" s="61"/>
      <c r="Q312" s="61"/>
      <c r="R312" s="61"/>
      <c r="S312" s="61"/>
      <c r="T312" s="62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T312" s="17" t="s">
        <v>129</v>
      </c>
      <c r="AU312" s="17" t="s">
        <v>85</v>
      </c>
    </row>
    <row r="313" spans="1:65" s="2" customFormat="1" ht="24.2" customHeight="1">
      <c r="A313" s="31"/>
      <c r="B313" s="32"/>
      <c r="C313" s="207" t="s">
        <v>470</v>
      </c>
      <c r="D313" s="207" t="s">
        <v>173</v>
      </c>
      <c r="E313" s="208" t="s">
        <v>471</v>
      </c>
      <c r="F313" s="209" t="s">
        <v>472</v>
      </c>
      <c r="G313" s="210" t="s">
        <v>145</v>
      </c>
      <c r="H313" s="211">
        <v>20.28</v>
      </c>
      <c r="I313" s="212">
        <v>67.6</v>
      </c>
      <c r="J313" s="212">
        <f>ROUND(I313*H313,2)</f>
        <v>1370.93</v>
      </c>
      <c r="K313" s="213"/>
      <c r="L313" s="214"/>
      <c r="M313" s="215" t="s">
        <v>17</v>
      </c>
      <c r="N313" s="216" t="s">
        <v>46</v>
      </c>
      <c r="O313" s="179">
        <v>0</v>
      </c>
      <c r="P313" s="179">
        <f>O313*H313</f>
        <v>0</v>
      </c>
      <c r="Q313" s="179">
        <v>0.00067</v>
      </c>
      <c r="R313" s="179">
        <f>Q313*H313</f>
        <v>0.013587600000000002</v>
      </c>
      <c r="S313" s="179">
        <v>0</v>
      </c>
      <c r="T313" s="180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81" t="s">
        <v>167</v>
      </c>
      <c r="AT313" s="181" t="s">
        <v>173</v>
      </c>
      <c r="AU313" s="181" t="s">
        <v>85</v>
      </c>
      <c r="AY313" s="17" t="s">
        <v>121</v>
      </c>
      <c r="BE313" s="182">
        <f>IF(N313="základní",J313,0)</f>
        <v>1370.93</v>
      </c>
      <c r="BF313" s="182">
        <f>IF(N313="snížená",J313,0)</f>
        <v>0</v>
      </c>
      <c r="BG313" s="182">
        <f>IF(N313="zákl. přenesená",J313,0)</f>
        <v>0</v>
      </c>
      <c r="BH313" s="182">
        <f>IF(N313="sníž. přenesená",J313,0)</f>
        <v>0</v>
      </c>
      <c r="BI313" s="182">
        <f>IF(N313="nulová",J313,0)</f>
        <v>0</v>
      </c>
      <c r="BJ313" s="17" t="s">
        <v>83</v>
      </c>
      <c r="BK313" s="182">
        <f>ROUND(I313*H313,2)</f>
        <v>1370.93</v>
      </c>
      <c r="BL313" s="17" t="s">
        <v>127</v>
      </c>
      <c r="BM313" s="181" t="s">
        <v>473</v>
      </c>
    </row>
    <row r="314" spans="1:47" s="2" customFormat="1" ht="11.25">
      <c r="A314" s="31"/>
      <c r="B314" s="32"/>
      <c r="C314" s="33"/>
      <c r="D314" s="183" t="s">
        <v>129</v>
      </c>
      <c r="E314" s="33"/>
      <c r="F314" s="184" t="s">
        <v>472</v>
      </c>
      <c r="G314" s="33"/>
      <c r="H314" s="33"/>
      <c r="I314" s="33"/>
      <c r="J314" s="33"/>
      <c r="K314" s="33"/>
      <c r="L314" s="36"/>
      <c r="M314" s="185"/>
      <c r="N314" s="186"/>
      <c r="O314" s="61"/>
      <c r="P314" s="61"/>
      <c r="Q314" s="61"/>
      <c r="R314" s="61"/>
      <c r="S314" s="61"/>
      <c r="T314" s="62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T314" s="17" t="s">
        <v>129</v>
      </c>
      <c r="AU314" s="17" t="s">
        <v>85</v>
      </c>
    </row>
    <row r="315" spans="2:51" s="13" customFormat="1" ht="11.25">
      <c r="B315" s="187"/>
      <c r="C315" s="188"/>
      <c r="D315" s="183" t="s">
        <v>131</v>
      </c>
      <c r="E315" s="189" t="s">
        <v>17</v>
      </c>
      <c r="F315" s="190" t="s">
        <v>474</v>
      </c>
      <c r="G315" s="188"/>
      <c r="H315" s="191">
        <v>20.28</v>
      </c>
      <c r="I315" s="188"/>
      <c r="J315" s="188"/>
      <c r="K315" s="188"/>
      <c r="L315" s="192"/>
      <c r="M315" s="193"/>
      <c r="N315" s="194"/>
      <c r="O315" s="194"/>
      <c r="P315" s="194"/>
      <c r="Q315" s="194"/>
      <c r="R315" s="194"/>
      <c r="S315" s="194"/>
      <c r="T315" s="195"/>
      <c r="AT315" s="196" t="s">
        <v>131</v>
      </c>
      <c r="AU315" s="196" t="s">
        <v>85</v>
      </c>
      <c r="AV315" s="13" t="s">
        <v>85</v>
      </c>
      <c r="AW315" s="13" t="s">
        <v>36</v>
      </c>
      <c r="AX315" s="13" t="s">
        <v>75</v>
      </c>
      <c r="AY315" s="196" t="s">
        <v>121</v>
      </c>
    </row>
    <row r="316" spans="2:51" s="14" customFormat="1" ht="11.25">
      <c r="B316" s="197"/>
      <c r="C316" s="198"/>
      <c r="D316" s="183" t="s">
        <v>131</v>
      </c>
      <c r="E316" s="199" t="s">
        <v>17</v>
      </c>
      <c r="F316" s="200" t="s">
        <v>133</v>
      </c>
      <c r="G316" s="198"/>
      <c r="H316" s="201">
        <v>20.28</v>
      </c>
      <c r="I316" s="198"/>
      <c r="J316" s="198"/>
      <c r="K316" s="198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131</v>
      </c>
      <c r="AU316" s="206" t="s">
        <v>85</v>
      </c>
      <c r="AV316" s="14" t="s">
        <v>127</v>
      </c>
      <c r="AW316" s="14" t="s">
        <v>4</v>
      </c>
      <c r="AX316" s="14" t="s">
        <v>83</v>
      </c>
      <c r="AY316" s="206" t="s">
        <v>121</v>
      </c>
    </row>
    <row r="317" spans="1:65" s="2" customFormat="1" ht="24.2" customHeight="1">
      <c r="A317" s="31"/>
      <c r="B317" s="32"/>
      <c r="C317" s="170" t="s">
        <v>475</v>
      </c>
      <c r="D317" s="170" t="s">
        <v>123</v>
      </c>
      <c r="E317" s="171" t="s">
        <v>476</v>
      </c>
      <c r="F317" s="172" t="s">
        <v>477</v>
      </c>
      <c r="G317" s="173" t="s">
        <v>145</v>
      </c>
      <c r="H317" s="174">
        <v>31.92</v>
      </c>
      <c r="I317" s="175">
        <v>95</v>
      </c>
      <c r="J317" s="175">
        <f>ROUND(I317*H317,2)</f>
        <v>3032.4</v>
      </c>
      <c r="K317" s="176"/>
      <c r="L317" s="36"/>
      <c r="M317" s="177" t="s">
        <v>17</v>
      </c>
      <c r="N317" s="178" t="s">
        <v>46</v>
      </c>
      <c r="O317" s="179">
        <v>0.24</v>
      </c>
      <c r="P317" s="179">
        <f>O317*H317</f>
        <v>7.6608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81" t="s">
        <v>127</v>
      </c>
      <c r="AT317" s="181" t="s">
        <v>123</v>
      </c>
      <c r="AU317" s="181" t="s">
        <v>85</v>
      </c>
      <c r="AY317" s="17" t="s">
        <v>121</v>
      </c>
      <c r="BE317" s="182">
        <f>IF(N317="základní",J317,0)</f>
        <v>3032.4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17" t="s">
        <v>83</v>
      </c>
      <c r="BK317" s="182">
        <f>ROUND(I317*H317,2)</f>
        <v>3032.4</v>
      </c>
      <c r="BL317" s="17" t="s">
        <v>127</v>
      </c>
      <c r="BM317" s="181" t="s">
        <v>478</v>
      </c>
    </row>
    <row r="318" spans="1:47" s="2" customFormat="1" ht="29.25">
      <c r="A318" s="31"/>
      <c r="B318" s="32"/>
      <c r="C318" s="33"/>
      <c r="D318" s="183" t="s">
        <v>129</v>
      </c>
      <c r="E318" s="33"/>
      <c r="F318" s="184" t="s">
        <v>479</v>
      </c>
      <c r="G318" s="33"/>
      <c r="H318" s="33"/>
      <c r="I318" s="33"/>
      <c r="J318" s="33"/>
      <c r="K318" s="33"/>
      <c r="L318" s="36"/>
      <c r="M318" s="185"/>
      <c r="N318" s="186"/>
      <c r="O318" s="61"/>
      <c r="P318" s="61"/>
      <c r="Q318" s="61"/>
      <c r="R318" s="61"/>
      <c r="S318" s="61"/>
      <c r="T318" s="62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T318" s="17" t="s">
        <v>129</v>
      </c>
      <c r="AU318" s="17" t="s">
        <v>85</v>
      </c>
    </row>
    <row r="319" spans="1:65" s="2" customFormat="1" ht="24.2" customHeight="1">
      <c r="A319" s="31"/>
      <c r="B319" s="32"/>
      <c r="C319" s="207" t="s">
        <v>480</v>
      </c>
      <c r="D319" s="207" t="s">
        <v>173</v>
      </c>
      <c r="E319" s="208" t="s">
        <v>481</v>
      </c>
      <c r="F319" s="209" t="s">
        <v>482</v>
      </c>
      <c r="G319" s="210" t="s">
        <v>145</v>
      </c>
      <c r="H319" s="211">
        <v>31.92</v>
      </c>
      <c r="I319" s="212">
        <v>107.9</v>
      </c>
      <c r="J319" s="212">
        <f>ROUND(I319*H319,2)</f>
        <v>3444.17</v>
      </c>
      <c r="K319" s="213"/>
      <c r="L319" s="214"/>
      <c r="M319" s="215" t="s">
        <v>17</v>
      </c>
      <c r="N319" s="216" t="s">
        <v>46</v>
      </c>
      <c r="O319" s="179">
        <v>0</v>
      </c>
      <c r="P319" s="179">
        <f>O319*H319</f>
        <v>0</v>
      </c>
      <c r="Q319" s="179">
        <v>0.00106</v>
      </c>
      <c r="R319" s="179">
        <f>Q319*H319</f>
        <v>0.0338352</v>
      </c>
      <c r="S319" s="179">
        <v>0</v>
      </c>
      <c r="T319" s="180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81" t="s">
        <v>167</v>
      </c>
      <c r="AT319" s="181" t="s">
        <v>173</v>
      </c>
      <c r="AU319" s="181" t="s">
        <v>85</v>
      </c>
      <c r="AY319" s="17" t="s">
        <v>121</v>
      </c>
      <c r="BE319" s="182">
        <f>IF(N319="základní",J319,0)</f>
        <v>3444.17</v>
      </c>
      <c r="BF319" s="182">
        <f>IF(N319="snížená",J319,0)</f>
        <v>0</v>
      </c>
      <c r="BG319" s="182">
        <f>IF(N319="zákl. přenesená",J319,0)</f>
        <v>0</v>
      </c>
      <c r="BH319" s="182">
        <f>IF(N319="sníž. přenesená",J319,0)</f>
        <v>0</v>
      </c>
      <c r="BI319" s="182">
        <f>IF(N319="nulová",J319,0)</f>
        <v>0</v>
      </c>
      <c r="BJ319" s="17" t="s">
        <v>83</v>
      </c>
      <c r="BK319" s="182">
        <f>ROUND(I319*H319,2)</f>
        <v>3444.17</v>
      </c>
      <c r="BL319" s="17" t="s">
        <v>127</v>
      </c>
      <c r="BM319" s="181" t="s">
        <v>483</v>
      </c>
    </row>
    <row r="320" spans="1:47" s="2" customFormat="1" ht="11.25">
      <c r="A320" s="31"/>
      <c r="B320" s="32"/>
      <c r="C320" s="33"/>
      <c r="D320" s="183" t="s">
        <v>129</v>
      </c>
      <c r="E320" s="33"/>
      <c r="F320" s="184" t="s">
        <v>482</v>
      </c>
      <c r="G320" s="33"/>
      <c r="H320" s="33"/>
      <c r="I320" s="33"/>
      <c r="J320" s="33"/>
      <c r="K320" s="33"/>
      <c r="L320" s="36"/>
      <c r="M320" s="185"/>
      <c r="N320" s="186"/>
      <c r="O320" s="61"/>
      <c r="P320" s="61"/>
      <c r="Q320" s="61"/>
      <c r="R320" s="61"/>
      <c r="S320" s="61"/>
      <c r="T320" s="62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T320" s="17" t="s">
        <v>129</v>
      </c>
      <c r="AU320" s="17" t="s">
        <v>85</v>
      </c>
    </row>
    <row r="321" spans="2:51" s="13" customFormat="1" ht="11.25">
      <c r="B321" s="187"/>
      <c r="C321" s="188"/>
      <c r="D321" s="183" t="s">
        <v>131</v>
      </c>
      <c r="E321" s="189" t="s">
        <v>17</v>
      </c>
      <c r="F321" s="190" t="s">
        <v>484</v>
      </c>
      <c r="G321" s="188"/>
      <c r="H321" s="191">
        <v>31.92</v>
      </c>
      <c r="I321" s="188"/>
      <c r="J321" s="188"/>
      <c r="K321" s="188"/>
      <c r="L321" s="192"/>
      <c r="M321" s="193"/>
      <c r="N321" s="194"/>
      <c r="O321" s="194"/>
      <c r="P321" s="194"/>
      <c r="Q321" s="194"/>
      <c r="R321" s="194"/>
      <c r="S321" s="194"/>
      <c r="T321" s="195"/>
      <c r="AT321" s="196" t="s">
        <v>131</v>
      </c>
      <c r="AU321" s="196" t="s">
        <v>85</v>
      </c>
      <c r="AV321" s="13" t="s">
        <v>85</v>
      </c>
      <c r="AW321" s="13" t="s">
        <v>36</v>
      </c>
      <c r="AX321" s="13" t="s">
        <v>75</v>
      </c>
      <c r="AY321" s="196" t="s">
        <v>121</v>
      </c>
    </row>
    <row r="322" spans="2:51" s="14" customFormat="1" ht="11.25">
      <c r="B322" s="197"/>
      <c r="C322" s="198"/>
      <c r="D322" s="183" t="s">
        <v>131</v>
      </c>
      <c r="E322" s="199" t="s">
        <v>17</v>
      </c>
      <c r="F322" s="200" t="s">
        <v>133</v>
      </c>
      <c r="G322" s="198"/>
      <c r="H322" s="201">
        <v>31.92</v>
      </c>
      <c r="I322" s="198"/>
      <c r="J322" s="198"/>
      <c r="K322" s="198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131</v>
      </c>
      <c r="AU322" s="206" t="s">
        <v>85</v>
      </c>
      <c r="AV322" s="14" t="s">
        <v>127</v>
      </c>
      <c r="AW322" s="14" t="s">
        <v>4</v>
      </c>
      <c r="AX322" s="14" t="s">
        <v>83</v>
      </c>
      <c r="AY322" s="206" t="s">
        <v>121</v>
      </c>
    </row>
    <row r="323" spans="1:65" s="2" customFormat="1" ht="24.2" customHeight="1">
      <c r="A323" s="31"/>
      <c r="B323" s="32"/>
      <c r="C323" s="170" t="s">
        <v>485</v>
      </c>
      <c r="D323" s="170" t="s">
        <v>123</v>
      </c>
      <c r="E323" s="171" t="s">
        <v>486</v>
      </c>
      <c r="F323" s="172" t="s">
        <v>487</v>
      </c>
      <c r="G323" s="173" t="s">
        <v>212</v>
      </c>
      <c r="H323" s="174">
        <v>2</v>
      </c>
      <c r="I323" s="175">
        <v>193</v>
      </c>
      <c r="J323" s="175">
        <f>ROUND(I323*H323,2)</f>
        <v>386</v>
      </c>
      <c r="K323" s="176"/>
      <c r="L323" s="36"/>
      <c r="M323" s="177" t="s">
        <v>17</v>
      </c>
      <c r="N323" s="178" t="s">
        <v>46</v>
      </c>
      <c r="O323" s="179">
        <v>0.473</v>
      </c>
      <c r="P323" s="179">
        <f>O323*H323</f>
        <v>0.946</v>
      </c>
      <c r="Q323" s="179">
        <v>0</v>
      </c>
      <c r="R323" s="179">
        <f>Q323*H323</f>
        <v>0</v>
      </c>
      <c r="S323" s="179">
        <v>0</v>
      </c>
      <c r="T323" s="180">
        <f>S323*H323</f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81" t="s">
        <v>127</v>
      </c>
      <c r="AT323" s="181" t="s">
        <v>123</v>
      </c>
      <c r="AU323" s="181" t="s">
        <v>85</v>
      </c>
      <c r="AY323" s="17" t="s">
        <v>121</v>
      </c>
      <c r="BE323" s="182">
        <f>IF(N323="základní",J323,0)</f>
        <v>386</v>
      </c>
      <c r="BF323" s="182">
        <f>IF(N323="snížená",J323,0)</f>
        <v>0</v>
      </c>
      <c r="BG323" s="182">
        <f>IF(N323="zákl. přenesená",J323,0)</f>
        <v>0</v>
      </c>
      <c r="BH323" s="182">
        <f>IF(N323="sníž. přenesená",J323,0)</f>
        <v>0</v>
      </c>
      <c r="BI323" s="182">
        <f>IF(N323="nulová",J323,0)</f>
        <v>0</v>
      </c>
      <c r="BJ323" s="17" t="s">
        <v>83</v>
      </c>
      <c r="BK323" s="182">
        <f>ROUND(I323*H323,2)</f>
        <v>386</v>
      </c>
      <c r="BL323" s="17" t="s">
        <v>127</v>
      </c>
      <c r="BM323" s="181" t="s">
        <v>488</v>
      </c>
    </row>
    <row r="324" spans="1:47" s="2" customFormat="1" ht="29.25">
      <c r="A324" s="31"/>
      <c r="B324" s="32"/>
      <c r="C324" s="33"/>
      <c r="D324" s="183" t="s">
        <v>129</v>
      </c>
      <c r="E324" s="33"/>
      <c r="F324" s="184" t="s">
        <v>489</v>
      </c>
      <c r="G324" s="33"/>
      <c r="H324" s="33"/>
      <c r="I324" s="33"/>
      <c r="J324" s="33"/>
      <c r="K324" s="33"/>
      <c r="L324" s="36"/>
      <c r="M324" s="185"/>
      <c r="N324" s="186"/>
      <c r="O324" s="61"/>
      <c r="P324" s="61"/>
      <c r="Q324" s="61"/>
      <c r="R324" s="61"/>
      <c r="S324" s="61"/>
      <c r="T324" s="62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T324" s="17" t="s">
        <v>129</v>
      </c>
      <c r="AU324" s="17" t="s">
        <v>85</v>
      </c>
    </row>
    <row r="325" spans="1:65" s="2" customFormat="1" ht="14.45" customHeight="1">
      <c r="A325" s="31"/>
      <c r="B325" s="32"/>
      <c r="C325" s="207" t="s">
        <v>490</v>
      </c>
      <c r="D325" s="207" t="s">
        <v>173</v>
      </c>
      <c r="E325" s="208" t="s">
        <v>491</v>
      </c>
      <c r="F325" s="209" t="s">
        <v>492</v>
      </c>
      <c r="G325" s="210" t="s">
        <v>212</v>
      </c>
      <c r="H325" s="211">
        <v>2</v>
      </c>
      <c r="I325" s="212">
        <v>79.2</v>
      </c>
      <c r="J325" s="212">
        <f>ROUND(I325*H325,2)</f>
        <v>158.4</v>
      </c>
      <c r="K325" s="213"/>
      <c r="L325" s="214"/>
      <c r="M325" s="215" t="s">
        <v>17</v>
      </c>
      <c r="N325" s="216" t="s">
        <v>46</v>
      </c>
      <c r="O325" s="179">
        <v>0</v>
      </c>
      <c r="P325" s="179">
        <f>O325*H325</f>
        <v>0</v>
      </c>
      <c r="Q325" s="179">
        <v>5E-05</v>
      </c>
      <c r="R325" s="179">
        <f>Q325*H325</f>
        <v>0.0001</v>
      </c>
      <c r="S325" s="179">
        <v>0</v>
      </c>
      <c r="T325" s="180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81" t="s">
        <v>167</v>
      </c>
      <c r="AT325" s="181" t="s">
        <v>173</v>
      </c>
      <c r="AU325" s="181" t="s">
        <v>85</v>
      </c>
      <c r="AY325" s="17" t="s">
        <v>121</v>
      </c>
      <c r="BE325" s="182">
        <f>IF(N325="základní",J325,0)</f>
        <v>158.4</v>
      </c>
      <c r="BF325" s="182">
        <f>IF(N325="snížená",J325,0)</f>
        <v>0</v>
      </c>
      <c r="BG325" s="182">
        <f>IF(N325="zákl. přenesená",J325,0)</f>
        <v>0</v>
      </c>
      <c r="BH325" s="182">
        <f>IF(N325="sníž. přenesená",J325,0)</f>
        <v>0</v>
      </c>
      <c r="BI325" s="182">
        <f>IF(N325="nulová",J325,0)</f>
        <v>0</v>
      </c>
      <c r="BJ325" s="17" t="s">
        <v>83</v>
      </c>
      <c r="BK325" s="182">
        <f>ROUND(I325*H325,2)</f>
        <v>158.4</v>
      </c>
      <c r="BL325" s="17" t="s">
        <v>127</v>
      </c>
      <c r="BM325" s="181" t="s">
        <v>493</v>
      </c>
    </row>
    <row r="326" spans="1:47" s="2" customFormat="1" ht="11.25">
      <c r="A326" s="31"/>
      <c r="B326" s="32"/>
      <c r="C326" s="33"/>
      <c r="D326" s="183" t="s">
        <v>129</v>
      </c>
      <c r="E326" s="33"/>
      <c r="F326" s="184" t="s">
        <v>492</v>
      </c>
      <c r="G326" s="33"/>
      <c r="H326" s="33"/>
      <c r="I326" s="33"/>
      <c r="J326" s="33"/>
      <c r="K326" s="33"/>
      <c r="L326" s="36"/>
      <c r="M326" s="185"/>
      <c r="N326" s="186"/>
      <c r="O326" s="61"/>
      <c r="P326" s="61"/>
      <c r="Q326" s="61"/>
      <c r="R326" s="61"/>
      <c r="S326" s="61"/>
      <c r="T326" s="62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7" t="s">
        <v>129</v>
      </c>
      <c r="AU326" s="17" t="s">
        <v>85</v>
      </c>
    </row>
    <row r="327" spans="2:51" s="13" customFormat="1" ht="11.25">
      <c r="B327" s="187"/>
      <c r="C327" s="188"/>
      <c r="D327" s="183" t="s">
        <v>131</v>
      </c>
      <c r="E327" s="189" t="s">
        <v>17</v>
      </c>
      <c r="F327" s="190" t="s">
        <v>85</v>
      </c>
      <c r="G327" s="188"/>
      <c r="H327" s="191">
        <v>2</v>
      </c>
      <c r="I327" s="188"/>
      <c r="J327" s="188"/>
      <c r="K327" s="188"/>
      <c r="L327" s="192"/>
      <c r="M327" s="193"/>
      <c r="N327" s="194"/>
      <c r="O327" s="194"/>
      <c r="P327" s="194"/>
      <c r="Q327" s="194"/>
      <c r="R327" s="194"/>
      <c r="S327" s="194"/>
      <c r="T327" s="195"/>
      <c r="AT327" s="196" t="s">
        <v>131</v>
      </c>
      <c r="AU327" s="196" t="s">
        <v>85</v>
      </c>
      <c r="AV327" s="13" t="s">
        <v>85</v>
      </c>
      <c r="AW327" s="13" t="s">
        <v>36</v>
      </c>
      <c r="AX327" s="13" t="s">
        <v>75</v>
      </c>
      <c r="AY327" s="196" t="s">
        <v>121</v>
      </c>
    </row>
    <row r="328" spans="2:51" s="14" customFormat="1" ht="11.25">
      <c r="B328" s="197"/>
      <c r="C328" s="198"/>
      <c r="D328" s="183" t="s">
        <v>131</v>
      </c>
      <c r="E328" s="199" t="s">
        <v>17</v>
      </c>
      <c r="F328" s="200" t="s">
        <v>133</v>
      </c>
      <c r="G328" s="198"/>
      <c r="H328" s="201">
        <v>2</v>
      </c>
      <c r="I328" s="198"/>
      <c r="J328" s="198"/>
      <c r="K328" s="198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131</v>
      </c>
      <c r="AU328" s="206" t="s">
        <v>85</v>
      </c>
      <c r="AV328" s="14" t="s">
        <v>127</v>
      </c>
      <c r="AW328" s="14" t="s">
        <v>4</v>
      </c>
      <c r="AX328" s="14" t="s">
        <v>83</v>
      </c>
      <c r="AY328" s="206" t="s">
        <v>121</v>
      </c>
    </row>
    <row r="329" spans="1:65" s="2" customFormat="1" ht="24.2" customHeight="1">
      <c r="A329" s="31"/>
      <c r="B329" s="32"/>
      <c r="C329" s="170" t="s">
        <v>494</v>
      </c>
      <c r="D329" s="170" t="s">
        <v>123</v>
      </c>
      <c r="E329" s="171" t="s">
        <v>495</v>
      </c>
      <c r="F329" s="172" t="s">
        <v>496</v>
      </c>
      <c r="G329" s="173" t="s">
        <v>212</v>
      </c>
      <c r="H329" s="174">
        <v>2</v>
      </c>
      <c r="I329" s="175">
        <v>203</v>
      </c>
      <c r="J329" s="175">
        <f>ROUND(I329*H329,2)</f>
        <v>406</v>
      </c>
      <c r="K329" s="176"/>
      <c r="L329" s="36"/>
      <c r="M329" s="177" t="s">
        <v>17</v>
      </c>
      <c r="N329" s="178" t="s">
        <v>46</v>
      </c>
      <c r="O329" s="179">
        <v>0.497</v>
      </c>
      <c r="P329" s="179">
        <f>O329*H329</f>
        <v>0.994</v>
      </c>
      <c r="Q329" s="179">
        <v>0</v>
      </c>
      <c r="R329" s="179">
        <f>Q329*H329</f>
        <v>0</v>
      </c>
      <c r="S329" s="179">
        <v>0</v>
      </c>
      <c r="T329" s="180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81" t="s">
        <v>127</v>
      </c>
      <c r="AT329" s="181" t="s">
        <v>123</v>
      </c>
      <c r="AU329" s="181" t="s">
        <v>85</v>
      </c>
      <c r="AY329" s="17" t="s">
        <v>121</v>
      </c>
      <c r="BE329" s="182">
        <f>IF(N329="základní",J329,0)</f>
        <v>406</v>
      </c>
      <c r="BF329" s="182">
        <f>IF(N329="snížená",J329,0)</f>
        <v>0</v>
      </c>
      <c r="BG329" s="182">
        <f>IF(N329="zákl. přenesená",J329,0)</f>
        <v>0</v>
      </c>
      <c r="BH329" s="182">
        <f>IF(N329="sníž. přenesená",J329,0)</f>
        <v>0</v>
      </c>
      <c r="BI329" s="182">
        <f>IF(N329="nulová",J329,0)</f>
        <v>0</v>
      </c>
      <c r="BJ329" s="17" t="s">
        <v>83</v>
      </c>
      <c r="BK329" s="182">
        <f>ROUND(I329*H329,2)</f>
        <v>406</v>
      </c>
      <c r="BL329" s="17" t="s">
        <v>127</v>
      </c>
      <c r="BM329" s="181" t="s">
        <v>497</v>
      </c>
    </row>
    <row r="330" spans="1:47" s="2" customFormat="1" ht="29.25">
      <c r="A330" s="31"/>
      <c r="B330" s="32"/>
      <c r="C330" s="33"/>
      <c r="D330" s="183" t="s">
        <v>129</v>
      </c>
      <c r="E330" s="33"/>
      <c r="F330" s="184" t="s">
        <v>498</v>
      </c>
      <c r="G330" s="33"/>
      <c r="H330" s="33"/>
      <c r="I330" s="33"/>
      <c r="J330" s="33"/>
      <c r="K330" s="33"/>
      <c r="L330" s="36"/>
      <c r="M330" s="185"/>
      <c r="N330" s="186"/>
      <c r="O330" s="61"/>
      <c r="P330" s="61"/>
      <c r="Q330" s="61"/>
      <c r="R330" s="61"/>
      <c r="S330" s="61"/>
      <c r="T330" s="62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T330" s="17" t="s">
        <v>129</v>
      </c>
      <c r="AU330" s="17" t="s">
        <v>85</v>
      </c>
    </row>
    <row r="331" spans="1:65" s="2" customFormat="1" ht="14.45" customHeight="1">
      <c r="A331" s="31"/>
      <c r="B331" s="32"/>
      <c r="C331" s="207" t="s">
        <v>499</v>
      </c>
      <c r="D331" s="207" t="s">
        <v>173</v>
      </c>
      <c r="E331" s="208" t="s">
        <v>500</v>
      </c>
      <c r="F331" s="209" t="s">
        <v>501</v>
      </c>
      <c r="G331" s="210" t="s">
        <v>212</v>
      </c>
      <c r="H331" s="211">
        <v>2</v>
      </c>
      <c r="I331" s="212">
        <v>83.6</v>
      </c>
      <c r="J331" s="212">
        <f>ROUND(I331*H331,2)</f>
        <v>167.2</v>
      </c>
      <c r="K331" s="213"/>
      <c r="L331" s="214"/>
      <c r="M331" s="215" t="s">
        <v>17</v>
      </c>
      <c r="N331" s="216" t="s">
        <v>46</v>
      </c>
      <c r="O331" s="179">
        <v>0</v>
      </c>
      <c r="P331" s="179">
        <f>O331*H331</f>
        <v>0</v>
      </c>
      <c r="Q331" s="179">
        <v>0.0001</v>
      </c>
      <c r="R331" s="179">
        <f>Q331*H331</f>
        <v>0.0002</v>
      </c>
      <c r="S331" s="179">
        <v>0</v>
      </c>
      <c r="T331" s="180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81" t="s">
        <v>167</v>
      </c>
      <c r="AT331" s="181" t="s">
        <v>173</v>
      </c>
      <c r="AU331" s="181" t="s">
        <v>85</v>
      </c>
      <c r="AY331" s="17" t="s">
        <v>121</v>
      </c>
      <c r="BE331" s="182">
        <f>IF(N331="základní",J331,0)</f>
        <v>167.2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17" t="s">
        <v>83</v>
      </c>
      <c r="BK331" s="182">
        <f>ROUND(I331*H331,2)</f>
        <v>167.2</v>
      </c>
      <c r="BL331" s="17" t="s">
        <v>127</v>
      </c>
      <c r="BM331" s="181" t="s">
        <v>502</v>
      </c>
    </row>
    <row r="332" spans="1:47" s="2" customFormat="1" ht="11.25">
      <c r="A332" s="31"/>
      <c r="B332" s="32"/>
      <c r="C332" s="33"/>
      <c r="D332" s="183" t="s">
        <v>129</v>
      </c>
      <c r="E332" s="33"/>
      <c r="F332" s="184" t="s">
        <v>501</v>
      </c>
      <c r="G332" s="33"/>
      <c r="H332" s="33"/>
      <c r="I332" s="33"/>
      <c r="J332" s="33"/>
      <c r="K332" s="33"/>
      <c r="L332" s="36"/>
      <c r="M332" s="185"/>
      <c r="N332" s="186"/>
      <c r="O332" s="61"/>
      <c r="P332" s="61"/>
      <c r="Q332" s="61"/>
      <c r="R332" s="61"/>
      <c r="S332" s="61"/>
      <c r="T332" s="62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T332" s="17" t="s">
        <v>129</v>
      </c>
      <c r="AU332" s="17" t="s">
        <v>85</v>
      </c>
    </row>
    <row r="333" spans="2:51" s="13" customFormat="1" ht="11.25">
      <c r="B333" s="187"/>
      <c r="C333" s="188"/>
      <c r="D333" s="183" t="s">
        <v>131</v>
      </c>
      <c r="E333" s="189" t="s">
        <v>17</v>
      </c>
      <c r="F333" s="190" t="s">
        <v>85</v>
      </c>
      <c r="G333" s="188"/>
      <c r="H333" s="191">
        <v>2</v>
      </c>
      <c r="I333" s="188"/>
      <c r="J333" s="188"/>
      <c r="K333" s="188"/>
      <c r="L333" s="192"/>
      <c r="M333" s="193"/>
      <c r="N333" s="194"/>
      <c r="O333" s="194"/>
      <c r="P333" s="194"/>
      <c r="Q333" s="194"/>
      <c r="R333" s="194"/>
      <c r="S333" s="194"/>
      <c r="T333" s="195"/>
      <c r="AT333" s="196" t="s">
        <v>131</v>
      </c>
      <c r="AU333" s="196" t="s">
        <v>85</v>
      </c>
      <c r="AV333" s="13" t="s">
        <v>85</v>
      </c>
      <c r="AW333" s="13" t="s">
        <v>36</v>
      </c>
      <c r="AX333" s="13" t="s">
        <v>75</v>
      </c>
      <c r="AY333" s="196" t="s">
        <v>121</v>
      </c>
    </row>
    <row r="334" spans="2:51" s="14" customFormat="1" ht="11.25">
      <c r="B334" s="197"/>
      <c r="C334" s="198"/>
      <c r="D334" s="183" t="s">
        <v>131</v>
      </c>
      <c r="E334" s="199" t="s">
        <v>17</v>
      </c>
      <c r="F334" s="200" t="s">
        <v>133</v>
      </c>
      <c r="G334" s="198"/>
      <c r="H334" s="201">
        <v>2</v>
      </c>
      <c r="I334" s="198"/>
      <c r="J334" s="198"/>
      <c r="K334" s="198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131</v>
      </c>
      <c r="AU334" s="206" t="s">
        <v>85</v>
      </c>
      <c r="AV334" s="14" t="s">
        <v>127</v>
      </c>
      <c r="AW334" s="14" t="s">
        <v>4</v>
      </c>
      <c r="AX334" s="14" t="s">
        <v>83</v>
      </c>
      <c r="AY334" s="206" t="s">
        <v>121</v>
      </c>
    </row>
    <row r="335" spans="1:65" s="2" customFormat="1" ht="24.2" customHeight="1">
      <c r="A335" s="31"/>
      <c r="B335" s="32"/>
      <c r="C335" s="170" t="s">
        <v>503</v>
      </c>
      <c r="D335" s="170" t="s">
        <v>123</v>
      </c>
      <c r="E335" s="171" t="s">
        <v>504</v>
      </c>
      <c r="F335" s="172" t="s">
        <v>505</v>
      </c>
      <c r="G335" s="173" t="s">
        <v>212</v>
      </c>
      <c r="H335" s="174">
        <v>3</v>
      </c>
      <c r="I335" s="175">
        <v>216</v>
      </c>
      <c r="J335" s="175">
        <f>ROUND(I335*H335,2)</f>
        <v>648</v>
      </c>
      <c r="K335" s="176"/>
      <c r="L335" s="36"/>
      <c r="M335" s="177" t="s">
        <v>17</v>
      </c>
      <c r="N335" s="178" t="s">
        <v>46</v>
      </c>
      <c r="O335" s="179">
        <v>0.526</v>
      </c>
      <c r="P335" s="179">
        <f>O335*H335</f>
        <v>1.578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81" t="s">
        <v>127</v>
      </c>
      <c r="AT335" s="181" t="s">
        <v>123</v>
      </c>
      <c r="AU335" s="181" t="s">
        <v>85</v>
      </c>
      <c r="AY335" s="17" t="s">
        <v>121</v>
      </c>
      <c r="BE335" s="182">
        <f>IF(N335="základní",J335,0)</f>
        <v>648</v>
      </c>
      <c r="BF335" s="182">
        <f>IF(N335="snížená",J335,0)</f>
        <v>0</v>
      </c>
      <c r="BG335" s="182">
        <f>IF(N335="zákl. přenesená",J335,0)</f>
        <v>0</v>
      </c>
      <c r="BH335" s="182">
        <f>IF(N335="sníž. přenesená",J335,0)</f>
        <v>0</v>
      </c>
      <c r="BI335" s="182">
        <f>IF(N335="nulová",J335,0)</f>
        <v>0</v>
      </c>
      <c r="BJ335" s="17" t="s">
        <v>83</v>
      </c>
      <c r="BK335" s="182">
        <f>ROUND(I335*H335,2)</f>
        <v>648</v>
      </c>
      <c r="BL335" s="17" t="s">
        <v>127</v>
      </c>
      <c r="BM335" s="181" t="s">
        <v>506</v>
      </c>
    </row>
    <row r="336" spans="1:47" s="2" customFormat="1" ht="29.25">
      <c r="A336" s="31"/>
      <c r="B336" s="32"/>
      <c r="C336" s="33"/>
      <c r="D336" s="183" t="s">
        <v>129</v>
      </c>
      <c r="E336" s="33"/>
      <c r="F336" s="184" t="s">
        <v>507</v>
      </c>
      <c r="G336" s="33"/>
      <c r="H336" s="33"/>
      <c r="I336" s="33"/>
      <c r="J336" s="33"/>
      <c r="K336" s="33"/>
      <c r="L336" s="36"/>
      <c r="M336" s="185"/>
      <c r="N336" s="186"/>
      <c r="O336" s="61"/>
      <c r="P336" s="61"/>
      <c r="Q336" s="61"/>
      <c r="R336" s="61"/>
      <c r="S336" s="61"/>
      <c r="T336" s="62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T336" s="17" t="s">
        <v>129</v>
      </c>
      <c r="AU336" s="17" t="s">
        <v>85</v>
      </c>
    </row>
    <row r="337" spans="1:65" s="2" customFormat="1" ht="14.45" customHeight="1">
      <c r="A337" s="31"/>
      <c r="B337" s="32"/>
      <c r="C337" s="207" t="s">
        <v>508</v>
      </c>
      <c r="D337" s="207" t="s">
        <v>173</v>
      </c>
      <c r="E337" s="208" t="s">
        <v>509</v>
      </c>
      <c r="F337" s="209" t="s">
        <v>510</v>
      </c>
      <c r="G337" s="210" t="s">
        <v>212</v>
      </c>
      <c r="H337" s="211">
        <v>3</v>
      </c>
      <c r="I337" s="212">
        <v>125.4</v>
      </c>
      <c r="J337" s="212">
        <f>ROUND(I337*H337,2)</f>
        <v>376.2</v>
      </c>
      <c r="K337" s="213"/>
      <c r="L337" s="214"/>
      <c r="M337" s="215" t="s">
        <v>17</v>
      </c>
      <c r="N337" s="216" t="s">
        <v>46</v>
      </c>
      <c r="O337" s="179">
        <v>0</v>
      </c>
      <c r="P337" s="179">
        <f>O337*H337</f>
        <v>0</v>
      </c>
      <c r="Q337" s="179">
        <v>0.00013</v>
      </c>
      <c r="R337" s="179">
        <f>Q337*H337</f>
        <v>0.00038999999999999994</v>
      </c>
      <c r="S337" s="179">
        <v>0</v>
      </c>
      <c r="T337" s="180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81" t="s">
        <v>167</v>
      </c>
      <c r="AT337" s="181" t="s">
        <v>173</v>
      </c>
      <c r="AU337" s="181" t="s">
        <v>85</v>
      </c>
      <c r="AY337" s="17" t="s">
        <v>121</v>
      </c>
      <c r="BE337" s="182">
        <f>IF(N337="základní",J337,0)</f>
        <v>376.2</v>
      </c>
      <c r="BF337" s="182">
        <f>IF(N337="snížená",J337,0)</f>
        <v>0</v>
      </c>
      <c r="BG337" s="182">
        <f>IF(N337="zákl. přenesená",J337,0)</f>
        <v>0</v>
      </c>
      <c r="BH337" s="182">
        <f>IF(N337="sníž. přenesená",J337,0)</f>
        <v>0</v>
      </c>
      <c r="BI337" s="182">
        <f>IF(N337="nulová",J337,0)</f>
        <v>0</v>
      </c>
      <c r="BJ337" s="17" t="s">
        <v>83</v>
      </c>
      <c r="BK337" s="182">
        <f>ROUND(I337*H337,2)</f>
        <v>376.2</v>
      </c>
      <c r="BL337" s="17" t="s">
        <v>127</v>
      </c>
      <c r="BM337" s="181" t="s">
        <v>511</v>
      </c>
    </row>
    <row r="338" spans="1:47" s="2" customFormat="1" ht="11.25">
      <c r="A338" s="31"/>
      <c r="B338" s="32"/>
      <c r="C338" s="33"/>
      <c r="D338" s="183" t="s">
        <v>129</v>
      </c>
      <c r="E338" s="33"/>
      <c r="F338" s="184" t="s">
        <v>510</v>
      </c>
      <c r="G338" s="33"/>
      <c r="H338" s="33"/>
      <c r="I338" s="33"/>
      <c r="J338" s="33"/>
      <c r="K338" s="33"/>
      <c r="L338" s="36"/>
      <c r="M338" s="185"/>
      <c r="N338" s="186"/>
      <c r="O338" s="61"/>
      <c r="P338" s="61"/>
      <c r="Q338" s="61"/>
      <c r="R338" s="61"/>
      <c r="S338" s="61"/>
      <c r="T338" s="62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7" t="s">
        <v>129</v>
      </c>
      <c r="AU338" s="17" t="s">
        <v>85</v>
      </c>
    </row>
    <row r="339" spans="2:51" s="13" customFormat="1" ht="11.25">
      <c r="B339" s="187"/>
      <c r="C339" s="188"/>
      <c r="D339" s="183" t="s">
        <v>131</v>
      </c>
      <c r="E339" s="189" t="s">
        <v>17</v>
      </c>
      <c r="F339" s="190" t="s">
        <v>138</v>
      </c>
      <c r="G339" s="188"/>
      <c r="H339" s="191">
        <v>3</v>
      </c>
      <c r="I339" s="188"/>
      <c r="J339" s="188"/>
      <c r="K339" s="188"/>
      <c r="L339" s="192"/>
      <c r="M339" s="193"/>
      <c r="N339" s="194"/>
      <c r="O339" s="194"/>
      <c r="P339" s="194"/>
      <c r="Q339" s="194"/>
      <c r="R339" s="194"/>
      <c r="S339" s="194"/>
      <c r="T339" s="195"/>
      <c r="AT339" s="196" t="s">
        <v>131</v>
      </c>
      <c r="AU339" s="196" t="s">
        <v>85</v>
      </c>
      <c r="AV339" s="13" t="s">
        <v>85</v>
      </c>
      <c r="AW339" s="13" t="s">
        <v>36</v>
      </c>
      <c r="AX339" s="13" t="s">
        <v>75</v>
      </c>
      <c r="AY339" s="196" t="s">
        <v>121</v>
      </c>
    </row>
    <row r="340" spans="2:51" s="14" customFormat="1" ht="11.25">
      <c r="B340" s="197"/>
      <c r="C340" s="198"/>
      <c r="D340" s="183" t="s">
        <v>131</v>
      </c>
      <c r="E340" s="199" t="s">
        <v>17</v>
      </c>
      <c r="F340" s="200" t="s">
        <v>133</v>
      </c>
      <c r="G340" s="198"/>
      <c r="H340" s="201">
        <v>3</v>
      </c>
      <c r="I340" s="198"/>
      <c r="J340" s="198"/>
      <c r="K340" s="198"/>
      <c r="L340" s="202"/>
      <c r="M340" s="203"/>
      <c r="N340" s="204"/>
      <c r="O340" s="204"/>
      <c r="P340" s="204"/>
      <c r="Q340" s="204"/>
      <c r="R340" s="204"/>
      <c r="S340" s="204"/>
      <c r="T340" s="205"/>
      <c r="AT340" s="206" t="s">
        <v>131</v>
      </c>
      <c r="AU340" s="206" t="s">
        <v>85</v>
      </c>
      <c r="AV340" s="14" t="s">
        <v>127</v>
      </c>
      <c r="AW340" s="14" t="s">
        <v>4</v>
      </c>
      <c r="AX340" s="14" t="s">
        <v>83</v>
      </c>
      <c r="AY340" s="206" t="s">
        <v>121</v>
      </c>
    </row>
    <row r="341" spans="1:65" s="2" customFormat="1" ht="24.2" customHeight="1">
      <c r="A341" s="31"/>
      <c r="B341" s="32"/>
      <c r="C341" s="170" t="s">
        <v>512</v>
      </c>
      <c r="D341" s="170" t="s">
        <v>123</v>
      </c>
      <c r="E341" s="171" t="s">
        <v>513</v>
      </c>
      <c r="F341" s="172" t="s">
        <v>514</v>
      </c>
      <c r="G341" s="173" t="s">
        <v>212</v>
      </c>
      <c r="H341" s="174">
        <v>6</v>
      </c>
      <c r="I341" s="175">
        <v>234</v>
      </c>
      <c r="J341" s="175">
        <f>ROUND(I341*H341,2)</f>
        <v>1404</v>
      </c>
      <c r="K341" s="176"/>
      <c r="L341" s="36"/>
      <c r="M341" s="177" t="s">
        <v>17</v>
      </c>
      <c r="N341" s="178" t="s">
        <v>46</v>
      </c>
      <c r="O341" s="179">
        <v>0.565</v>
      </c>
      <c r="P341" s="179">
        <f>O341*H341</f>
        <v>3.3899999999999997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81" t="s">
        <v>127</v>
      </c>
      <c r="AT341" s="181" t="s">
        <v>123</v>
      </c>
      <c r="AU341" s="181" t="s">
        <v>85</v>
      </c>
      <c r="AY341" s="17" t="s">
        <v>121</v>
      </c>
      <c r="BE341" s="182">
        <f>IF(N341="základní",J341,0)</f>
        <v>1404</v>
      </c>
      <c r="BF341" s="182">
        <f>IF(N341="snížená",J341,0)</f>
        <v>0</v>
      </c>
      <c r="BG341" s="182">
        <f>IF(N341="zákl. přenesená",J341,0)</f>
        <v>0</v>
      </c>
      <c r="BH341" s="182">
        <f>IF(N341="sníž. přenesená",J341,0)</f>
        <v>0</v>
      </c>
      <c r="BI341" s="182">
        <f>IF(N341="nulová",J341,0)</f>
        <v>0</v>
      </c>
      <c r="BJ341" s="17" t="s">
        <v>83</v>
      </c>
      <c r="BK341" s="182">
        <f>ROUND(I341*H341,2)</f>
        <v>1404</v>
      </c>
      <c r="BL341" s="17" t="s">
        <v>127</v>
      </c>
      <c r="BM341" s="181" t="s">
        <v>515</v>
      </c>
    </row>
    <row r="342" spans="1:47" s="2" customFormat="1" ht="29.25">
      <c r="A342" s="31"/>
      <c r="B342" s="32"/>
      <c r="C342" s="33"/>
      <c r="D342" s="183" t="s">
        <v>129</v>
      </c>
      <c r="E342" s="33"/>
      <c r="F342" s="184" t="s">
        <v>516</v>
      </c>
      <c r="G342" s="33"/>
      <c r="H342" s="33"/>
      <c r="I342" s="33"/>
      <c r="J342" s="33"/>
      <c r="K342" s="33"/>
      <c r="L342" s="36"/>
      <c r="M342" s="185"/>
      <c r="N342" s="186"/>
      <c r="O342" s="61"/>
      <c r="P342" s="61"/>
      <c r="Q342" s="61"/>
      <c r="R342" s="61"/>
      <c r="S342" s="61"/>
      <c r="T342" s="62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7" t="s">
        <v>129</v>
      </c>
      <c r="AU342" s="17" t="s">
        <v>85</v>
      </c>
    </row>
    <row r="343" spans="1:65" s="2" customFormat="1" ht="14.45" customHeight="1">
      <c r="A343" s="31"/>
      <c r="B343" s="32"/>
      <c r="C343" s="207" t="s">
        <v>517</v>
      </c>
      <c r="D343" s="207" t="s">
        <v>173</v>
      </c>
      <c r="E343" s="208" t="s">
        <v>518</v>
      </c>
      <c r="F343" s="209" t="s">
        <v>519</v>
      </c>
      <c r="G343" s="210" t="s">
        <v>212</v>
      </c>
      <c r="H343" s="211">
        <v>6</v>
      </c>
      <c r="I343" s="212">
        <v>134.2</v>
      </c>
      <c r="J343" s="212">
        <f>ROUND(I343*H343,2)</f>
        <v>805.2</v>
      </c>
      <c r="K343" s="213"/>
      <c r="L343" s="214"/>
      <c r="M343" s="215" t="s">
        <v>17</v>
      </c>
      <c r="N343" s="216" t="s">
        <v>46</v>
      </c>
      <c r="O343" s="179">
        <v>0</v>
      </c>
      <c r="P343" s="179">
        <f>O343*H343</f>
        <v>0</v>
      </c>
      <c r="Q343" s="179">
        <v>0.00022</v>
      </c>
      <c r="R343" s="179">
        <f>Q343*H343</f>
        <v>0.00132</v>
      </c>
      <c r="S343" s="179">
        <v>0</v>
      </c>
      <c r="T343" s="180">
        <f>S343*H343</f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81" t="s">
        <v>167</v>
      </c>
      <c r="AT343" s="181" t="s">
        <v>173</v>
      </c>
      <c r="AU343" s="181" t="s">
        <v>85</v>
      </c>
      <c r="AY343" s="17" t="s">
        <v>121</v>
      </c>
      <c r="BE343" s="182">
        <f>IF(N343="základní",J343,0)</f>
        <v>805.2</v>
      </c>
      <c r="BF343" s="182">
        <f>IF(N343="snížená",J343,0)</f>
        <v>0</v>
      </c>
      <c r="BG343" s="182">
        <f>IF(N343="zákl. přenesená",J343,0)</f>
        <v>0</v>
      </c>
      <c r="BH343" s="182">
        <f>IF(N343="sníž. přenesená",J343,0)</f>
        <v>0</v>
      </c>
      <c r="BI343" s="182">
        <f>IF(N343="nulová",J343,0)</f>
        <v>0</v>
      </c>
      <c r="BJ343" s="17" t="s">
        <v>83</v>
      </c>
      <c r="BK343" s="182">
        <f>ROUND(I343*H343,2)</f>
        <v>805.2</v>
      </c>
      <c r="BL343" s="17" t="s">
        <v>127</v>
      </c>
      <c r="BM343" s="181" t="s">
        <v>520</v>
      </c>
    </row>
    <row r="344" spans="1:47" s="2" customFormat="1" ht="11.25">
      <c r="A344" s="31"/>
      <c r="B344" s="32"/>
      <c r="C344" s="33"/>
      <c r="D344" s="183" t="s">
        <v>129</v>
      </c>
      <c r="E344" s="33"/>
      <c r="F344" s="184" t="s">
        <v>519</v>
      </c>
      <c r="G344" s="33"/>
      <c r="H344" s="33"/>
      <c r="I344" s="33"/>
      <c r="J344" s="33"/>
      <c r="K344" s="33"/>
      <c r="L344" s="36"/>
      <c r="M344" s="185"/>
      <c r="N344" s="186"/>
      <c r="O344" s="61"/>
      <c r="P344" s="61"/>
      <c r="Q344" s="61"/>
      <c r="R344" s="61"/>
      <c r="S344" s="61"/>
      <c r="T344" s="62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T344" s="17" t="s">
        <v>129</v>
      </c>
      <c r="AU344" s="17" t="s">
        <v>85</v>
      </c>
    </row>
    <row r="345" spans="2:51" s="13" customFormat="1" ht="11.25">
      <c r="B345" s="187"/>
      <c r="C345" s="188"/>
      <c r="D345" s="183" t="s">
        <v>131</v>
      </c>
      <c r="E345" s="189" t="s">
        <v>17</v>
      </c>
      <c r="F345" s="190" t="s">
        <v>156</v>
      </c>
      <c r="G345" s="188"/>
      <c r="H345" s="191">
        <v>6</v>
      </c>
      <c r="I345" s="188"/>
      <c r="J345" s="188"/>
      <c r="K345" s="188"/>
      <c r="L345" s="192"/>
      <c r="M345" s="193"/>
      <c r="N345" s="194"/>
      <c r="O345" s="194"/>
      <c r="P345" s="194"/>
      <c r="Q345" s="194"/>
      <c r="R345" s="194"/>
      <c r="S345" s="194"/>
      <c r="T345" s="195"/>
      <c r="AT345" s="196" t="s">
        <v>131</v>
      </c>
      <c r="AU345" s="196" t="s">
        <v>85</v>
      </c>
      <c r="AV345" s="13" t="s">
        <v>85</v>
      </c>
      <c r="AW345" s="13" t="s">
        <v>36</v>
      </c>
      <c r="AX345" s="13" t="s">
        <v>75</v>
      </c>
      <c r="AY345" s="196" t="s">
        <v>121</v>
      </c>
    </row>
    <row r="346" spans="2:51" s="14" customFormat="1" ht="11.25">
      <c r="B346" s="197"/>
      <c r="C346" s="198"/>
      <c r="D346" s="183" t="s">
        <v>131</v>
      </c>
      <c r="E346" s="199" t="s">
        <v>17</v>
      </c>
      <c r="F346" s="200" t="s">
        <v>133</v>
      </c>
      <c r="G346" s="198"/>
      <c r="H346" s="201">
        <v>6</v>
      </c>
      <c r="I346" s="198"/>
      <c r="J346" s="198"/>
      <c r="K346" s="198"/>
      <c r="L346" s="202"/>
      <c r="M346" s="203"/>
      <c r="N346" s="204"/>
      <c r="O346" s="204"/>
      <c r="P346" s="204"/>
      <c r="Q346" s="204"/>
      <c r="R346" s="204"/>
      <c r="S346" s="204"/>
      <c r="T346" s="205"/>
      <c r="AT346" s="206" t="s">
        <v>131</v>
      </c>
      <c r="AU346" s="206" t="s">
        <v>85</v>
      </c>
      <c r="AV346" s="14" t="s">
        <v>127</v>
      </c>
      <c r="AW346" s="14" t="s">
        <v>4</v>
      </c>
      <c r="AX346" s="14" t="s">
        <v>83</v>
      </c>
      <c r="AY346" s="206" t="s">
        <v>121</v>
      </c>
    </row>
    <row r="347" spans="1:65" s="2" customFormat="1" ht="14.45" customHeight="1">
      <c r="A347" s="31"/>
      <c r="B347" s="32"/>
      <c r="C347" s="170" t="s">
        <v>521</v>
      </c>
      <c r="D347" s="170" t="s">
        <v>123</v>
      </c>
      <c r="E347" s="171" t="s">
        <v>522</v>
      </c>
      <c r="F347" s="172" t="s">
        <v>523</v>
      </c>
      <c r="G347" s="173" t="s">
        <v>212</v>
      </c>
      <c r="H347" s="174">
        <v>2</v>
      </c>
      <c r="I347" s="175">
        <v>439</v>
      </c>
      <c r="J347" s="175">
        <f>ROUND(I347*H347,2)</f>
        <v>878</v>
      </c>
      <c r="K347" s="176"/>
      <c r="L347" s="36"/>
      <c r="M347" s="177" t="s">
        <v>17</v>
      </c>
      <c r="N347" s="178" t="s">
        <v>46</v>
      </c>
      <c r="O347" s="179">
        <v>0.49</v>
      </c>
      <c r="P347" s="179">
        <f>O347*H347</f>
        <v>0.98</v>
      </c>
      <c r="Q347" s="179">
        <v>0.00038</v>
      </c>
      <c r="R347" s="179">
        <f>Q347*H347</f>
        <v>0.00076</v>
      </c>
      <c r="S347" s="179">
        <v>0</v>
      </c>
      <c r="T347" s="180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81" t="s">
        <v>127</v>
      </c>
      <c r="AT347" s="181" t="s">
        <v>123</v>
      </c>
      <c r="AU347" s="181" t="s">
        <v>85</v>
      </c>
      <c r="AY347" s="17" t="s">
        <v>121</v>
      </c>
      <c r="BE347" s="182">
        <f>IF(N347="základní",J347,0)</f>
        <v>878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7" t="s">
        <v>83</v>
      </c>
      <c r="BK347" s="182">
        <f>ROUND(I347*H347,2)</f>
        <v>878</v>
      </c>
      <c r="BL347" s="17" t="s">
        <v>127</v>
      </c>
      <c r="BM347" s="181" t="s">
        <v>524</v>
      </c>
    </row>
    <row r="348" spans="1:47" s="2" customFormat="1" ht="19.5">
      <c r="A348" s="31"/>
      <c r="B348" s="32"/>
      <c r="C348" s="33"/>
      <c r="D348" s="183" t="s">
        <v>129</v>
      </c>
      <c r="E348" s="33"/>
      <c r="F348" s="184" t="s">
        <v>525</v>
      </c>
      <c r="G348" s="33"/>
      <c r="H348" s="33"/>
      <c r="I348" s="33"/>
      <c r="J348" s="33"/>
      <c r="K348" s="33"/>
      <c r="L348" s="36"/>
      <c r="M348" s="185"/>
      <c r="N348" s="186"/>
      <c r="O348" s="61"/>
      <c r="P348" s="61"/>
      <c r="Q348" s="61"/>
      <c r="R348" s="61"/>
      <c r="S348" s="61"/>
      <c r="T348" s="62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T348" s="17" t="s">
        <v>129</v>
      </c>
      <c r="AU348" s="17" t="s">
        <v>85</v>
      </c>
    </row>
    <row r="349" spans="2:51" s="13" customFormat="1" ht="11.25">
      <c r="B349" s="187"/>
      <c r="C349" s="188"/>
      <c r="D349" s="183" t="s">
        <v>131</v>
      </c>
      <c r="E349" s="189" t="s">
        <v>17</v>
      </c>
      <c r="F349" s="190" t="s">
        <v>85</v>
      </c>
      <c r="G349" s="188"/>
      <c r="H349" s="191">
        <v>2</v>
      </c>
      <c r="I349" s="188"/>
      <c r="J349" s="188"/>
      <c r="K349" s="188"/>
      <c r="L349" s="192"/>
      <c r="M349" s="193"/>
      <c r="N349" s="194"/>
      <c r="O349" s="194"/>
      <c r="P349" s="194"/>
      <c r="Q349" s="194"/>
      <c r="R349" s="194"/>
      <c r="S349" s="194"/>
      <c r="T349" s="195"/>
      <c r="AT349" s="196" t="s">
        <v>131</v>
      </c>
      <c r="AU349" s="196" t="s">
        <v>85</v>
      </c>
      <c r="AV349" s="13" t="s">
        <v>85</v>
      </c>
      <c r="AW349" s="13" t="s">
        <v>36</v>
      </c>
      <c r="AX349" s="13" t="s">
        <v>75</v>
      </c>
      <c r="AY349" s="196" t="s">
        <v>121</v>
      </c>
    </row>
    <row r="350" spans="2:51" s="14" customFormat="1" ht="11.25">
      <c r="B350" s="197"/>
      <c r="C350" s="198"/>
      <c r="D350" s="183" t="s">
        <v>131</v>
      </c>
      <c r="E350" s="199" t="s">
        <v>17</v>
      </c>
      <c r="F350" s="200" t="s">
        <v>133</v>
      </c>
      <c r="G350" s="198"/>
      <c r="H350" s="201">
        <v>2</v>
      </c>
      <c r="I350" s="198"/>
      <c r="J350" s="198"/>
      <c r="K350" s="198"/>
      <c r="L350" s="202"/>
      <c r="M350" s="203"/>
      <c r="N350" s="204"/>
      <c r="O350" s="204"/>
      <c r="P350" s="204"/>
      <c r="Q350" s="204"/>
      <c r="R350" s="204"/>
      <c r="S350" s="204"/>
      <c r="T350" s="205"/>
      <c r="AT350" s="206" t="s">
        <v>131</v>
      </c>
      <c r="AU350" s="206" t="s">
        <v>85</v>
      </c>
      <c r="AV350" s="14" t="s">
        <v>127</v>
      </c>
      <c r="AW350" s="14" t="s">
        <v>4</v>
      </c>
      <c r="AX350" s="14" t="s">
        <v>83</v>
      </c>
      <c r="AY350" s="206" t="s">
        <v>121</v>
      </c>
    </row>
    <row r="351" spans="1:65" s="2" customFormat="1" ht="14.45" customHeight="1">
      <c r="A351" s="31"/>
      <c r="B351" s="32"/>
      <c r="C351" s="170" t="s">
        <v>526</v>
      </c>
      <c r="D351" s="170" t="s">
        <v>123</v>
      </c>
      <c r="E351" s="171" t="s">
        <v>527</v>
      </c>
      <c r="F351" s="172" t="s">
        <v>528</v>
      </c>
      <c r="G351" s="173" t="s">
        <v>212</v>
      </c>
      <c r="H351" s="174">
        <v>2</v>
      </c>
      <c r="I351" s="175">
        <v>614</v>
      </c>
      <c r="J351" s="175">
        <f>ROUND(I351*H351,2)</f>
        <v>1228</v>
      </c>
      <c r="K351" s="176"/>
      <c r="L351" s="36"/>
      <c r="M351" s="177" t="s">
        <v>17</v>
      </c>
      <c r="N351" s="178" t="s">
        <v>46</v>
      </c>
      <c r="O351" s="179">
        <v>0.58</v>
      </c>
      <c r="P351" s="179">
        <f>O351*H351</f>
        <v>1.16</v>
      </c>
      <c r="Q351" s="179">
        <v>0.00067</v>
      </c>
      <c r="R351" s="179">
        <f>Q351*H351</f>
        <v>0.00134</v>
      </c>
      <c r="S351" s="179">
        <v>0</v>
      </c>
      <c r="T351" s="180">
        <f>S351*H351</f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81" t="s">
        <v>127</v>
      </c>
      <c r="AT351" s="181" t="s">
        <v>123</v>
      </c>
      <c r="AU351" s="181" t="s">
        <v>85</v>
      </c>
      <c r="AY351" s="17" t="s">
        <v>121</v>
      </c>
      <c r="BE351" s="182">
        <f>IF(N351="základní",J351,0)</f>
        <v>1228</v>
      </c>
      <c r="BF351" s="182">
        <f>IF(N351="snížená",J351,0)</f>
        <v>0</v>
      </c>
      <c r="BG351" s="182">
        <f>IF(N351="zákl. přenesená",J351,0)</f>
        <v>0</v>
      </c>
      <c r="BH351" s="182">
        <f>IF(N351="sníž. přenesená",J351,0)</f>
        <v>0</v>
      </c>
      <c r="BI351" s="182">
        <f>IF(N351="nulová",J351,0)</f>
        <v>0</v>
      </c>
      <c r="BJ351" s="17" t="s">
        <v>83</v>
      </c>
      <c r="BK351" s="182">
        <f>ROUND(I351*H351,2)</f>
        <v>1228</v>
      </c>
      <c r="BL351" s="17" t="s">
        <v>127</v>
      </c>
      <c r="BM351" s="181" t="s">
        <v>529</v>
      </c>
    </row>
    <row r="352" spans="1:47" s="2" customFormat="1" ht="19.5">
      <c r="A352" s="31"/>
      <c r="B352" s="32"/>
      <c r="C352" s="33"/>
      <c r="D352" s="183" t="s">
        <v>129</v>
      </c>
      <c r="E352" s="33"/>
      <c r="F352" s="184" t="s">
        <v>530</v>
      </c>
      <c r="G352" s="33"/>
      <c r="H352" s="33"/>
      <c r="I352" s="33"/>
      <c r="J352" s="33"/>
      <c r="K352" s="33"/>
      <c r="L352" s="36"/>
      <c r="M352" s="185"/>
      <c r="N352" s="186"/>
      <c r="O352" s="61"/>
      <c r="P352" s="61"/>
      <c r="Q352" s="61"/>
      <c r="R352" s="61"/>
      <c r="S352" s="61"/>
      <c r="T352" s="62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T352" s="17" t="s">
        <v>129</v>
      </c>
      <c r="AU352" s="17" t="s">
        <v>85</v>
      </c>
    </row>
    <row r="353" spans="2:51" s="13" customFormat="1" ht="11.25">
      <c r="B353" s="187"/>
      <c r="C353" s="188"/>
      <c r="D353" s="183" t="s">
        <v>131</v>
      </c>
      <c r="E353" s="189" t="s">
        <v>17</v>
      </c>
      <c r="F353" s="190" t="s">
        <v>85</v>
      </c>
      <c r="G353" s="188"/>
      <c r="H353" s="191">
        <v>2</v>
      </c>
      <c r="I353" s="188"/>
      <c r="J353" s="188"/>
      <c r="K353" s="188"/>
      <c r="L353" s="192"/>
      <c r="M353" s="193"/>
      <c r="N353" s="194"/>
      <c r="O353" s="194"/>
      <c r="P353" s="194"/>
      <c r="Q353" s="194"/>
      <c r="R353" s="194"/>
      <c r="S353" s="194"/>
      <c r="T353" s="195"/>
      <c r="AT353" s="196" t="s">
        <v>131</v>
      </c>
      <c r="AU353" s="196" t="s">
        <v>85</v>
      </c>
      <c r="AV353" s="13" t="s">
        <v>85</v>
      </c>
      <c r="AW353" s="13" t="s">
        <v>36</v>
      </c>
      <c r="AX353" s="13" t="s">
        <v>75</v>
      </c>
      <c r="AY353" s="196" t="s">
        <v>121</v>
      </c>
    </row>
    <row r="354" spans="2:51" s="14" customFormat="1" ht="11.25">
      <c r="B354" s="197"/>
      <c r="C354" s="198"/>
      <c r="D354" s="183" t="s">
        <v>131</v>
      </c>
      <c r="E354" s="199" t="s">
        <v>17</v>
      </c>
      <c r="F354" s="200" t="s">
        <v>133</v>
      </c>
      <c r="G354" s="198"/>
      <c r="H354" s="201">
        <v>2</v>
      </c>
      <c r="I354" s="198"/>
      <c r="J354" s="198"/>
      <c r="K354" s="198"/>
      <c r="L354" s="202"/>
      <c r="M354" s="203"/>
      <c r="N354" s="204"/>
      <c r="O354" s="204"/>
      <c r="P354" s="204"/>
      <c r="Q354" s="204"/>
      <c r="R354" s="204"/>
      <c r="S354" s="204"/>
      <c r="T354" s="205"/>
      <c r="AT354" s="206" t="s">
        <v>131</v>
      </c>
      <c r="AU354" s="206" t="s">
        <v>85</v>
      </c>
      <c r="AV354" s="14" t="s">
        <v>127</v>
      </c>
      <c r="AW354" s="14" t="s">
        <v>4</v>
      </c>
      <c r="AX354" s="14" t="s">
        <v>83</v>
      </c>
      <c r="AY354" s="206" t="s">
        <v>121</v>
      </c>
    </row>
    <row r="355" spans="1:65" s="2" customFormat="1" ht="14.45" customHeight="1">
      <c r="A355" s="31"/>
      <c r="B355" s="32"/>
      <c r="C355" s="170" t="s">
        <v>531</v>
      </c>
      <c r="D355" s="170" t="s">
        <v>123</v>
      </c>
      <c r="E355" s="171" t="s">
        <v>532</v>
      </c>
      <c r="F355" s="172" t="s">
        <v>533</v>
      </c>
      <c r="G355" s="173" t="s">
        <v>212</v>
      </c>
      <c r="H355" s="174">
        <v>3</v>
      </c>
      <c r="I355" s="175">
        <v>810</v>
      </c>
      <c r="J355" s="175">
        <f>ROUND(I355*H355,2)</f>
        <v>2430</v>
      </c>
      <c r="K355" s="176"/>
      <c r="L355" s="36"/>
      <c r="M355" s="177" t="s">
        <v>17</v>
      </c>
      <c r="N355" s="178" t="s">
        <v>46</v>
      </c>
      <c r="O355" s="179">
        <v>0.66</v>
      </c>
      <c r="P355" s="179">
        <f>O355*H355</f>
        <v>1.98</v>
      </c>
      <c r="Q355" s="179">
        <v>0.00089</v>
      </c>
      <c r="R355" s="179">
        <f>Q355*H355</f>
        <v>0.0026699999999999996</v>
      </c>
      <c r="S355" s="179">
        <v>0</v>
      </c>
      <c r="T355" s="180">
        <f>S355*H355</f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81" t="s">
        <v>127</v>
      </c>
      <c r="AT355" s="181" t="s">
        <v>123</v>
      </c>
      <c r="AU355" s="181" t="s">
        <v>85</v>
      </c>
      <c r="AY355" s="17" t="s">
        <v>121</v>
      </c>
      <c r="BE355" s="182">
        <f>IF(N355="základní",J355,0)</f>
        <v>2430</v>
      </c>
      <c r="BF355" s="182">
        <f>IF(N355="snížená",J355,0)</f>
        <v>0</v>
      </c>
      <c r="BG355" s="182">
        <f>IF(N355="zákl. přenesená",J355,0)</f>
        <v>0</v>
      </c>
      <c r="BH355" s="182">
        <f>IF(N355="sníž. přenesená",J355,0)</f>
        <v>0</v>
      </c>
      <c r="BI355" s="182">
        <f>IF(N355="nulová",J355,0)</f>
        <v>0</v>
      </c>
      <c r="BJ355" s="17" t="s">
        <v>83</v>
      </c>
      <c r="BK355" s="182">
        <f>ROUND(I355*H355,2)</f>
        <v>2430</v>
      </c>
      <c r="BL355" s="17" t="s">
        <v>127</v>
      </c>
      <c r="BM355" s="181" t="s">
        <v>534</v>
      </c>
    </row>
    <row r="356" spans="1:47" s="2" customFormat="1" ht="19.5">
      <c r="A356" s="31"/>
      <c r="B356" s="32"/>
      <c r="C356" s="33"/>
      <c r="D356" s="183" t="s">
        <v>129</v>
      </c>
      <c r="E356" s="33"/>
      <c r="F356" s="184" t="s">
        <v>535</v>
      </c>
      <c r="G356" s="33"/>
      <c r="H356" s="33"/>
      <c r="I356" s="33"/>
      <c r="J356" s="33"/>
      <c r="K356" s="33"/>
      <c r="L356" s="36"/>
      <c r="M356" s="185"/>
      <c r="N356" s="186"/>
      <c r="O356" s="61"/>
      <c r="P356" s="61"/>
      <c r="Q356" s="61"/>
      <c r="R356" s="61"/>
      <c r="S356" s="61"/>
      <c r="T356" s="62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T356" s="17" t="s">
        <v>129</v>
      </c>
      <c r="AU356" s="17" t="s">
        <v>85</v>
      </c>
    </row>
    <row r="357" spans="2:51" s="13" customFormat="1" ht="11.25">
      <c r="B357" s="187"/>
      <c r="C357" s="188"/>
      <c r="D357" s="183" t="s">
        <v>131</v>
      </c>
      <c r="E357" s="189" t="s">
        <v>17</v>
      </c>
      <c r="F357" s="190" t="s">
        <v>138</v>
      </c>
      <c r="G357" s="188"/>
      <c r="H357" s="191">
        <v>3</v>
      </c>
      <c r="I357" s="188"/>
      <c r="J357" s="188"/>
      <c r="K357" s="188"/>
      <c r="L357" s="192"/>
      <c r="M357" s="193"/>
      <c r="N357" s="194"/>
      <c r="O357" s="194"/>
      <c r="P357" s="194"/>
      <c r="Q357" s="194"/>
      <c r="R357" s="194"/>
      <c r="S357" s="194"/>
      <c r="T357" s="195"/>
      <c r="AT357" s="196" t="s">
        <v>131</v>
      </c>
      <c r="AU357" s="196" t="s">
        <v>85</v>
      </c>
      <c r="AV357" s="13" t="s">
        <v>85</v>
      </c>
      <c r="AW357" s="13" t="s">
        <v>36</v>
      </c>
      <c r="AX357" s="13" t="s">
        <v>75</v>
      </c>
      <c r="AY357" s="196" t="s">
        <v>121</v>
      </c>
    </row>
    <row r="358" spans="2:51" s="14" customFormat="1" ht="11.25">
      <c r="B358" s="197"/>
      <c r="C358" s="198"/>
      <c r="D358" s="183" t="s">
        <v>131</v>
      </c>
      <c r="E358" s="199" t="s">
        <v>17</v>
      </c>
      <c r="F358" s="200" t="s">
        <v>133</v>
      </c>
      <c r="G358" s="198"/>
      <c r="H358" s="201">
        <v>3</v>
      </c>
      <c r="I358" s="198"/>
      <c r="J358" s="198"/>
      <c r="K358" s="198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131</v>
      </c>
      <c r="AU358" s="206" t="s">
        <v>85</v>
      </c>
      <c r="AV358" s="14" t="s">
        <v>127</v>
      </c>
      <c r="AW358" s="14" t="s">
        <v>4</v>
      </c>
      <c r="AX358" s="14" t="s">
        <v>83</v>
      </c>
      <c r="AY358" s="206" t="s">
        <v>121</v>
      </c>
    </row>
    <row r="359" spans="1:65" s="2" customFormat="1" ht="14.45" customHeight="1">
      <c r="A359" s="31"/>
      <c r="B359" s="32"/>
      <c r="C359" s="170" t="s">
        <v>536</v>
      </c>
      <c r="D359" s="170" t="s">
        <v>123</v>
      </c>
      <c r="E359" s="171" t="s">
        <v>537</v>
      </c>
      <c r="F359" s="172" t="s">
        <v>538</v>
      </c>
      <c r="G359" s="173" t="s">
        <v>212</v>
      </c>
      <c r="H359" s="174">
        <v>6</v>
      </c>
      <c r="I359" s="175">
        <v>1110</v>
      </c>
      <c r="J359" s="175">
        <f>ROUND(I359*H359,2)</f>
        <v>6660</v>
      </c>
      <c r="K359" s="176"/>
      <c r="L359" s="36"/>
      <c r="M359" s="177" t="s">
        <v>17</v>
      </c>
      <c r="N359" s="178" t="s">
        <v>46</v>
      </c>
      <c r="O359" s="179">
        <v>0.749</v>
      </c>
      <c r="P359" s="179">
        <f>O359*H359</f>
        <v>4.494</v>
      </c>
      <c r="Q359" s="179">
        <v>0.00163</v>
      </c>
      <c r="R359" s="179">
        <f>Q359*H359</f>
        <v>0.00978</v>
      </c>
      <c r="S359" s="179">
        <v>0</v>
      </c>
      <c r="T359" s="180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81" t="s">
        <v>127</v>
      </c>
      <c r="AT359" s="181" t="s">
        <v>123</v>
      </c>
      <c r="AU359" s="181" t="s">
        <v>85</v>
      </c>
      <c r="AY359" s="17" t="s">
        <v>121</v>
      </c>
      <c r="BE359" s="182">
        <f>IF(N359="základní",J359,0)</f>
        <v>6660</v>
      </c>
      <c r="BF359" s="182">
        <f>IF(N359="snížená",J359,0)</f>
        <v>0</v>
      </c>
      <c r="BG359" s="182">
        <f>IF(N359="zákl. přenesená",J359,0)</f>
        <v>0</v>
      </c>
      <c r="BH359" s="182">
        <f>IF(N359="sníž. přenesená",J359,0)</f>
        <v>0</v>
      </c>
      <c r="BI359" s="182">
        <f>IF(N359="nulová",J359,0)</f>
        <v>0</v>
      </c>
      <c r="BJ359" s="17" t="s">
        <v>83</v>
      </c>
      <c r="BK359" s="182">
        <f>ROUND(I359*H359,2)</f>
        <v>6660</v>
      </c>
      <c r="BL359" s="17" t="s">
        <v>127</v>
      </c>
      <c r="BM359" s="181" t="s">
        <v>539</v>
      </c>
    </row>
    <row r="360" spans="1:47" s="2" customFormat="1" ht="19.5">
      <c r="A360" s="31"/>
      <c r="B360" s="32"/>
      <c r="C360" s="33"/>
      <c r="D360" s="183" t="s">
        <v>129</v>
      </c>
      <c r="E360" s="33"/>
      <c r="F360" s="184" t="s">
        <v>540</v>
      </c>
      <c r="G360" s="33"/>
      <c r="H360" s="33"/>
      <c r="I360" s="33"/>
      <c r="J360" s="33"/>
      <c r="K360" s="33"/>
      <c r="L360" s="36"/>
      <c r="M360" s="185"/>
      <c r="N360" s="186"/>
      <c r="O360" s="61"/>
      <c r="P360" s="61"/>
      <c r="Q360" s="61"/>
      <c r="R360" s="61"/>
      <c r="S360" s="61"/>
      <c r="T360" s="62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T360" s="17" t="s">
        <v>129</v>
      </c>
      <c r="AU360" s="17" t="s">
        <v>85</v>
      </c>
    </row>
    <row r="361" spans="2:51" s="13" customFormat="1" ht="11.25">
      <c r="B361" s="187"/>
      <c r="C361" s="188"/>
      <c r="D361" s="183" t="s">
        <v>131</v>
      </c>
      <c r="E361" s="189" t="s">
        <v>17</v>
      </c>
      <c r="F361" s="190" t="s">
        <v>156</v>
      </c>
      <c r="G361" s="188"/>
      <c r="H361" s="191">
        <v>6</v>
      </c>
      <c r="I361" s="188"/>
      <c r="J361" s="188"/>
      <c r="K361" s="188"/>
      <c r="L361" s="192"/>
      <c r="M361" s="193"/>
      <c r="N361" s="194"/>
      <c r="O361" s="194"/>
      <c r="P361" s="194"/>
      <c r="Q361" s="194"/>
      <c r="R361" s="194"/>
      <c r="S361" s="194"/>
      <c r="T361" s="195"/>
      <c r="AT361" s="196" t="s">
        <v>131</v>
      </c>
      <c r="AU361" s="196" t="s">
        <v>85</v>
      </c>
      <c r="AV361" s="13" t="s">
        <v>85</v>
      </c>
      <c r="AW361" s="13" t="s">
        <v>36</v>
      </c>
      <c r="AX361" s="13" t="s">
        <v>75</v>
      </c>
      <c r="AY361" s="196" t="s">
        <v>121</v>
      </c>
    </row>
    <row r="362" spans="2:51" s="14" customFormat="1" ht="11.25">
      <c r="B362" s="197"/>
      <c r="C362" s="198"/>
      <c r="D362" s="183" t="s">
        <v>131</v>
      </c>
      <c r="E362" s="199" t="s">
        <v>17</v>
      </c>
      <c r="F362" s="200" t="s">
        <v>133</v>
      </c>
      <c r="G362" s="198"/>
      <c r="H362" s="201">
        <v>6</v>
      </c>
      <c r="I362" s="198"/>
      <c r="J362" s="198"/>
      <c r="K362" s="198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131</v>
      </c>
      <c r="AU362" s="206" t="s">
        <v>85</v>
      </c>
      <c r="AV362" s="14" t="s">
        <v>127</v>
      </c>
      <c r="AW362" s="14" t="s">
        <v>4</v>
      </c>
      <c r="AX362" s="14" t="s">
        <v>83</v>
      </c>
      <c r="AY362" s="206" t="s">
        <v>121</v>
      </c>
    </row>
    <row r="363" spans="1:65" s="2" customFormat="1" ht="14.45" customHeight="1">
      <c r="A363" s="31"/>
      <c r="B363" s="32"/>
      <c r="C363" s="170" t="s">
        <v>541</v>
      </c>
      <c r="D363" s="170" t="s">
        <v>123</v>
      </c>
      <c r="E363" s="171" t="s">
        <v>542</v>
      </c>
      <c r="F363" s="172" t="s">
        <v>543</v>
      </c>
      <c r="G363" s="173" t="s">
        <v>212</v>
      </c>
      <c r="H363" s="174">
        <v>7</v>
      </c>
      <c r="I363" s="175">
        <v>669</v>
      </c>
      <c r="J363" s="175">
        <f>ROUND(I363*H363,2)</f>
        <v>4683</v>
      </c>
      <c r="K363" s="176"/>
      <c r="L363" s="36"/>
      <c r="M363" s="177" t="s">
        <v>17</v>
      </c>
      <c r="N363" s="178" t="s">
        <v>46</v>
      </c>
      <c r="O363" s="179">
        <v>1.182</v>
      </c>
      <c r="P363" s="179">
        <f>O363*H363</f>
        <v>8.274</v>
      </c>
      <c r="Q363" s="179">
        <v>0.00072</v>
      </c>
      <c r="R363" s="179">
        <f>Q363*H363</f>
        <v>0.00504</v>
      </c>
      <c r="S363" s="179">
        <v>0</v>
      </c>
      <c r="T363" s="180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81" t="s">
        <v>127</v>
      </c>
      <c r="AT363" s="181" t="s">
        <v>123</v>
      </c>
      <c r="AU363" s="181" t="s">
        <v>85</v>
      </c>
      <c r="AY363" s="17" t="s">
        <v>121</v>
      </c>
      <c r="BE363" s="182">
        <f>IF(N363="základní",J363,0)</f>
        <v>4683</v>
      </c>
      <c r="BF363" s="182">
        <f>IF(N363="snížená",J363,0)</f>
        <v>0</v>
      </c>
      <c r="BG363" s="182">
        <f>IF(N363="zákl. přenesená",J363,0)</f>
        <v>0</v>
      </c>
      <c r="BH363" s="182">
        <f>IF(N363="sníž. přenesená",J363,0)</f>
        <v>0</v>
      </c>
      <c r="BI363" s="182">
        <f>IF(N363="nulová",J363,0)</f>
        <v>0</v>
      </c>
      <c r="BJ363" s="17" t="s">
        <v>83</v>
      </c>
      <c r="BK363" s="182">
        <f>ROUND(I363*H363,2)</f>
        <v>4683</v>
      </c>
      <c r="BL363" s="17" t="s">
        <v>127</v>
      </c>
      <c r="BM363" s="181" t="s">
        <v>544</v>
      </c>
    </row>
    <row r="364" spans="1:47" s="2" customFormat="1" ht="29.25">
      <c r="A364" s="31"/>
      <c r="B364" s="32"/>
      <c r="C364" s="33"/>
      <c r="D364" s="183" t="s">
        <v>129</v>
      </c>
      <c r="E364" s="33"/>
      <c r="F364" s="184" t="s">
        <v>545</v>
      </c>
      <c r="G364" s="33"/>
      <c r="H364" s="33"/>
      <c r="I364" s="33"/>
      <c r="J364" s="33"/>
      <c r="K364" s="33"/>
      <c r="L364" s="36"/>
      <c r="M364" s="185"/>
      <c r="N364" s="186"/>
      <c r="O364" s="61"/>
      <c r="P364" s="61"/>
      <c r="Q364" s="61"/>
      <c r="R364" s="61"/>
      <c r="S364" s="61"/>
      <c r="T364" s="62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T364" s="17" t="s">
        <v>129</v>
      </c>
      <c r="AU364" s="17" t="s">
        <v>85</v>
      </c>
    </row>
    <row r="365" spans="1:65" s="2" customFormat="1" ht="24.2" customHeight="1">
      <c r="A365" s="31"/>
      <c r="B365" s="32"/>
      <c r="C365" s="207" t="s">
        <v>546</v>
      </c>
      <c r="D365" s="207" t="s">
        <v>173</v>
      </c>
      <c r="E365" s="208" t="s">
        <v>547</v>
      </c>
      <c r="F365" s="209" t="s">
        <v>548</v>
      </c>
      <c r="G365" s="210" t="s">
        <v>212</v>
      </c>
      <c r="H365" s="211">
        <v>2</v>
      </c>
      <c r="I365" s="212">
        <v>2516.8</v>
      </c>
      <c r="J365" s="212">
        <f>ROUND(I365*H365,2)</f>
        <v>5033.6</v>
      </c>
      <c r="K365" s="213"/>
      <c r="L365" s="214"/>
      <c r="M365" s="215" t="s">
        <v>17</v>
      </c>
      <c r="N365" s="216" t="s">
        <v>46</v>
      </c>
      <c r="O365" s="179">
        <v>0</v>
      </c>
      <c r="P365" s="179">
        <f>O365*H365</f>
        <v>0</v>
      </c>
      <c r="Q365" s="179">
        <v>0.01097</v>
      </c>
      <c r="R365" s="179">
        <f>Q365*H365</f>
        <v>0.02194</v>
      </c>
      <c r="S365" s="179">
        <v>0</v>
      </c>
      <c r="T365" s="180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81" t="s">
        <v>167</v>
      </c>
      <c r="AT365" s="181" t="s">
        <v>173</v>
      </c>
      <c r="AU365" s="181" t="s">
        <v>85</v>
      </c>
      <c r="AY365" s="17" t="s">
        <v>121</v>
      </c>
      <c r="BE365" s="182">
        <f>IF(N365="základní",J365,0)</f>
        <v>5033.6</v>
      </c>
      <c r="BF365" s="182">
        <f>IF(N365="snížená",J365,0)</f>
        <v>0</v>
      </c>
      <c r="BG365" s="182">
        <f>IF(N365="zákl. přenesená",J365,0)</f>
        <v>0</v>
      </c>
      <c r="BH365" s="182">
        <f>IF(N365="sníž. přenesená",J365,0)</f>
        <v>0</v>
      </c>
      <c r="BI365" s="182">
        <f>IF(N365="nulová",J365,0)</f>
        <v>0</v>
      </c>
      <c r="BJ365" s="17" t="s">
        <v>83</v>
      </c>
      <c r="BK365" s="182">
        <f>ROUND(I365*H365,2)</f>
        <v>5033.6</v>
      </c>
      <c r="BL365" s="17" t="s">
        <v>127</v>
      </c>
      <c r="BM365" s="181" t="s">
        <v>549</v>
      </c>
    </row>
    <row r="366" spans="1:47" s="2" customFormat="1" ht="19.5">
      <c r="A366" s="31"/>
      <c r="B366" s="32"/>
      <c r="C366" s="33"/>
      <c r="D366" s="183" t="s">
        <v>129</v>
      </c>
      <c r="E366" s="33"/>
      <c r="F366" s="184" t="s">
        <v>548</v>
      </c>
      <c r="G366" s="33"/>
      <c r="H366" s="33"/>
      <c r="I366" s="33"/>
      <c r="J366" s="33"/>
      <c r="K366" s="33"/>
      <c r="L366" s="36"/>
      <c r="M366" s="185"/>
      <c r="N366" s="186"/>
      <c r="O366" s="61"/>
      <c r="P366" s="61"/>
      <c r="Q366" s="61"/>
      <c r="R366" s="61"/>
      <c r="S366" s="61"/>
      <c r="T366" s="62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T366" s="17" t="s">
        <v>129</v>
      </c>
      <c r="AU366" s="17" t="s">
        <v>85</v>
      </c>
    </row>
    <row r="367" spans="2:51" s="13" customFormat="1" ht="11.25">
      <c r="B367" s="187"/>
      <c r="C367" s="188"/>
      <c r="D367" s="183" t="s">
        <v>131</v>
      </c>
      <c r="E367" s="189" t="s">
        <v>17</v>
      </c>
      <c r="F367" s="190" t="s">
        <v>550</v>
      </c>
      <c r="G367" s="188"/>
      <c r="H367" s="191">
        <v>2</v>
      </c>
      <c r="I367" s="188"/>
      <c r="J367" s="188"/>
      <c r="K367" s="188"/>
      <c r="L367" s="192"/>
      <c r="M367" s="193"/>
      <c r="N367" s="194"/>
      <c r="O367" s="194"/>
      <c r="P367" s="194"/>
      <c r="Q367" s="194"/>
      <c r="R367" s="194"/>
      <c r="S367" s="194"/>
      <c r="T367" s="195"/>
      <c r="AT367" s="196" t="s">
        <v>131</v>
      </c>
      <c r="AU367" s="196" t="s">
        <v>85</v>
      </c>
      <c r="AV367" s="13" t="s">
        <v>85</v>
      </c>
      <c r="AW367" s="13" t="s">
        <v>36</v>
      </c>
      <c r="AX367" s="13" t="s">
        <v>75</v>
      </c>
      <c r="AY367" s="196" t="s">
        <v>121</v>
      </c>
    </row>
    <row r="368" spans="2:51" s="14" customFormat="1" ht="11.25">
      <c r="B368" s="197"/>
      <c r="C368" s="198"/>
      <c r="D368" s="183" t="s">
        <v>131</v>
      </c>
      <c r="E368" s="199" t="s">
        <v>17</v>
      </c>
      <c r="F368" s="200" t="s">
        <v>133</v>
      </c>
      <c r="G368" s="198"/>
      <c r="H368" s="201">
        <v>2</v>
      </c>
      <c r="I368" s="198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131</v>
      </c>
      <c r="AU368" s="206" t="s">
        <v>85</v>
      </c>
      <c r="AV368" s="14" t="s">
        <v>127</v>
      </c>
      <c r="AW368" s="14" t="s">
        <v>4</v>
      </c>
      <c r="AX368" s="14" t="s">
        <v>83</v>
      </c>
      <c r="AY368" s="206" t="s">
        <v>121</v>
      </c>
    </row>
    <row r="369" spans="1:65" s="2" customFormat="1" ht="24.2" customHeight="1">
      <c r="A369" s="31"/>
      <c r="B369" s="32"/>
      <c r="C369" s="207" t="s">
        <v>551</v>
      </c>
      <c r="D369" s="207" t="s">
        <v>173</v>
      </c>
      <c r="E369" s="208" t="s">
        <v>552</v>
      </c>
      <c r="F369" s="209" t="s">
        <v>553</v>
      </c>
      <c r="G369" s="210" t="s">
        <v>212</v>
      </c>
      <c r="H369" s="211">
        <v>2</v>
      </c>
      <c r="I369" s="212">
        <v>3737.8</v>
      </c>
      <c r="J369" s="212">
        <f>ROUND(I369*H369,2)</f>
        <v>7475.6</v>
      </c>
      <c r="K369" s="213"/>
      <c r="L369" s="214"/>
      <c r="M369" s="215" t="s">
        <v>17</v>
      </c>
      <c r="N369" s="216" t="s">
        <v>46</v>
      </c>
      <c r="O369" s="179">
        <v>0</v>
      </c>
      <c r="P369" s="179">
        <f>O369*H369</f>
        <v>0</v>
      </c>
      <c r="Q369" s="179">
        <v>0.01097</v>
      </c>
      <c r="R369" s="179">
        <f>Q369*H369</f>
        <v>0.02194</v>
      </c>
      <c r="S369" s="179">
        <v>0</v>
      </c>
      <c r="T369" s="180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81" t="s">
        <v>167</v>
      </c>
      <c r="AT369" s="181" t="s">
        <v>173</v>
      </c>
      <c r="AU369" s="181" t="s">
        <v>85</v>
      </c>
      <c r="AY369" s="17" t="s">
        <v>121</v>
      </c>
      <c r="BE369" s="182">
        <f>IF(N369="základní",J369,0)</f>
        <v>7475.6</v>
      </c>
      <c r="BF369" s="182">
        <f>IF(N369="snížená",J369,0)</f>
        <v>0</v>
      </c>
      <c r="BG369" s="182">
        <f>IF(N369="zákl. přenesená",J369,0)</f>
        <v>0</v>
      </c>
      <c r="BH369" s="182">
        <f>IF(N369="sníž. přenesená",J369,0)</f>
        <v>0</v>
      </c>
      <c r="BI369" s="182">
        <f>IF(N369="nulová",J369,0)</f>
        <v>0</v>
      </c>
      <c r="BJ369" s="17" t="s">
        <v>83</v>
      </c>
      <c r="BK369" s="182">
        <f>ROUND(I369*H369,2)</f>
        <v>7475.6</v>
      </c>
      <c r="BL369" s="17" t="s">
        <v>127</v>
      </c>
      <c r="BM369" s="181" t="s">
        <v>554</v>
      </c>
    </row>
    <row r="370" spans="1:47" s="2" customFormat="1" ht="19.5">
      <c r="A370" s="31"/>
      <c r="B370" s="32"/>
      <c r="C370" s="33"/>
      <c r="D370" s="183" t="s">
        <v>129</v>
      </c>
      <c r="E370" s="33"/>
      <c r="F370" s="184" t="s">
        <v>553</v>
      </c>
      <c r="G370" s="33"/>
      <c r="H370" s="33"/>
      <c r="I370" s="33"/>
      <c r="J370" s="33"/>
      <c r="K370" s="33"/>
      <c r="L370" s="36"/>
      <c r="M370" s="185"/>
      <c r="N370" s="186"/>
      <c r="O370" s="61"/>
      <c r="P370" s="61"/>
      <c r="Q370" s="61"/>
      <c r="R370" s="61"/>
      <c r="S370" s="61"/>
      <c r="T370" s="62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T370" s="17" t="s">
        <v>129</v>
      </c>
      <c r="AU370" s="17" t="s">
        <v>85</v>
      </c>
    </row>
    <row r="371" spans="2:51" s="13" customFormat="1" ht="11.25">
      <c r="B371" s="187"/>
      <c r="C371" s="188"/>
      <c r="D371" s="183" t="s">
        <v>131</v>
      </c>
      <c r="E371" s="189" t="s">
        <v>17</v>
      </c>
      <c r="F371" s="190" t="s">
        <v>550</v>
      </c>
      <c r="G371" s="188"/>
      <c r="H371" s="191">
        <v>2</v>
      </c>
      <c r="I371" s="188"/>
      <c r="J371" s="188"/>
      <c r="K371" s="188"/>
      <c r="L371" s="192"/>
      <c r="M371" s="193"/>
      <c r="N371" s="194"/>
      <c r="O371" s="194"/>
      <c r="P371" s="194"/>
      <c r="Q371" s="194"/>
      <c r="R371" s="194"/>
      <c r="S371" s="194"/>
      <c r="T371" s="195"/>
      <c r="AT371" s="196" t="s">
        <v>131</v>
      </c>
      <c r="AU371" s="196" t="s">
        <v>85</v>
      </c>
      <c r="AV371" s="13" t="s">
        <v>85</v>
      </c>
      <c r="AW371" s="13" t="s">
        <v>36</v>
      </c>
      <c r="AX371" s="13" t="s">
        <v>75</v>
      </c>
      <c r="AY371" s="196" t="s">
        <v>121</v>
      </c>
    </row>
    <row r="372" spans="2:51" s="14" customFormat="1" ht="11.25">
      <c r="B372" s="197"/>
      <c r="C372" s="198"/>
      <c r="D372" s="183" t="s">
        <v>131</v>
      </c>
      <c r="E372" s="199" t="s">
        <v>17</v>
      </c>
      <c r="F372" s="200" t="s">
        <v>133</v>
      </c>
      <c r="G372" s="198"/>
      <c r="H372" s="201">
        <v>2</v>
      </c>
      <c r="I372" s="198"/>
      <c r="J372" s="198"/>
      <c r="K372" s="198"/>
      <c r="L372" s="202"/>
      <c r="M372" s="203"/>
      <c r="N372" s="204"/>
      <c r="O372" s="204"/>
      <c r="P372" s="204"/>
      <c r="Q372" s="204"/>
      <c r="R372" s="204"/>
      <c r="S372" s="204"/>
      <c r="T372" s="205"/>
      <c r="AT372" s="206" t="s">
        <v>131</v>
      </c>
      <c r="AU372" s="206" t="s">
        <v>85</v>
      </c>
      <c r="AV372" s="14" t="s">
        <v>127</v>
      </c>
      <c r="AW372" s="14" t="s">
        <v>4</v>
      </c>
      <c r="AX372" s="14" t="s">
        <v>83</v>
      </c>
      <c r="AY372" s="206" t="s">
        <v>121</v>
      </c>
    </row>
    <row r="373" spans="1:65" s="2" customFormat="1" ht="24.2" customHeight="1">
      <c r="A373" s="31"/>
      <c r="B373" s="32"/>
      <c r="C373" s="207" t="s">
        <v>555</v>
      </c>
      <c r="D373" s="207" t="s">
        <v>173</v>
      </c>
      <c r="E373" s="208" t="s">
        <v>556</v>
      </c>
      <c r="F373" s="209" t="s">
        <v>557</v>
      </c>
      <c r="G373" s="210" t="s">
        <v>212</v>
      </c>
      <c r="H373" s="211">
        <v>3</v>
      </c>
      <c r="I373" s="212">
        <v>4799.3</v>
      </c>
      <c r="J373" s="212">
        <f>ROUND(I373*H373,2)</f>
        <v>14397.9</v>
      </c>
      <c r="K373" s="213"/>
      <c r="L373" s="214"/>
      <c r="M373" s="215" t="s">
        <v>17</v>
      </c>
      <c r="N373" s="216" t="s">
        <v>46</v>
      </c>
      <c r="O373" s="179">
        <v>0</v>
      </c>
      <c r="P373" s="179">
        <f>O373*H373</f>
        <v>0</v>
      </c>
      <c r="Q373" s="179">
        <v>0.01097</v>
      </c>
      <c r="R373" s="179">
        <f>Q373*H373</f>
        <v>0.03291</v>
      </c>
      <c r="S373" s="179">
        <v>0</v>
      </c>
      <c r="T373" s="180">
        <f>S373*H373</f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81" t="s">
        <v>167</v>
      </c>
      <c r="AT373" s="181" t="s">
        <v>173</v>
      </c>
      <c r="AU373" s="181" t="s">
        <v>85</v>
      </c>
      <c r="AY373" s="17" t="s">
        <v>121</v>
      </c>
      <c r="BE373" s="182">
        <f>IF(N373="základní",J373,0)</f>
        <v>14397.9</v>
      </c>
      <c r="BF373" s="182">
        <f>IF(N373="snížená",J373,0)</f>
        <v>0</v>
      </c>
      <c r="BG373" s="182">
        <f>IF(N373="zákl. přenesená",J373,0)</f>
        <v>0</v>
      </c>
      <c r="BH373" s="182">
        <f>IF(N373="sníž. přenesená",J373,0)</f>
        <v>0</v>
      </c>
      <c r="BI373" s="182">
        <f>IF(N373="nulová",J373,0)</f>
        <v>0</v>
      </c>
      <c r="BJ373" s="17" t="s">
        <v>83</v>
      </c>
      <c r="BK373" s="182">
        <f>ROUND(I373*H373,2)</f>
        <v>14397.9</v>
      </c>
      <c r="BL373" s="17" t="s">
        <v>127</v>
      </c>
      <c r="BM373" s="181" t="s">
        <v>558</v>
      </c>
    </row>
    <row r="374" spans="1:47" s="2" customFormat="1" ht="19.5">
      <c r="A374" s="31"/>
      <c r="B374" s="32"/>
      <c r="C374" s="33"/>
      <c r="D374" s="183" t="s">
        <v>129</v>
      </c>
      <c r="E374" s="33"/>
      <c r="F374" s="184" t="s">
        <v>557</v>
      </c>
      <c r="G374" s="33"/>
      <c r="H374" s="33"/>
      <c r="I374" s="33"/>
      <c r="J374" s="33"/>
      <c r="K374" s="33"/>
      <c r="L374" s="36"/>
      <c r="M374" s="185"/>
      <c r="N374" s="186"/>
      <c r="O374" s="61"/>
      <c r="P374" s="61"/>
      <c r="Q374" s="61"/>
      <c r="R374" s="61"/>
      <c r="S374" s="61"/>
      <c r="T374" s="62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T374" s="17" t="s">
        <v>129</v>
      </c>
      <c r="AU374" s="17" t="s">
        <v>85</v>
      </c>
    </row>
    <row r="375" spans="2:51" s="13" customFormat="1" ht="11.25">
      <c r="B375" s="187"/>
      <c r="C375" s="188"/>
      <c r="D375" s="183" t="s">
        <v>131</v>
      </c>
      <c r="E375" s="189" t="s">
        <v>17</v>
      </c>
      <c r="F375" s="190" t="s">
        <v>559</v>
      </c>
      <c r="G375" s="188"/>
      <c r="H375" s="191">
        <v>3</v>
      </c>
      <c r="I375" s="188"/>
      <c r="J375" s="188"/>
      <c r="K375" s="188"/>
      <c r="L375" s="192"/>
      <c r="M375" s="193"/>
      <c r="N375" s="194"/>
      <c r="O375" s="194"/>
      <c r="P375" s="194"/>
      <c r="Q375" s="194"/>
      <c r="R375" s="194"/>
      <c r="S375" s="194"/>
      <c r="T375" s="195"/>
      <c r="AT375" s="196" t="s">
        <v>131</v>
      </c>
      <c r="AU375" s="196" t="s">
        <v>85</v>
      </c>
      <c r="AV375" s="13" t="s">
        <v>85</v>
      </c>
      <c r="AW375" s="13" t="s">
        <v>36</v>
      </c>
      <c r="AX375" s="13" t="s">
        <v>75</v>
      </c>
      <c r="AY375" s="196" t="s">
        <v>121</v>
      </c>
    </row>
    <row r="376" spans="2:51" s="14" customFormat="1" ht="11.25">
      <c r="B376" s="197"/>
      <c r="C376" s="198"/>
      <c r="D376" s="183" t="s">
        <v>131</v>
      </c>
      <c r="E376" s="199" t="s">
        <v>17</v>
      </c>
      <c r="F376" s="200" t="s">
        <v>133</v>
      </c>
      <c r="G376" s="198"/>
      <c r="H376" s="201">
        <v>3</v>
      </c>
      <c r="I376" s="198"/>
      <c r="J376" s="198"/>
      <c r="K376" s="198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131</v>
      </c>
      <c r="AU376" s="206" t="s">
        <v>85</v>
      </c>
      <c r="AV376" s="14" t="s">
        <v>127</v>
      </c>
      <c r="AW376" s="14" t="s">
        <v>4</v>
      </c>
      <c r="AX376" s="14" t="s">
        <v>83</v>
      </c>
      <c r="AY376" s="206" t="s">
        <v>121</v>
      </c>
    </row>
    <row r="377" spans="1:65" s="2" customFormat="1" ht="14.45" customHeight="1">
      <c r="A377" s="31"/>
      <c r="B377" s="32"/>
      <c r="C377" s="170" t="s">
        <v>560</v>
      </c>
      <c r="D377" s="170" t="s">
        <v>123</v>
      </c>
      <c r="E377" s="171" t="s">
        <v>561</v>
      </c>
      <c r="F377" s="172" t="s">
        <v>562</v>
      </c>
      <c r="G377" s="173" t="s">
        <v>212</v>
      </c>
      <c r="H377" s="174">
        <v>6</v>
      </c>
      <c r="I377" s="175">
        <v>697</v>
      </c>
      <c r="J377" s="175">
        <f>ROUND(I377*H377,2)</f>
        <v>4182</v>
      </c>
      <c r="K377" s="176"/>
      <c r="L377" s="36"/>
      <c r="M377" s="177" t="s">
        <v>17</v>
      </c>
      <c r="N377" s="178" t="s">
        <v>46</v>
      </c>
      <c r="O377" s="179">
        <v>1.278</v>
      </c>
      <c r="P377" s="179">
        <f>O377*H377</f>
        <v>7.668</v>
      </c>
      <c r="Q377" s="179">
        <v>0.00072</v>
      </c>
      <c r="R377" s="179">
        <f>Q377*H377</f>
        <v>0.00432</v>
      </c>
      <c r="S377" s="179">
        <v>0</v>
      </c>
      <c r="T377" s="180">
        <f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81" t="s">
        <v>127</v>
      </c>
      <c r="AT377" s="181" t="s">
        <v>123</v>
      </c>
      <c r="AU377" s="181" t="s">
        <v>85</v>
      </c>
      <c r="AY377" s="17" t="s">
        <v>121</v>
      </c>
      <c r="BE377" s="182">
        <f>IF(N377="základní",J377,0)</f>
        <v>4182</v>
      </c>
      <c r="BF377" s="182">
        <f>IF(N377="snížená",J377,0)</f>
        <v>0</v>
      </c>
      <c r="BG377" s="182">
        <f>IF(N377="zákl. přenesená",J377,0)</f>
        <v>0</v>
      </c>
      <c r="BH377" s="182">
        <f>IF(N377="sníž. přenesená",J377,0)</f>
        <v>0</v>
      </c>
      <c r="BI377" s="182">
        <f>IF(N377="nulová",J377,0)</f>
        <v>0</v>
      </c>
      <c r="BJ377" s="17" t="s">
        <v>83</v>
      </c>
      <c r="BK377" s="182">
        <f>ROUND(I377*H377,2)</f>
        <v>4182</v>
      </c>
      <c r="BL377" s="17" t="s">
        <v>127</v>
      </c>
      <c r="BM377" s="181" t="s">
        <v>563</v>
      </c>
    </row>
    <row r="378" spans="1:47" s="2" customFormat="1" ht="29.25">
      <c r="A378" s="31"/>
      <c r="B378" s="32"/>
      <c r="C378" s="33"/>
      <c r="D378" s="183" t="s">
        <v>129</v>
      </c>
      <c r="E378" s="33"/>
      <c r="F378" s="184" t="s">
        <v>564</v>
      </c>
      <c r="G378" s="33"/>
      <c r="H378" s="33"/>
      <c r="I378" s="33"/>
      <c r="J378" s="33"/>
      <c r="K378" s="33"/>
      <c r="L378" s="36"/>
      <c r="M378" s="185"/>
      <c r="N378" s="186"/>
      <c r="O378" s="61"/>
      <c r="P378" s="61"/>
      <c r="Q378" s="61"/>
      <c r="R378" s="61"/>
      <c r="S378" s="61"/>
      <c r="T378" s="62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T378" s="17" t="s">
        <v>129</v>
      </c>
      <c r="AU378" s="17" t="s">
        <v>85</v>
      </c>
    </row>
    <row r="379" spans="1:65" s="2" customFormat="1" ht="24.2" customHeight="1">
      <c r="A379" s="31"/>
      <c r="B379" s="32"/>
      <c r="C379" s="207" t="s">
        <v>565</v>
      </c>
      <c r="D379" s="207" t="s">
        <v>173</v>
      </c>
      <c r="E379" s="208" t="s">
        <v>566</v>
      </c>
      <c r="F379" s="209" t="s">
        <v>567</v>
      </c>
      <c r="G379" s="210" t="s">
        <v>212</v>
      </c>
      <c r="H379" s="211">
        <v>6</v>
      </c>
      <c r="I379" s="212">
        <v>3577.2</v>
      </c>
      <c r="J379" s="212">
        <f>ROUND(I379*H379,2)</f>
        <v>21463.2</v>
      </c>
      <c r="K379" s="213"/>
      <c r="L379" s="214"/>
      <c r="M379" s="215" t="s">
        <v>17</v>
      </c>
      <c r="N379" s="216" t="s">
        <v>46</v>
      </c>
      <c r="O379" s="179">
        <v>0</v>
      </c>
      <c r="P379" s="179">
        <f>O379*H379</f>
        <v>0</v>
      </c>
      <c r="Q379" s="179">
        <v>0.01097</v>
      </c>
      <c r="R379" s="179">
        <f>Q379*H379</f>
        <v>0.06582</v>
      </c>
      <c r="S379" s="179">
        <v>0</v>
      </c>
      <c r="T379" s="180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81" t="s">
        <v>167</v>
      </c>
      <c r="AT379" s="181" t="s">
        <v>173</v>
      </c>
      <c r="AU379" s="181" t="s">
        <v>85</v>
      </c>
      <c r="AY379" s="17" t="s">
        <v>121</v>
      </c>
      <c r="BE379" s="182">
        <f>IF(N379="základní",J379,0)</f>
        <v>21463.2</v>
      </c>
      <c r="BF379" s="182">
        <f>IF(N379="snížená",J379,0)</f>
        <v>0</v>
      </c>
      <c r="BG379" s="182">
        <f>IF(N379="zákl. přenesená",J379,0)</f>
        <v>0</v>
      </c>
      <c r="BH379" s="182">
        <f>IF(N379="sníž. přenesená",J379,0)</f>
        <v>0</v>
      </c>
      <c r="BI379" s="182">
        <f>IF(N379="nulová",J379,0)</f>
        <v>0</v>
      </c>
      <c r="BJ379" s="17" t="s">
        <v>83</v>
      </c>
      <c r="BK379" s="182">
        <f>ROUND(I379*H379,2)</f>
        <v>21463.2</v>
      </c>
      <c r="BL379" s="17" t="s">
        <v>127</v>
      </c>
      <c r="BM379" s="181" t="s">
        <v>568</v>
      </c>
    </row>
    <row r="380" spans="1:47" s="2" customFormat="1" ht="19.5">
      <c r="A380" s="31"/>
      <c r="B380" s="32"/>
      <c r="C380" s="33"/>
      <c r="D380" s="183" t="s">
        <v>129</v>
      </c>
      <c r="E380" s="33"/>
      <c r="F380" s="184" t="s">
        <v>567</v>
      </c>
      <c r="G380" s="33"/>
      <c r="H380" s="33"/>
      <c r="I380" s="33"/>
      <c r="J380" s="33"/>
      <c r="K380" s="33"/>
      <c r="L380" s="36"/>
      <c r="M380" s="185"/>
      <c r="N380" s="186"/>
      <c r="O380" s="61"/>
      <c r="P380" s="61"/>
      <c r="Q380" s="61"/>
      <c r="R380" s="61"/>
      <c r="S380" s="61"/>
      <c r="T380" s="62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T380" s="17" t="s">
        <v>129</v>
      </c>
      <c r="AU380" s="17" t="s">
        <v>85</v>
      </c>
    </row>
    <row r="381" spans="2:51" s="13" customFormat="1" ht="11.25">
      <c r="B381" s="187"/>
      <c r="C381" s="188"/>
      <c r="D381" s="183" t="s">
        <v>131</v>
      </c>
      <c r="E381" s="189" t="s">
        <v>17</v>
      </c>
      <c r="F381" s="190" t="s">
        <v>569</v>
      </c>
      <c r="G381" s="188"/>
      <c r="H381" s="191">
        <v>6</v>
      </c>
      <c r="I381" s="188"/>
      <c r="J381" s="188"/>
      <c r="K381" s="188"/>
      <c r="L381" s="192"/>
      <c r="M381" s="193"/>
      <c r="N381" s="194"/>
      <c r="O381" s="194"/>
      <c r="P381" s="194"/>
      <c r="Q381" s="194"/>
      <c r="R381" s="194"/>
      <c r="S381" s="194"/>
      <c r="T381" s="195"/>
      <c r="AT381" s="196" t="s">
        <v>131</v>
      </c>
      <c r="AU381" s="196" t="s">
        <v>85</v>
      </c>
      <c r="AV381" s="13" t="s">
        <v>85</v>
      </c>
      <c r="AW381" s="13" t="s">
        <v>36</v>
      </c>
      <c r="AX381" s="13" t="s">
        <v>75</v>
      </c>
      <c r="AY381" s="196" t="s">
        <v>121</v>
      </c>
    </row>
    <row r="382" spans="2:51" s="14" customFormat="1" ht="11.25">
      <c r="B382" s="197"/>
      <c r="C382" s="198"/>
      <c r="D382" s="183" t="s">
        <v>131</v>
      </c>
      <c r="E382" s="199" t="s">
        <v>17</v>
      </c>
      <c r="F382" s="200" t="s">
        <v>133</v>
      </c>
      <c r="G382" s="198"/>
      <c r="H382" s="201">
        <v>6</v>
      </c>
      <c r="I382" s="198"/>
      <c r="J382" s="198"/>
      <c r="K382" s="198"/>
      <c r="L382" s="202"/>
      <c r="M382" s="203"/>
      <c r="N382" s="204"/>
      <c r="O382" s="204"/>
      <c r="P382" s="204"/>
      <c r="Q382" s="204"/>
      <c r="R382" s="204"/>
      <c r="S382" s="204"/>
      <c r="T382" s="205"/>
      <c r="AT382" s="206" t="s">
        <v>131</v>
      </c>
      <c r="AU382" s="206" t="s">
        <v>85</v>
      </c>
      <c r="AV382" s="14" t="s">
        <v>127</v>
      </c>
      <c r="AW382" s="14" t="s">
        <v>4</v>
      </c>
      <c r="AX382" s="14" t="s">
        <v>83</v>
      </c>
      <c r="AY382" s="206" t="s">
        <v>121</v>
      </c>
    </row>
    <row r="383" spans="1:65" s="2" customFormat="1" ht="14.45" customHeight="1">
      <c r="A383" s="31"/>
      <c r="B383" s="32"/>
      <c r="C383" s="170" t="s">
        <v>570</v>
      </c>
      <c r="D383" s="170" t="s">
        <v>123</v>
      </c>
      <c r="E383" s="171" t="s">
        <v>571</v>
      </c>
      <c r="F383" s="172" t="s">
        <v>572</v>
      </c>
      <c r="G383" s="173" t="s">
        <v>212</v>
      </c>
      <c r="H383" s="174">
        <v>2</v>
      </c>
      <c r="I383" s="175">
        <v>915</v>
      </c>
      <c r="J383" s="175">
        <f>ROUND(I383*H383,2)</f>
        <v>1830</v>
      </c>
      <c r="K383" s="176"/>
      <c r="L383" s="36"/>
      <c r="M383" s="177" t="s">
        <v>17</v>
      </c>
      <c r="N383" s="178" t="s">
        <v>46</v>
      </c>
      <c r="O383" s="179">
        <v>1.554</v>
      </c>
      <c r="P383" s="179">
        <f>O383*H383</f>
        <v>3.108</v>
      </c>
      <c r="Q383" s="179">
        <v>0.00162</v>
      </c>
      <c r="R383" s="179">
        <f>Q383*H383</f>
        <v>0.00324</v>
      </c>
      <c r="S383" s="179">
        <v>0</v>
      </c>
      <c r="T383" s="180">
        <f>S383*H383</f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81" t="s">
        <v>127</v>
      </c>
      <c r="AT383" s="181" t="s">
        <v>123</v>
      </c>
      <c r="AU383" s="181" t="s">
        <v>85</v>
      </c>
      <c r="AY383" s="17" t="s">
        <v>121</v>
      </c>
      <c r="BE383" s="182">
        <f>IF(N383="základní",J383,0)</f>
        <v>1830</v>
      </c>
      <c r="BF383" s="182">
        <f>IF(N383="snížená",J383,0)</f>
        <v>0</v>
      </c>
      <c r="BG383" s="182">
        <f>IF(N383="zákl. přenesená",J383,0)</f>
        <v>0</v>
      </c>
      <c r="BH383" s="182">
        <f>IF(N383="sníž. přenesená",J383,0)</f>
        <v>0</v>
      </c>
      <c r="BI383" s="182">
        <f>IF(N383="nulová",J383,0)</f>
        <v>0</v>
      </c>
      <c r="BJ383" s="17" t="s">
        <v>83</v>
      </c>
      <c r="BK383" s="182">
        <f>ROUND(I383*H383,2)</f>
        <v>1830</v>
      </c>
      <c r="BL383" s="17" t="s">
        <v>127</v>
      </c>
      <c r="BM383" s="181" t="s">
        <v>573</v>
      </c>
    </row>
    <row r="384" spans="1:47" s="2" customFormat="1" ht="29.25">
      <c r="A384" s="31"/>
      <c r="B384" s="32"/>
      <c r="C384" s="33"/>
      <c r="D384" s="183" t="s">
        <v>129</v>
      </c>
      <c r="E384" s="33"/>
      <c r="F384" s="184" t="s">
        <v>574</v>
      </c>
      <c r="G384" s="33"/>
      <c r="H384" s="33"/>
      <c r="I384" s="33"/>
      <c r="J384" s="33"/>
      <c r="K384" s="33"/>
      <c r="L384" s="36"/>
      <c r="M384" s="185"/>
      <c r="N384" s="186"/>
      <c r="O384" s="61"/>
      <c r="P384" s="61"/>
      <c r="Q384" s="61"/>
      <c r="R384" s="61"/>
      <c r="S384" s="61"/>
      <c r="T384" s="62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T384" s="17" t="s">
        <v>129</v>
      </c>
      <c r="AU384" s="17" t="s">
        <v>85</v>
      </c>
    </row>
    <row r="385" spans="1:65" s="2" customFormat="1" ht="14.45" customHeight="1">
      <c r="A385" s="31"/>
      <c r="B385" s="32"/>
      <c r="C385" s="207" t="s">
        <v>575</v>
      </c>
      <c r="D385" s="207" t="s">
        <v>173</v>
      </c>
      <c r="E385" s="208" t="s">
        <v>576</v>
      </c>
      <c r="F385" s="209" t="s">
        <v>577</v>
      </c>
      <c r="G385" s="210" t="s">
        <v>212</v>
      </c>
      <c r="H385" s="211">
        <v>2</v>
      </c>
      <c r="I385" s="212">
        <v>3426.5</v>
      </c>
      <c r="J385" s="212">
        <f>ROUND(I385*H385,2)</f>
        <v>6853</v>
      </c>
      <c r="K385" s="213"/>
      <c r="L385" s="214"/>
      <c r="M385" s="215" t="s">
        <v>17</v>
      </c>
      <c r="N385" s="216" t="s">
        <v>46</v>
      </c>
      <c r="O385" s="179">
        <v>0</v>
      </c>
      <c r="P385" s="179">
        <f>O385*H385</f>
        <v>0</v>
      </c>
      <c r="Q385" s="179">
        <v>0.01847</v>
      </c>
      <c r="R385" s="179">
        <f>Q385*H385</f>
        <v>0.03694</v>
      </c>
      <c r="S385" s="179">
        <v>0</v>
      </c>
      <c r="T385" s="180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81" t="s">
        <v>167</v>
      </c>
      <c r="AT385" s="181" t="s">
        <v>173</v>
      </c>
      <c r="AU385" s="181" t="s">
        <v>85</v>
      </c>
      <c r="AY385" s="17" t="s">
        <v>121</v>
      </c>
      <c r="BE385" s="182">
        <f>IF(N385="základní",J385,0)</f>
        <v>6853</v>
      </c>
      <c r="BF385" s="182">
        <f>IF(N385="snížená",J385,0)</f>
        <v>0</v>
      </c>
      <c r="BG385" s="182">
        <f>IF(N385="zákl. přenesená",J385,0)</f>
        <v>0</v>
      </c>
      <c r="BH385" s="182">
        <f>IF(N385="sníž. přenesená",J385,0)</f>
        <v>0</v>
      </c>
      <c r="BI385" s="182">
        <f>IF(N385="nulová",J385,0)</f>
        <v>0</v>
      </c>
      <c r="BJ385" s="17" t="s">
        <v>83</v>
      </c>
      <c r="BK385" s="182">
        <f>ROUND(I385*H385,2)</f>
        <v>6853</v>
      </c>
      <c r="BL385" s="17" t="s">
        <v>127</v>
      </c>
      <c r="BM385" s="181" t="s">
        <v>578</v>
      </c>
    </row>
    <row r="386" spans="1:47" s="2" customFormat="1" ht="11.25">
      <c r="A386" s="31"/>
      <c r="B386" s="32"/>
      <c r="C386" s="33"/>
      <c r="D386" s="183" t="s">
        <v>129</v>
      </c>
      <c r="E386" s="33"/>
      <c r="F386" s="184" t="s">
        <v>577</v>
      </c>
      <c r="G386" s="33"/>
      <c r="H386" s="33"/>
      <c r="I386" s="33"/>
      <c r="J386" s="33"/>
      <c r="K386" s="33"/>
      <c r="L386" s="36"/>
      <c r="M386" s="185"/>
      <c r="N386" s="186"/>
      <c r="O386" s="61"/>
      <c r="P386" s="61"/>
      <c r="Q386" s="61"/>
      <c r="R386" s="61"/>
      <c r="S386" s="61"/>
      <c r="T386" s="62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T386" s="17" t="s">
        <v>129</v>
      </c>
      <c r="AU386" s="17" t="s">
        <v>85</v>
      </c>
    </row>
    <row r="387" spans="2:51" s="13" customFormat="1" ht="11.25">
      <c r="B387" s="187"/>
      <c r="C387" s="188"/>
      <c r="D387" s="183" t="s">
        <v>131</v>
      </c>
      <c r="E387" s="189" t="s">
        <v>17</v>
      </c>
      <c r="F387" s="190" t="s">
        <v>579</v>
      </c>
      <c r="G387" s="188"/>
      <c r="H387" s="191">
        <v>2</v>
      </c>
      <c r="I387" s="188"/>
      <c r="J387" s="188"/>
      <c r="K387" s="188"/>
      <c r="L387" s="192"/>
      <c r="M387" s="193"/>
      <c r="N387" s="194"/>
      <c r="O387" s="194"/>
      <c r="P387" s="194"/>
      <c r="Q387" s="194"/>
      <c r="R387" s="194"/>
      <c r="S387" s="194"/>
      <c r="T387" s="195"/>
      <c r="AT387" s="196" t="s">
        <v>131</v>
      </c>
      <c r="AU387" s="196" t="s">
        <v>85</v>
      </c>
      <c r="AV387" s="13" t="s">
        <v>85</v>
      </c>
      <c r="AW387" s="13" t="s">
        <v>36</v>
      </c>
      <c r="AX387" s="13" t="s">
        <v>75</v>
      </c>
      <c r="AY387" s="196" t="s">
        <v>121</v>
      </c>
    </row>
    <row r="388" spans="2:51" s="14" customFormat="1" ht="11.25">
      <c r="B388" s="197"/>
      <c r="C388" s="198"/>
      <c r="D388" s="183" t="s">
        <v>131</v>
      </c>
      <c r="E388" s="199" t="s">
        <v>17</v>
      </c>
      <c r="F388" s="200" t="s">
        <v>133</v>
      </c>
      <c r="G388" s="198"/>
      <c r="H388" s="201">
        <v>2</v>
      </c>
      <c r="I388" s="198"/>
      <c r="J388" s="198"/>
      <c r="K388" s="198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131</v>
      </c>
      <c r="AU388" s="206" t="s">
        <v>85</v>
      </c>
      <c r="AV388" s="14" t="s">
        <v>127</v>
      </c>
      <c r="AW388" s="14" t="s">
        <v>4</v>
      </c>
      <c r="AX388" s="14" t="s">
        <v>83</v>
      </c>
      <c r="AY388" s="206" t="s">
        <v>121</v>
      </c>
    </row>
    <row r="389" spans="1:65" s="2" customFormat="1" ht="14.45" customHeight="1">
      <c r="A389" s="31"/>
      <c r="B389" s="32"/>
      <c r="C389" s="170" t="s">
        <v>580</v>
      </c>
      <c r="D389" s="170" t="s">
        <v>123</v>
      </c>
      <c r="E389" s="171" t="s">
        <v>581</v>
      </c>
      <c r="F389" s="172" t="s">
        <v>582</v>
      </c>
      <c r="G389" s="173" t="s">
        <v>212</v>
      </c>
      <c r="H389" s="174">
        <v>1</v>
      </c>
      <c r="I389" s="175">
        <v>267</v>
      </c>
      <c r="J389" s="175">
        <f>ROUND(I389*H389,2)</f>
        <v>267</v>
      </c>
      <c r="K389" s="176"/>
      <c r="L389" s="36"/>
      <c r="M389" s="177" t="s">
        <v>17</v>
      </c>
      <c r="N389" s="178" t="s">
        <v>46</v>
      </c>
      <c r="O389" s="179">
        <v>0.708</v>
      </c>
      <c r="P389" s="179">
        <f>O389*H389</f>
        <v>0.708</v>
      </c>
      <c r="Q389" s="179">
        <v>0.00034</v>
      </c>
      <c r="R389" s="179">
        <f>Q389*H389</f>
        <v>0.00034</v>
      </c>
      <c r="S389" s="179">
        <v>0</v>
      </c>
      <c r="T389" s="180">
        <f>S389*H389</f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81" t="s">
        <v>127</v>
      </c>
      <c r="AT389" s="181" t="s">
        <v>123</v>
      </c>
      <c r="AU389" s="181" t="s">
        <v>85</v>
      </c>
      <c r="AY389" s="17" t="s">
        <v>121</v>
      </c>
      <c r="BE389" s="182">
        <f>IF(N389="základní",J389,0)</f>
        <v>267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17" t="s">
        <v>83</v>
      </c>
      <c r="BK389" s="182">
        <f>ROUND(I389*H389,2)</f>
        <v>267</v>
      </c>
      <c r="BL389" s="17" t="s">
        <v>127</v>
      </c>
      <c r="BM389" s="181" t="s">
        <v>583</v>
      </c>
    </row>
    <row r="390" spans="1:47" s="2" customFormat="1" ht="19.5">
      <c r="A390" s="31"/>
      <c r="B390" s="32"/>
      <c r="C390" s="33"/>
      <c r="D390" s="183" t="s">
        <v>129</v>
      </c>
      <c r="E390" s="33"/>
      <c r="F390" s="184" t="s">
        <v>584</v>
      </c>
      <c r="G390" s="33"/>
      <c r="H390" s="33"/>
      <c r="I390" s="33"/>
      <c r="J390" s="33"/>
      <c r="K390" s="33"/>
      <c r="L390" s="36"/>
      <c r="M390" s="185"/>
      <c r="N390" s="186"/>
      <c r="O390" s="61"/>
      <c r="P390" s="61"/>
      <c r="Q390" s="61"/>
      <c r="R390" s="61"/>
      <c r="S390" s="61"/>
      <c r="T390" s="62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T390" s="17" t="s">
        <v>129</v>
      </c>
      <c r="AU390" s="17" t="s">
        <v>85</v>
      </c>
    </row>
    <row r="391" spans="1:65" s="2" customFormat="1" ht="24.2" customHeight="1">
      <c r="A391" s="31"/>
      <c r="B391" s="32"/>
      <c r="C391" s="207" t="s">
        <v>585</v>
      </c>
      <c r="D391" s="207" t="s">
        <v>173</v>
      </c>
      <c r="E391" s="208" t="s">
        <v>586</v>
      </c>
      <c r="F391" s="209" t="s">
        <v>587</v>
      </c>
      <c r="G391" s="210" t="s">
        <v>212</v>
      </c>
      <c r="H391" s="211">
        <v>1</v>
      </c>
      <c r="I391" s="212">
        <v>7422.8</v>
      </c>
      <c r="J391" s="212">
        <f>ROUND(I391*H391,2)</f>
        <v>7422.8</v>
      </c>
      <c r="K391" s="213"/>
      <c r="L391" s="214"/>
      <c r="M391" s="215" t="s">
        <v>17</v>
      </c>
      <c r="N391" s="216" t="s">
        <v>46</v>
      </c>
      <c r="O391" s="179">
        <v>0</v>
      </c>
      <c r="P391" s="179">
        <f>O391*H391</f>
        <v>0</v>
      </c>
      <c r="Q391" s="179">
        <v>0.048</v>
      </c>
      <c r="R391" s="179">
        <f>Q391*H391</f>
        <v>0.048</v>
      </c>
      <c r="S391" s="179">
        <v>0</v>
      </c>
      <c r="T391" s="180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81" t="s">
        <v>167</v>
      </c>
      <c r="AT391" s="181" t="s">
        <v>173</v>
      </c>
      <c r="AU391" s="181" t="s">
        <v>85</v>
      </c>
      <c r="AY391" s="17" t="s">
        <v>121</v>
      </c>
      <c r="BE391" s="182">
        <f>IF(N391="základní",J391,0)</f>
        <v>7422.8</v>
      </c>
      <c r="BF391" s="182">
        <f>IF(N391="snížená",J391,0)</f>
        <v>0</v>
      </c>
      <c r="BG391" s="182">
        <f>IF(N391="zákl. přenesená",J391,0)</f>
        <v>0</v>
      </c>
      <c r="BH391" s="182">
        <f>IF(N391="sníž. přenesená",J391,0)</f>
        <v>0</v>
      </c>
      <c r="BI391" s="182">
        <f>IF(N391="nulová",J391,0)</f>
        <v>0</v>
      </c>
      <c r="BJ391" s="17" t="s">
        <v>83</v>
      </c>
      <c r="BK391" s="182">
        <f>ROUND(I391*H391,2)</f>
        <v>7422.8</v>
      </c>
      <c r="BL391" s="17" t="s">
        <v>127</v>
      </c>
      <c r="BM391" s="181" t="s">
        <v>588</v>
      </c>
    </row>
    <row r="392" spans="1:47" s="2" customFormat="1" ht="19.5">
      <c r="A392" s="31"/>
      <c r="B392" s="32"/>
      <c r="C392" s="33"/>
      <c r="D392" s="183" t="s">
        <v>129</v>
      </c>
      <c r="E392" s="33"/>
      <c r="F392" s="184" t="s">
        <v>587</v>
      </c>
      <c r="G392" s="33"/>
      <c r="H392" s="33"/>
      <c r="I392" s="33"/>
      <c r="J392" s="33"/>
      <c r="K392" s="33"/>
      <c r="L392" s="36"/>
      <c r="M392" s="185"/>
      <c r="N392" s="186"/>
      <c r="O392" s="61"/>
      <c r="P392" s="61"/>
      <c r="Q392" s="61"/>
      <c r="R392" s="61"/>
      <c r="S392" s="61"/>
      <c r="T392" s="62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T392" s="17" t="s">
        <v>129</v>
      </c>
      <c r="AU392" s="17" t="s">
        <v>85</v>
      </c>
    </row>
    <row r="393" spans="2:51" s="13" customFormat="1" ht="11.25">
      <c r="B393" s="187"/>
      <c r="C393" s="188"/>
      <c r="D393" s="183" t="s">
        <v>131</v>
      </c>
      <c r="E393" s="189" t="s">
        <v>17</v>
      </c>
      <c r="F393" s="190" t="s">
        <v>415</v>
      </c>
      <c r="G393" s="188"/>
      <c r="H393" s="191">
        <v>1</v>
      </c>
      <c r="I393" s="188"/>
      <c r="J393" s="188"/>
      <c r="K393" s="188"/>
      <c r="L393" s="192"/>
      <c r="M393" s="193"/>
      <c r="N393" s="194"/>
      <c r="O393" s="194"/>
      <c r="P393" s="194"/>
      <c r="Q393" s="194"/>
      <c r="R393" s="194"/>
      <c r="S393" s="194"/>
      <c r="T393" s="195"/>
      <c r="AT393" s="196" t="s">
        <v>131</v>
      </c>
      <c r="AU393" s="196" t="s">
        <v>85</v>
      </c>
      <c r="AV393" s="13" t="s">
        <v>85</v>
      </c>
      <c r="AW393" s="13" t="s">
        <v>36</v>
      </c>
      <c r="AX393" s="13" t="s">
        <v>75</v>
      </c>
      <c r="AY393" s="196" t="s">
        <v>121</v>
      </c>
    </row>
    <row r="394" spans="2:51" s="14" customFormat="1" ht="11.25">
      <c r="B394" s="197"/>
      <c r="C394" s="198"/>
      <c r="D394" s="183" t="s">
        <v>131</v>
      </c>
      <c r="E394" s="199" t="s">
        <v>17</v>
      </c>
      <c r="F394" s="200" t="s">
        <v>133</v>
      </c>
      <c r="G394" s="198"/>
      <c r="H394" s="201">
        <v>1</v>
      </c>
      <c r="I394" s="198"/>
      <c r="J394" s="198"/>
      <c r="K394" s="198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131</v>
      </c>
      <c r="AU394" s="206" t="s">
        <v>85</v>
      </c>
      <c r="AV394" s="14" t="s">
        <v>127</v>
      </c>
      <c r="AW394" s="14" t="s">
        <v>4</v>
      </c>
      <c r="AX394" s="14" t="s">
        <v>83</v>
      </c>
      <c r="AY394" s="206" t="s">
        <v>121</v>
      </c>
    </row>
    <row r="395" spans="1:65" s="2" customFormat="1" ht="24.2" customHeight="1">
      <c r="A395" s="31"/>
      <c r="B395" s="32"/>
      <c r="C395" s="170" t="s">
        <v>589</v>
      </c>
      <c r="D395" s="170" t="s">
        <v>123</v>
      </c>
      <c r="E395" s="171" t="s">
        <v>590</v>
      </c>
      <c r="F395" s="172" t="s">
        <v>591</v>
      </c>
      <c r="G395" s="173" t="s">
        <v>212</v>
      </c>
      <c r="H395" s="174">
        <v>13</v>
      </c>
      <c r="I395" s="175">
        <v>1040</v>
      </c>
      <c r="J395" s="175">
        <f>ROUND(I395*H395,2)</f>
        <v>13520</v>
      </c>
      <c r="K395" s="176"/>
      <c r="L395" s="36"/>
      <c r="M395" s="177" t="s">
        <v>17</v>
      </c>
      <c r="N395" s="178" t="s">
        <v>46</v>
      </c>
      <c r="O395" s="179">
        <v>3.51</v>
      </c>
      <c r="P395" s="179">
        <f>O395*H395</f>
        <v>45.629999999999995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81" t="s">
        <v>127</v>
      </c>
      <c r="AT395" s="181" t="s">
        <v>123</v>
      </c>
      <c r="AU395" s="181" t="s">
        <v>85</v>
      </c>
      <c r="AY395" s="17" t="s">
        <v>121</v>
      </c>
      <c r="BE395" s="182">
        <f>IF(N395="základní",J395,0)</f>
        <v>13520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17" t="s">
        <v>83</v>
      </c>
      <c r="BK395" s="182">
        <f>ROUND(I395*H395,2)</f>
        <v>13520</v>
      </c>
      <c r="BL395" s="17" t="s">
        <v>127</v>
      </c>
      <c r="BM395" s="181" t="s">
        <v>592</v>
      </c>
    </row>
    <row r="396" spans="1:47" s="2" customFormat="1" ht="29.25">
      <c r="A396" s="31"/>
      <c r="B396" s="32"/>
      <c r="C396" s="33"/>
      <c r="D396" s="183" t="s">
        <v>129</v>
      </c>
      <c r="E396" s="33"/>
      <c r="F396" s="184" t="s">
        <v>593</v>
      </c>
      <c r="G396" s="33"/>
      <c r="H396" s="33"/>
      <c r="I396" s="33"/>
      <c r="J396" s="33"/>
      <c r="K396" s="33"/>
      <c r="L396" s="36"/>
      <c r="M396" s="185"/>
      <c r="N396" s="186"/>
      <c r="O396" s="61"/>
      <c r="P396" s="61"/>
      <c r="Q396" s="61"/>
      <c r="R396" s="61"/>
      <c r="S396" s="61"/>
      <c r="T396" s="62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T396" s="17" t="s">
        <v>129</v>
      </c>
      <c r="AU396" s="17" t="s">
        <v>85</v>
      </c>
    </row>
    <row r="397" spans="1:65" s="2" customFormat="1" ht="24.2" customHeight="1">
      <c r="A397" s="31"/>
      <c r="B397" s="32"/>
      <c r="C397" s="207" t="s">
        <v>594</v>
      </c>
      <c r="D397" s="207" t="s">
        <v>173</v>
      </c>
      <c r="E397" s="208" t="s">
        <v>595</v>
      </c>
      <c r="F397" s="209" t="s">
        <v>596</v>
      </c>
      <c r="G397" s="210" t="s">
        <v>212</v>
      </c>
      <c r="H397" s="211">
        <v>11</v>
      </c>
      <c r="I397" s="212">
        <v>2316.6</v>
      </c>
      <c r="J397" s="212">
        <f>ROUND(I397*H397,2)</f>
        <v>25482.6</v>
      </c>
      <c r="K397" s="213"/>
      <c r="L397" s="214"/>
      <c r="M397" s="215" t="s">
        <v>17</v>
      </c>
      <c r="N397" s="216" t="s">
        <v>46</v>
      </c>
      <c r="O397" s="179">
        <v>0</v>
      </c>
      <c r="P397" s="179">
        <f>O397*H397</f>
        <v>0</v>
      </c>
      <c r="Q397" s="179">
        <v>0.0027</v>
      </c>
      <c r="R397" s="179">
        <f>Q397*H397</f>
        <v>0.0297</v>
      </c>
      <c r="S397" s="179">
        <v>0</v>
      </c>
      <c r="T397" s="180">
        <f>S397*H397</f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81" t="s">
        <v>167</v>
      </c>
      <c r="AT397" s="181" t="s">
        <v>173</v>
      </c>
      <c r="AU397" s="181" t="s">
        <v>85</v>
      </c>
      <c r="AY397" s="17" t="s">
        <v>121</v>
      </c>
      <c r="BE397" s="182">
        <f>IF(N397="základní",J397,0)</f>
        <v>25482.6</v>
      </c>
      <c r="BF397" s="182">
        <f>IF(N397="snížená",J397,0)</f>
        <v>0</v>
      </c>
      <c r="BG397" s="182">
        <f>IF(N397="zákl. přenesená",J397,0)</f>
        <v>0</v>
      </c>
      <c r="BH397" s="182">
        <f>IF(N397="sníž. přenesená",J397,0)</f>
        <v>0</v>
      </c>
      <c r="BI397" s="182">
        <f>IF(N397="nulová",J397,0)</f>
        <v>0</v>
      </c>
      <c r="BJ397" s="17" t="s">
        <v>83</v>
      </c>
      <c r="BK397" s="182">
        <f>ROUND(I397*H397,2)</f>
        <v>25482.6</v>
      </c>
      <c r="BL397" s="17" t="s">
        <v>127</v>
      </c>
      <c r="BM397" s="181" t="s">
        <v>597</v>
      </c>
    </row>
    <row r="398" spans="1:47" s="2" customFormat="1" ht="19.5">
      <c r="A398" s="31"/>
      <c r="B398" s="32"/>
      <c r="C398" s="33"/>
      <c r="D398" s="183" t="s">
        <v>129</v>
      </c>
      <c r="E398" s="33"/>
      <c r="F398" s="184" t="s">
        <v>596</v>
      </c>
      <c r="G398" s="33"/>
      <c r="H398" s="33"/>
      <c r="I398" s="33"/>
      <c r="J398" s="33"/>
      <c r="K398" s="33"/>
      <c r="L398" s="36"/>
      <c r="M398" s="185"/>
      <c r="N398" s="186"/>
      <c r="O398" s="61"/>
      <c r="P398" s="61"/>
      <c r="Q398" s="61"/>
      <c r="R398" s="61"/>
      <c r="S398" s="61"/>
      <c r="T398" s="62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T398" s="17" t="s">
        <v>129</v>
      </c>
      <c r="AU398" s="17" t="s">
        <v>85</v>
      </c>
    </row>
    <row r="399" spans="2:51" s="13" customFormat="1" ht="11.25">
      <c r="B399" s="187"/>
      <c r="C399" s="188"/>
      <c r="D399" s="183" t="s">
        <v>131</v>
      </c>
      <c r="E399" s="189" t="s">
        <v>17</v>
      </c>
      <c r="F399" s="190" t="s">
        <v>598</v>
      </c>
      <c r="G399" s="188"/>
      <c r="H399" s="191">
        <v>11</v>
      </c>
      <c r="I399" s="188"/>
      <c r="J399" s="188"/>
      <c r="K399" s="188"/>
      <c r="L399" s="192"/>
      <c r="M399" s="193"/>
      <c r="N399" s="194"/>
      <c r="O399" s="194"/>
      <c r="P399" s="194"/>
      <c r="Q399" s="194"/>
      <c r="R399" s="194"/>
      <c r="S399" s="194"/>
      <c r="T399" s="195"/>
      <c r="AT399" s="196" t="s">
        <v>131</v>
      </c>
      <c r="AU399" s="196" t="s">
        <v>85</v>
      </c>
      <c r="AV399" s="13" t="s">
        <v>85</v>
      </c>
      <c r="AW399" s="13" t="s">
        <v>36</v>
      </c>
      <c r="AX399" s="13" t="s">
        <v>75</v>
      </c>
      <c r="AY399" s="196" t="s">
        <v>121</v>
      </c>
    </row>
    <row r="400" spans="2:51" s="14" customFormat="1" ht="11.25">
      <c r="B400" s="197"/>
      <c r="C400" s="198"/>
      <c r="D400" s="183" t="s">
        <v>131</v>
      </c>
      <c r="E400" s="199" t="s">
        <v>17</v>
      </c>
      <c r="F400" s="200" t="s">
        <v>133</v>
      </c>
      <c r="G400" s="198"/>
      <c r="H400" s="201">
        <v>11</v>
      </c>
      <c r="I400" s="198"/>
      <c r="J400" s="198"/>
      <c r="K400" s="198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131</v>
      </c>
      <c r="AU400" s="206" t="s">
        <v>85</v>
      </c>
      <c r="AV400" s="14" t="s">
        <v>127</v>
      </c>
      <c r="AW400" s="14" t="s">
        <v>4</v>
      </c>
      <c r="AX400" s="14" t="s">
        <v>83</v>
      </c>
      <c r="AY400" s="206" t="s">
        <v>121</v>
      </c>
    </row>
    <row r="401" spans="1:65" s="2" customFormat="1" ht="24.2" customHeight="1">
      <c r="A401" s="31"/>
      <c r="B401" s="32"/>
      <c r="C401" s="207" t="s">
        <v>599</v>
      </c>
      <c r="D401" s="207" t="s">
        <v>173</v>
      </c>
      <c r="E401" s="208" t="s">
        <v>600</v>
      </c>
      <c r="F401" s="209" t="s">
        <v>601</v>
      </c>
      <c r="G401" s="210" t="s">
        <v>212</v>
      </c>
      <c r="H401" s="211">
        <v>2</v>
      </c>
      <c r="I401" s="212">
        <v>2260.5</v>
      </c>
      <c r="J401" s="212">
        <f>ROUND(I401*H401,2)</f>
        <v>4521</v>
      </c>
      <c r="K401" s="213"/>
      <c r="L401" s="214"/>
      <c r="M401" s="215" t="s">
        <v>17</v>
      </c>
      <c r="N401" s="216" t="s">
        <v>46</v>
      </c>
      <c r="O401" s="179">
        <v>0</v>
      </c>
      <c r="P401" s="179">
        <f>O401*H401</f>
        <v>0</v>
      </c>
      <c r="Q401" s="179">
        <v>0.0027</v>
      </c>
      <c r="R401" s="179">
        <f>Q401*H401</f>
        <v>0.0054</v>
      </c>
      <c r="S401" s="179">
        <v>0</v>
      </c>
      <c r="T401" s="180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81" t="s">
        <v>167</v>
      </c>
      <c r="AT401" s="181" t="s">
        <v>173</v>
      </c>
      <c r="AU401" s="181" t="s">
        <v>85</v>
      </c>
      <c r="AY401" s="17" t="s">
        <v>121</v>
      </c>
      <c r="BE401" s="182">
        <f>IF(N401="základní",J401,0)</f>
        <v>4521</v>
      </c>
      <c r="BF401" s="182">
        <f>IF(N401="snížená",J401,0)</f>
        <v>0</v>
      </c>
      <c r="BG401" s="182">
        <f>IF(N401="zákl. přenesená",J401,0)</f>
        <v>0</v>
      </c>
      <c r="BH401" s="182">
        <f>IF(N401="sníž. přenesená",J401,0)</f>
        <v>0</v>
      </c>
      <c r="BI401" s="182">
        <f>IF(N401="nulová",J401,0)</f>
        <v>0</v>
      </c>
      <c r="BJ401" s="17" t="s">
        <v>83</v>
      </c>
      <c r="BK401" s="182">
        <f>ROUND(I401*H401,2)</f>
        <v>4521</v>
      </c>
      <c r="BL401" s="17" t="s">
        <v>127</v>
      </c>
      <c r="BM401" s="181" t="s">
        <v>602</v>
      </c>
    </row>
    <row r="402" spans="1:47" s="2" customFormat="1" ht="19.5">
      <c r="A402" s="31"/>
      <c r="B402" s="32"/>
      <c r="C402" s="33"/>
      <c r="D402" s="183" t="s">
        <v>129</v>
      </c>
      <c r="E402" s="33"/>
      <c r="F402" s="184" t="s">
        <v>601</v>
      </c>
      <c r="G402" s="33"/>
      <c r="H402" s="33"/>
      <c r="I402" s="33"/>
      <c r="J402" s="33"/>
      <c r="K402" s="33"/>
      <c r="L402" s="36"/>
      <c r="M402" s="185"/>
      <c r="N402" s="186"/>
      <c r="O402" s="61"/>
      <c r="P402" s="61"/>
      <c r="Q402" s="61"/>
      <c r="R402" s="61"/>
      <c r="S402" s="61"/>
      <c r="T402" s="62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T402" s="17" t="s">
        <v>129</v>
      </c>
      <c r="AU402" s="17" t="s">
        <v>85</v>
      </c>
    </row>
    <row r="403" spans="2:51" s="13" customFormat="1" ht="11.25">
      <c r="B403" s="187"/>
      <c r="C403" s="188"/>
      <c r="D403" s="183" t="s">
        <v>131</v>
      </c>
      <c r="E403" s="189" t="s">
        <v>17</v>
      </c>
      <c r="F403" s="190" t="s">
        <v>85</v>
      </c>
      <c r="G403" s="188"/>
      <c r="H403" s="191">
        <v>2</v>
      </c>
      <c r="I403" s="188"/>
      <c r="J403" s="188"/>
      <c r="K403" s="188"/>
      <c r="L403" s="192"/>
      <c r="M403" s="193"/>
      <c r="N403" s="194"/>
      <c r="O403" s="194"/>
      <c r="P403" s="194"/>
      <c r="Q403" s="194"/>
      <c r="R403" s="194"/>
      <c r="S403" s="194"/>
      <c r="T403" s="195"/>
      <c r="AT403" s="196" t="s">
        <v>131</v>
      </c>
      <c r="AU403" s="196" t="s">
        <v>85</v>
      </c>
      <c r="AV403" s="13" t="s">
        <v>85</v>
      </c>
      <c r="AW403" s="13" t="s">
        <v>36</v>
      </c>
      <c r="AX403" s="13" t="s">
        <v>75</v>
      </c>
      <c r="AY403" s="196" t="s">
        <v>121</v>
      </c>
    </row>
    <row r="404" spans="2:51" s="14" customFormat="1" ht="11.25">
      <c r="B404" s="197"/>
      <c r="C404" s="198"/>
      <c r="D404" s="183" t="s">
        <v>131</v>
      </c>
      <c r="E404" s="199" t="s">
        <v>17</v>
      </c>
      <c r="F404" s="200" t="s">
        <v>133</v>
      </c>
      <c r="G404" s="198"/>
      <c r="H404" s="201">
        <v>2</v>
      </c>
      <c r="I404" s="198"/>
      <c r="J404" s="198"/>
      <c r="K404" s="198"/>
      <c r="L404" s="202"/>
      <c r="M404" s="203"/>
      <c r="N404" s="204"/>
      <c r="O404" s="204"/>
      <c r="P404" s="204"/>
      <c r="Q404" s="204"/>
      <c r="R404" s="204"/>
      <c r="S404" s="204"/>
      <c r="T404" s="205"/>
      <c r="AT404" s="206" t="s">
        <v>131</v>
      </c>
      <c r="AU404" s="206" t="s">
        <v>85</v>
      </c>
      <c r="AV404" s="14" t="s">
        <v>127</v>
      </c>
      <c r="AW404" s="14" t="s">
        <v>4</v>
      </c>
      <c r="AX404" s="14" t="s">
        <v>83</v>
      </c>
      <c r="AY404" s="206" t="s">
        <v>121</v>
      </c>
    </row>
    <row r="405" spans="1:65" s="2" customFormat="1" ht="24.2" customHeight="1">
      <c r="A405" s="31"/>
      <c r="B405" s="32"/>
      <c r="C405" s="170" t="s">
        <v>603</v>
      </c>
      <c r="D405" s="170" t="s">
        <v>123</v>
      </c>
      <c r="E405" s="171" t="s">
        <v>604</v>
      </c>
      <c r="F405" s="172" t="s">
        <v>605</v>
      </c>
      <c r="G405" s="173" t="s">
        <v>224</v>
      </c>
      <c r="H405" s="174">
        <v>0.228</v>
      </c>
      <c r="I405" s="175">
        <v>2930</v>
      </c>
      <c r="J405" s="175">
        <f>ROUND(I405*H405,2)</f>
        <v>668.04</v>
      </c>
      <c r="K405" s="176"/>
      <c r="L405" s="36"/>
      <c r="M405" s="177" t="s">
        <v>17</v>
      </c>
      <c r="N405" s="178" t="s">
        <v>46</v>
      </c>
      <c r="O405" s="179">
        <v>1.208</v>
      </c>
      <c r="P405" s="179">
        <f>O405*H405</f>
        <v>0.275424</v>
      </c>
      <c r="Q405" s="179">
        <v>2.234</v>
      </c>
      <c r="R405" s="179">
        <f>Q405*H405</f>
        <v>0.509352</v>
      </c>
      <c r="S405" s="179">
        <v>0</v>
      </c>
      <c r="T405" s="180">
        <f>S405*H405</f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81" t="s">
        <v>127</v>
      </c>
      <c r="AT405" s="181" t="s">
        <v>123</v>
      </c>
      <c r="AU405" s="181" t="s">
        <v>85</v>
      </c>
      <c r="AY405" s="17" t="s">
        <v>121</v>
      </c>
      <c r="BE405" s="182">
        <f>IF(N405="základní",J405,0)</f>
        <v>668.04</v>
      </c>
      <c r="BF405" s="182">
        <f>IF(N405="snížená",J405,0)</f>
        <v>0</v>
      </c>
      <c r="BG405" s="182">
        <f>IF(N405="zákl. přenesená",J405,0)</f>
        <v>0</v>
      </c>
      <c r="BH405" s="182">
        <f>IF(N405="sníž. přenesená",J405,0)</f>
        <v>0</v>
      </c>
      <c r="BI405" s="182">
        <f>IF(N405="nulová",J405,0)</f>
        <v>0</v>
      </c>
      <c r="BJ405" s="17" t="s">
        <v>83</v>
      </c>
      <c r="BK405" s="182">
        <f>ROUND(I405*H405,2)</f>
        <v>668.04</v>
      </c>
      <c r="BL405" s="17" t="s">
        <v>127</v>
      </c>
      <c r="BM405" s="181" t="s">
        <v>606</v>
      </c>
    </row>
    <row r="406" spans="1:47" s="2" customFormat="1" ht="19.5">
      <c r="A406" s="31"/>
      <c r="B406" s="32"/>
      <c r="C406" s="33"/>
      <c r="D406" s="183" t="s">
        <v>129</v>
      </c>
      <c r="E406" s="33"/>
      <c r="F406" s="184" t="s">
        <v>607</v>
      </c>
      <c r="G406" s="33"/>
      <c r="H406" s="33"/>
      <c r="I406" s="33"/>
      <c r="J406" s="33"/>
      <c r="K406" s="33"/>
      <c r="L406" s="36"/>
      <c r="M406" s="185"/>
      <c r="N406" s="186"/>
      <c r="O406" s="61"/>
      <c r="P406" s="61"/>
      <c r="Q406" s="61"/>
      <c r="R406" s="61"/>
      <c r="S406" s="61"/>
      <c r="T406" s="62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T406" s="17" t="s">
        <v>129</v>
      </c>
      <c r="AU406" s="17" t="s">
        <v>85</v>
      </c>
    </row>
    <row r="407" spans="2:51" s="13" customFormat="1" ht="11.25">
      <c r="B407" s="187"/>
      <c r="C407" s="188"/>
      <c r="D407" s="183" t="s">
        <v>131</v>
      </c>
      <c r="E407" s="189" t="s">
        <v>17</v>
      </c>
      <c r="F407" s="190" t="s">
        <v>608</v>
      </c>
      <c r="G407" s="188"/>
      <c r="H407" s="191">
        <v>0.168</v>
      </c>
      <c r="I407" s="188"/>
      <c r="J407" s="188"/>
      <c r="K407" s="188"/>
      <c r="L407" s="192"/>
      <c r="M407" s="193"/>
      <c r="N407" s="194"/>
      <c r="O407" s="194"/>
      <c r="P407" s="194"/>
      <c r="Q407" s="194"/>
      <c r="R407" s="194"/>
      <c r="S407" s="194"/>
      <c r="T407" s="195"/>
      <c r="AT407" s="196" t="s">
        <v>131</v>
      </c>
      <c r="AU407" s="196" t="s">
        <v>85</v>
      </c>
      <c r="AV407" s="13" t="s">
        <v>85</v>
      </c>
      <c r="AW407" s="13" t="s">
        <v>36</v>
      </c>
      <c r="AX407" s="13" t="s">
        <v>75</v>
      </c>
      <c r="AY407" s="196" t="s">
        <v>121</v>
      </c>
    </row>
    <row r="408" spans="2:51" s="13" customFormat="1" ht="11.25">
      <c r="B408" s="187"/>
      <c r="C408" s="188"/>
      <c r="D408" s="183" t="s">
        <v>131</v>
      </c>
      <c r="E408" s="189" t="s">
        <v>17</v>
      </c>
      <c r="F408" s="190" t="s">
        <v>609</v>
      </c>
      <c r="G408" s="188"/>
      <c r="H408" s="191">
        <v>0.06</v>
      </c>
      <c r="I408" s="188"/>
      <c r="J408" s="188"/>
      <c r="K408" s="188"/>
      <c r="L408" s="192"/>
      <c r="M408" s="193"/>
      <c r="N408" s="194"/>
      <c r="O408" s="194"/>
      <c r="P408" s="194"/>
      <c r="Q408" s="194"/>
      <c r="R408" s="194"/>
      <c r="S408" s="194"/>
      <c r="T408" s="195"/>
      <c r="AT408" s="196" t="s">
        <v>131</v>
      </c>
      <c r="AU408" s="196" t="s">
        <v>85</v>
      </c>
      <c r="AV408" s="13" t="s">
        <v>85</v>
      </c>
      <c r="AW408" s="13" t="s">
        <v>36</v>
      </c>
      <c r="AX408" s="13" t="s">
        <v>75</v>
      </c>
      <c r="AY408" s="196" t="s">
        <v>121</v>
      </c>
    </row>
    <row r="409" spans="2:51" s="14" customFormat="1" ht="11.25">
      <c r="B409" s="197"/>
      <c r="C409" s="198"/>
      <c r="D409" s="183" t="s">
        <v>131</v>
      </c>
      <c r="E409" s="199" t="s">
        <v>17</v>
      </c>
      <c r="F409" s="200" t="s">
        <v>133</v>
      </c>
      <c r="G409" s="198"/>
      <c r="H409" s="201">
        <v>0.228</v>
      </c>
      <c r="I409" s="198"/>
      <c r="J409" s="198"/>
      <c r="K409" s="198"/>
      <c r="L409" s="202"/>
      <c r="M409" s="203"/>
      <c r="N409" s="204"/>
      <c r="O409" s="204"/>
      <c r="P409" s="204"/>
      <c r="Q409" s="204"/>
      <c r="R409" s="204"/>
      <c r="S409" s="204"/>
      <c r="T409" s="205"/>
      <c r="AT409" s="206" t="s">
        <v>131</v>
      </c>
      <c r="AU409" s="206" t="s">
        <v>85</v>
      </c>
      <c r="AV409" s="14" t="s">
        <v>127</v>
      </c>
      <c r="AW409" s="14" t="s">
        <v>4</v>
      </c>
      <c r="AX409" s="14" t="s">
        <v>83</v>
      </c>
      <c r="AY409" s="206" t="s">
        <v>121</v>
      </c>
    </row>
    <row r="410" spans="1:65" s="2" customFormat="1" ht="14.45" customHeight="1">
      <c r="A410" s="31"/>
      <c r="B410" s="32"/>
      <c r="C410" s="170" t="s">
        <v>610</v>
      </c>
      <c r="D410" s="170" t="s">
        <v>123</v>
      </c>
      <c r="E410" s="171" t="s">
        <v>611</v>
      </c>
      <c r="F410" s="172" t="s">
        <v>612</v>
      </c>
      <c r="G410" s="173" t="s">
        <v>126</v>
      </c>
      <c r="H410" s="174">
        <v>2.01</v>
      </c>
      <c r="I410" s="175">
        <v>455</v>
      </c>
      <c r="J410" s="175">
        <f>ROUND(I410*H410,2)</f>
        <v>914.55</v>
      </c>
      <c r="K410" s="176"/>
      <c r="L410" s="36"/>
      <c r="M410" s="177" t="s">
        <v>17</v>
      </c>
      <c r="N410" s="178" t="s">
        <v>46</v>
      </c>
      <c r="O410" s="179">
        <v>0.825</v>
      </c>
      <c r="P410" s="179">
        <f>O410*H410</f>
        <v>1.6582499999999998</v>
      </c>
      <c r="Q410" s="179">
        <v>0.00639</v>
      </c>
      <c r="R410" s="179">
        <f>Q410*H410</f>
        <v>0.012843899999999998</v>
      </c>
      <c r="S410" s="179">
        <v>0</v>
      </c>
      <c r="T410" s="180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81" t="s">
        <v>127</v>
      </c>
      <c r="AT410" s="181" t="s">
        <v>123</v>
      </c>
      <c r="AU410" s="181" t="s">
        <v>85</v>
      </c>
      <c r="AY410" s="17" t="s">
        <v>121</v>
      </c>
      <c r="BE410" s="182">
        <f>IF(N410="základní",J410,0)</f>
        <v>914.55</v>
      </c>
      <c r="BF410" s="182">
        <f>IF(N410="snížená",J410,0)</f>
        <v>0</v>
      </c>
      <c r="BG410" s="182">
        <f>IF(N410="zákl. přenesená",J410,0)</f>
        <v>0</v>
      </c>
      <c r="BH410" s="182">
        <f>IF(N410="sníž. přenesená",J410,0)</f>
        <v>0</v>
      </c>
      <c r="BI410" s="182">
        <f>IF(N410="nulová",J410,0)</f>
        <v>0</v>
      </c>
      <c r="BJ410" s="17" t="s">
        <v>83</v>
      </c>
      <c r="BK410" s="182">
        <f>ROUND(I410*H410,2)</f>
        <v>914.55</v>
      </c>
      <c r="BL410" s="17" t="s">
        <v>127</v>
      </c>
      <c r="BM410" s="181" t="s">
        <v>613</v>
      </c>
    </row>
    <row r="411" spans="1:47" s="2" customFormat="1" ht="19.5">
      <c r="A411" s="31"/>
      <c r="B411" s="32"/>
      <c r="C411" s="33"/>
      <c r="D411" s="183" t="s">
        <v>129</v>
      </c>
      <c r="E411" s="33"/>
      <c r="F411" s="184" t="s">
        <v>614</v>
      </c>
      <c r="G411" s="33"/>
      <c r="H411" s="33"/>
      <c r="I411" s="33"/>
      <c r="J411" s="33"/>
      <c r="K411" s="33"/>
      <c r="L411" s="36"/>
      <c r="M411" s="185"/>
      <c r="N411" s="186"/>
      <c r="O411" s="61"/>
      <c r="P411" s="61"/>
      <c r="Q411" s="61"/>
      <c r="R411" s="61"/>
      <c r="S411" s="61"/>
      <c r="T411" s="62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T411" s="17" t="s">
        <v>129</v>
      </c>
      <c r="AU411" s="17" t="s">
        <v>85</v>
      </c>
    </row>
    <row r="412" spans="2:51" s="13" customFormat="1" ht="11.25">
      <c r="B412" s="187"/>
      <c r="C412" s="188"/>
      <c r="D412" s="183" t="s">
        <v>131</v>
      </c>
      <c r="E412" s="189" t="s">
        <v>17</v>
      </c>
      <c r="F412" s="190" t="s">
        <v>615</v>
      </c>
      <c r="G412" s="188"/>
      <c r="H412" s="191">
        <v>1.692</v>
      </c>
      <c r="I412" s="188"/>
      <c r="J412" s="188"/>
      <c r="K412" s="188"/>
      <c r="L412" s="192"/>
      <c r="M412" s="193"/>
      <c r="N412" s="194"/>
      <c r="O412" s="194"/>
      <c r="P412" s="194"/>
      <c r="Q412" s="194"/>
      <c r="R412" s="194"/>
      <c r="S412" s="194"/>
      <c r="T412" s="195"/>
      <c r="AT412" s="196" t="s">
        <v>131</v>
      </c>
      <c r="AU412" s="196" t="s">
        <v>85</v>
      </c>
      <c r="AV412" s="13" t="s">
        <v>85</v>
      </c>
      <c r="AW412" s="13" t="s">
        <v>36</v>
      </c>
      <c r="AX412" s="13" t="s">
        <v>75</v>
      </c>
      <c r="AY412" s="196" t="s">
        <v>121</v>
      </c>
    </row>
    <row r="413" spans="2:51" s="13" customFormat="1" ht="11.25">
      <c r="B413" s="187"/>
      <c r="C413" s="188"/>
      <c r="D413" s="183" t="s">
        <v>131</v>
      </c>
      <c r="E413" s="189" t="s">
        <v>17</v>
      </c>
      <c r="F413" s="190" t="s">
        <v>616</v>
      </c>
      <c r="G413" s="188"/>
      <c r="H413" s="191">
        <v>0.318</v>
      </c>
      <c r="I413" s="188"/>
      <c r="J413" s="188"/>
      <c r="K413" s="188"/>
      <c r="L413" s="192"/>
      <c r="M413" s="193"/>
      <c r="N413" s="194"/>
      <c r="O413" s="194"/>
      <c r="P413" s="194"/>
      <c r="Q413" s="194"/>
      <c r="R413" s="194"/>
      <c r="S413" s="194"/>
      <c r="T413" s="195"/>
      <c r="AT413" s="196" t="s">
        <v>131</v>
      </c>
      <c r="AU413" s="196" t="s">
        <v>85</v>
      </c>
      <c r="AV413" s="13" t="s">
        <v>85</v>
      </c>
      <c r="AW413" s="13" t="s">
        <v>36</v>
      </c>
      <c r="AX413" s="13" t="s">
        <v>75</v>
      </c>
      <c r="AY413" s="196" t="s">
        <v>121</v>
      </c>
    </row>
    <row r="414" spans="2:51" s="14" customFormat="1" ht="11.25">
      <c r="B414" s="197"/>
      <c r="C414" s="198"/>
      <c r="D414" s="183" t="s">
        <v>131</v>
      </c>
      <c r="E414" s="199" t="s">
        <v>17</v>
      </c>
      <c r="F414" s="200" t="s">
        <v>133</v>
      </c>
      <c r="G414" s="198"/>
      <c r="H414" s="201">
        <v>2.01</v>
      </c>
      <c r="I414" s="198"/>
      <c r="J414" s="198"/>
      <c r="K414" s="198"/>
      <c r="L414" s="202"/>
      <c r="M414" s="203"/>
      <c r="N414" s="204"/>
      <c r="O414" s="204"/>
      <c r="P414" s="204"/>
      <c r="Q414" s="204"/>
      <c r="R414" s="204"/>
      <c r="S414" s="204"/>
      <c r="T414" s="205"/>
      <c r="AT414" s="206" t="s">
        <v>131</v>
      </c>
      <c r="AU414" s="206" t="s">
        <v>85</v>
      </c>
      <c r="AV414" s="14" t="s">
        <v>127</v>
      </c>
      <c r="AW414" s="14" t="s">
        <v>4</v>
      </c>
      <c r="AX414" s="14" t="s">
        <v>83</v>
      </c>
      <c r="AY414" s="206" t="s">
        <v>121</v>
      </c>
    </row>
    <row r="415" spans="1:65" s="2" customFormat="1" ht="14.45" customHeight="1">
      <c r="A415" s="31"/>
      <c r="B415" s="32"/>
      <c r="C415" s="170" t="s">
        <v>617</v>
      </c>
      <c r="D415" s="170" t="s">
        <v>123</v>
      </c>
      <c r="E415" s="171" t="s">
        <v>618</v>
      </c>
      <c r="F415" s="172" t="s">
        <v>619</v>
      </c>
      <c r="G415" s="173" t="s">
        <v>145</v>
      </c>
      <c r="H415" s="174">
        <v>66.4</v>
      </c>
      <c r="I415" s="175">
        <v>17.1</v>
      </c>
      <c r="J415" s="175">
        <f>ROUND(I415*H415,2)</f>
        <v>1135.44</v>
      </c>
      <c r="K415" s="176"/>
      <c r="L415" s="36"/>
      <c r="M415" s="177" t="s">
        <v>17</v>
      </c>
      <c r="N415" s="178" t="s">
        <v>46</v>
      </c>
      <c r="O415" s="179">
        <v>0.044</v>
      </c>
      <c r="P415" s="179">
        <f>O415*H415</f>
        <v>2.9216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81" t="s">
        <v>127</v>
      </c>
      <c r="AT415" s="181" t="s">
        <v>123</v>
      </c>
      <c r="AU415" s="181" t="s">
        <v>85</v>
      </c>
      <c r="AY415" s="17" t="s">
        <v>121</v>
      </c>
      <c r="BE415" s="182">
        <f>IF(N415="základní",J415,0)</f>
        <v>1135.44</v>
      </c>
      <c r="BF415" s="182">
        <f>IF(N415="snížená",J415,0)</f>
        <v>0</v>
      </c>
      <c r="BG415" s="182">
        <f>IF(N415="zákl. přenesená",J415,0)</f>
        <v>0</v>
      </c>
      <c r="BH415" s="182">
        <f>IF(N415="sníž. přenesená",J415,0)</f>
        <v>0</v>
      </c>
      <c r="BI415" s="182">
        <f>IF(N415="nulová",J415,0)</f>
        <v>0</v>
      </c>
      <c r="BJ415" s="17" t="s">
        <v>83</v>
      </c>
      <c r="BK415" s="182">
        <f>ROUND(I415*H415,2)</f>
        <v>1135.44</v>
      </c>
      <c r="BL415" s="17" t="s">
        <v>127</v>
      </c>
      <c r="BM415" s="181" t="s">
        <v>620</v>
      </c>
    </row>
    <row r="416" spans="1:47" s="2" customFormat="1" ht="11.25">
      <c r="A416" s="31"/>
      <c r="B416" s="32"/>
      <c r="C416" s="33"/>
      <c r="D416" s="183" t="s">
        <v>129</v>
      </c>
      <c r="E416" s="33"/>
      <c r="F416" s="184" t="s">
        <v>621</v>
      </c>
      <c r="G416" s="33"/>
      <c r="H416" s="33"/>
      <c r="I416" s="33"/>
      <c r="J416" s="33"/>
      <c r="K416" s="33"/>
      <c r="L416" s="36"/>
      <c r="M416" s="185"/>
      <c r="N416" s="186"/>
      <c r="O416" s="61"/>
      <c r="P416" s="61"/>
      <c r="Q416" s="61"/>
      <c r="R416" s="61"/>
      <c r="S416" s="61"/>
      <c r="T416" s="62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T416" s="17" t="s">
        <v>129</v>
      </c>
      <c r="AU416" s="17" t="s">
        <v>85</v>
      </c>
    </row>
    <row r="417" spans="2:51" s="13" customFormat="1" ht="11.25">
      <c r="B417" s="187"/>
      <c r="C417" s="188"/>
      <c r="D417" s="183" t="s">
        <v>131</v>
      </c>
      <c r="E417" s="189" t="s">
        <v>17</v>
      </c>
      <c r="F417" s="190" t="s">
        <v>622</v>
      </c>
      <c r="G417" s="188"/>
      <c r="H417" s="191">
        <v>66.4</v>
      </c>
      <c r="I417" s="188"/>
      <c r="J417" s="188"/>
      <c r="K417" s="188"/>
      <c r="L417" s="192"/>
      <c r="M417" s="193"/>
      <c r="N417" s="194"/>
      <c r="O417" s="194"/>
      <c r="P417" s="194"/>
      <c r="Q417" s="194"/>
      <c r="R417" s="194"/>
      <c r="S417" s="194"/>
      <c r="T417" s="195"/>
      <c r="AT417" s="196" t="s">
        <v>131</v>
      </c>
      <c r="AU417" s="196" t="s">
        <v>85</v>
      </c>
      <c r="AV417" s="13" t="s">
        <v>85</v>
      </c>
      <c r="AW417" s="13" t="s">
        <v>36</v>
      </c>
      <c r="AX417" s="13" t="s">
        <v>75</v>
      </c>
      <c r="AY417" s="196" t="s">
        <v>121</v>
      </c>
    </row>
    <row r="418" spans="2:51" s="14" customFormat="1" ht="11.25">
      <c r="B418" s="197"/>
      <c r="C418" s="198"/>
      <c r="D418" s="183" t="s">
        <v>131</v>
      </c>
      <c r="E418" s="199" t="s">
        <v>17</v>
      </c>
      <c r="F418" s="200" t="s">
        <v>133</v>
      </c>
      <c r="G418" s="198"/>
      <c r="H418" s="201">
        <v>66.4</v>
      </c>
      <c r="I418" s="198"/>
      <c r="J418" s="198"/>
      <c r="K418" s="198"/>
      <c r="L418" s="202"/>
      <c r="M418" s="203"/>
      <c r="N418" s="204"/>
      <c r="O418" s="204"/>
      <c r="P418" s="204"/>
      <c r="Q418" s="204"/>
      <c r="R418" s="204"/>
      <c r="S418" s="204"/>
      <c r="T418" s="205"/>
      <c r="AT418" s="206" t="s">
        <v>131</v>
      </c>
      <c r="AU418" s="206" t="s">
        <v>85</v>
      </c>
      <c r="AV418" s="14" t="s">
        <v>127</v>
      </c>
      <c r="AW418" s="14" t="s">
        <v>4</v>
      </c>
      <c r="AX418" s="14" t="s">
        <v>83</v>
      </c>
      <c r="AY418" s="206" t="s">
        <v>121</v>
      </c>
    </row>
    <row r="419" spans="1:65" s="2" customFormat="1" ht="14.45" customHeight="1">
      <c r="A419" s="31"/>
      <c r="B419" s="32"/>
      <c r="C419" s="170" t="s">
        <v>623</v>
      </c>
      <c r="D419" s="170" t="s">
        <v>123</v>
      </c>
      <c r="E419" s="171" t="s">
        <v>624</v>
      </c>
      <c r="F419" s="172" t="s">
        <v>625</v>
      </c>
      <c r="G419" s="173" t="s">
        <v>145</v>
      </c>
      <c r="H419" s="174">
        <v>136.9</v>
      </c>
      <c r="I419" s="175">
        <v>17.2</v>
      </c>
      <c r="J419" s="175">
        <f>ROUND(I419*H419,2)</f>
        <v>2354.68</v>
      </c>
      <c r="K419" s="176"/>
      <c r="L419" s="36"/>
      <c r="M419" s="177" t="s">
        <v>17</v>
      </c>
      <c r="N419" s="178" t="s">
        <v>46</v>
      </c>
      <c r="O419" s="179">
        <v>0.044</v>
      </c>
      <c r="P419" s="179">
        <f>O419*H419</f>
        <v>6.0236</v>
      </c>
      <c r="Q419" s="179">
        <v>0</v>
      </c>
      <c r="R419" s="179">
        <f>Q419*H419</f>
        <v>0</v>
      </c>
      <c r="S419" s="179">
        <v>0</v>
      </c>
      <c r="T419" s="180">
        <f>S419*H419</f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81" t="s">
        <v>127</v>
      </c>
      <c r="AT419" s="181" t="s">
        <v>123</v>
      </c>
      <c r="AU419" s="181" t="s">
        <v>85</v>
      </c>
      <c r="AY419" s="17" t="s">
        <v>121</v>
      </c>
      <c r="BE419" s="182">
        <f>IF(N419="základní",J419,0)</f>
        <v>2354.68</v>
      </c>
      <c r="BF419" s="182">
        <f>IF(N419="snížená",J419,0)</f>
        <v>0</v>
      </c>
      <c r="BG419" s="182">
        <f>IF(N419="zákl. přenesená",J419,0)</f>
        <v>0</v>
      </c>
      <c r="BH419" s="182">
        <f>IF(N419="sníž. přenesená",J419,0)</f>
        <v>0</v>
      </c>
      <c r="BI419" s="182">
        <f>IF(N419="nulová",J419,0)</f>
        <v>0</v>
      </c>
      <c r="BJ419" s="17" t="s">
        <v>83</v>
      </c>
      <c r="BK419" s="182">
        <f>ROUND(I419*H419,2)</f>
        <v>2354.68</v>
      </c>
      <c r="BL419" s="17" t="s">
        <v>127</v>
      </c>
      <c r="BM419" s="181" t="s">
        <v>626</v>
      </c>
    </row>
    <row r="420" spans="1:47" s="2" customFormat="1" ht="11.25">
      <c r="A420" s="31"/>
      <c r="B420" s="32"/>
      <c r="C420" s="33"/>
      <c r="D420" s="183" t="s">
        <v>129</v>
      </c>
      <c r="E420" s="33"/>
      <c r="F420" s="184" t="s">
        <v>627</v>
      </c>
      <c r="G420" s="33"/>
      <c r="H420" s="33"/>
      <c r="I420" s="33"/>
      <c r="J420" s="33"/>
      <c r="K420" s="33"/>
      <c r="L420" s="36"/>
      <c r="M420" s="185"/>
      <c r="N420" s="186"/>
      <c r="O420" s="61"/>
      <c r="P420" s="61"/>
      <c r="Q420" s="61"/>
      <c r="R420" s="61"/>
      <c r="S420" s="61"/>
      <c r="T420" s="62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T420" s="17" t="s">
        <v>129</v>
      </c>
      <c r="AU420" s="17" t="s">
        <v>85</v>
      </c>
    </row>
    <row r="421" spans="2:51" s="13" customFormat="1" ht="11.25">
      <c r="B421" s="187"/>
      <c r="C421" s="188"/>
      <c r="D421" s="183" t="s">
        <v>131</v>
      </c>
      <c r="E421" s="189" t="s">
        <v>17</v>
      </c>
      <c r="F421" s="190" t="s">
        <v>400</v>
      </c>
      <c r="G421" s="188"/>
      <c r="H421" s="191">
        <v>136.9</v>
      </c>
      <c r="I421" s="188"/>
      <c r="J421" s="188"/>
      <c r="K421" s="188"/>
      <c r="L421" s="192"/>
      <c r="M421" s="193"/>
      <c r="N421" s="194"/>
      <c r="O421" s="194"/>
      <c r="P421" s="194"/>
      <c r="Q421" s="194"/>
      <c r="R421" s="194"/>
      <c r="S421" s="194"/>
      <c r="T421" s="195"/>
      <c r="AT421" s="196" t="s">
        <v>131</v>
      </c>
      <c r="AU421" s="196" t="s">
        <v>85</v>
      </c>
      <c r="AV421" s="13" t="s">
        <v>85</v>
      </c>
      <c r="AW421" s="13" t="s">
        <v>36</v>
      </c>
      <c r="AX421" s="13" t="s">
        <v>75</v>
      </c>
      <c r="AY421" s="196" t="s">
        <v>121</v>
      </c>
    </row>
    <row r="422" spans="2:51" s="14" customFormat="1" ht="11.25">
      <c r="B422" s="197"/>
      <c r="C422" s="198"/>
      <c r="D422" s="183" t="s">
        <v>131</v>
      </c>
      <c r="E422" s="199" t="s">
        <v>17</v>
      </c>
      <c r="F422" s="200" t="s">
        <v>133</v>
      </c>
      <c r="G422" s="198"/>
      <c r="H422" s="201">
        <v>136.9</v>
      </c>
      <c r="I422" s="198"/>
      <c r="J422" s="198"/>
      <c r="K422" s="198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131</v>
      </c>
      <c r="AU422" s="206" t="s">
        <v>85</v>
      </c>
      <c r="AV422" s="14" t="s">
        <v>127</v>
      </c>
      <c r="AW422" s="14" t="s">
        <v>4</v>
      </c>
      <c r="AX422" s="14" t="s">
        <v>83</v>
      </c>
      <c r="AY422" s="206" t="s">
        <v>121</v>
      </c>
    </row>
    <row r="423" spans="1:65" s="2" customFormat="1" ht="24.2" customHeight="1">
      <c r="A423" s="31"/>
      <c r="B423" s="32"/>
      <c r="C423" s="170" t="s">
        <v>628</v>
      </c>
      <c r="D423" s="170" t="s">
        <v>123</v>
      </c>
      <c r="E423" s="171" t="s">
        <v>629</v>
      </c>
      <c r="F423" s="172" t="s">
        <v>630</v>
      </c>
      <c r="G423" s="173" t="s">
        <v>145</v>
      </c>
      <c r="H423" s="174">
        <v>60.6</v>
      </c>
      <c r="I423" s="175">
        <v>24.3</v>
      </c>
      <c r="J423" s="175">
        <f>ROUND(I423*H423,2)</f>
        <v>1472.58</v>
      </c>
      <c r="K423" s="176"/>
      <c r="L423" s="36"/>
      <c r="M423" s="177" t="s">
        <v>17</v>
      </c>
      <c r="N423" s="178" t="s">
        <v>46</v>
      </c>
      <c r="O423" s="179">
        <v>0.062</v>
      </c>
      <c r="P423" s="179">
        <f>O423*H423</f>
        <v>3.7572</v>
      </c>
      <c r="Q423" s="179">
        <v>0</v>
      </c>
      <c r="R423" s="179">
        <f>Q423*H423</f>
        <v>0</v>
      </c>
      <c r="S423" s="179">
        <v>0</v>
      </c>
      <c r="T423" s="180">
        <f>S423*H423</f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81" t="s">
        <v>127</v>
      </c>
      <c r="AT423" s="181" t="s">
        <v>123</v>
      </c>
      <c r="AU423" s="181" t="s">
        <v>85</v>
      </c>
      <c r="AY423" s="17" t="s">
        <v>121</v>
      </c>
      <c r="BE423" s="182">
        <f>IF(N423="základní",J423,0)</f>
        <v>1472.58</v>
      </c>
      <c r="BF423" s="182">
        <f>IF(N423="snížená",J423,0)</f>
        <v>0</v>
      </c>
      <c r="BG423" s="182">
        <f>IF(N423="zákl. přenesená",J423,0)</f>
        <v>0</v>
      </c>
      <c r="BH423" s="182">
        <f>IF(N423="sníž. přenesená",J423,0)</f>
        <v>0</v>
      </c>
      <c r="BI423" s="182">
        <f>IF(N423="nulová",J423,0)</f>
        <v>0</v>
      </c>
      <c r="BJ423" s="17" t="s">
        <v>83</v>
      </c>
      <c r="BK423" s="182">
        <f>ROUND(I423*H423,2)</f>
        <v>1472.58</v>
      </c>
      <c r="BL423" s="17" t="s">
        <v>127</v>
      </c>
      <c r="BM423" s="181" t="s">
        <v>631</v>
      </c>
    </row>
    <row r="424" spans="1:47" s="2" customFormat="1" ht="11.25">
      <c r="A424" s="31"/>
      <c r="B424" s="32"/>
      <c r="C424" s="33"/>
      <c r="D424" s="183" t="s">
        <v>129</v>
      </c>
      <c r="E424" s="33"/>
      <c r="F424" s="184" t="s">
        <v>630</v>
      </c>
      <c r="G424" s="33"/>
      <c r="H424" s="33"/>
      <c r="I424" s="33"/>
      <c r="J424" s="33"/>
      <c r="K424" s="33"/>
      <c r="L424" s="36"/>
      <c r="M424" s="185"/>
      <c r="N424" s="186"/>
      <c r="O424" s="61"/>
      <c r="P424" s="61"/>
      <c r="Q424" s="61"/>
      <c r="R424" s="61"/>
      <c r="S424" s="61"/>
      <c r="T424" s="62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T424" s="17" t="s">
        <v>129</v>
      </c>
      <c r="AU424" s="17" t="s">
        <v>85</v>
      </c>
    </row>
    <row r="425" spans="2:51" s="13" customFormat="1" ht="11.25">
      <c r="B425" s="187"/>
      <c r="C425" s="188"/>
      <c r="D425" s="183" t="s">
        <v>131</v>
      </c>
      <c r="E425" s="189" t="s">
        <v>17</v>
      </c>
      <c r="F425" s="190" t="s">
        <v>632</v>
      </c>
      <c r="G425" s="188"/>
      <c r="H425" s="191">
        <v>60.6</v>
      </c>
      <c r="I425" s="188"/>
      <c r="J425" s="188"/>
      <c r="K425" s="188"/>
      <c r="L425" s="192"/>
      <c r="M425" s="193"/>
      <c r="N425" s="194"/>
      <c r="O425" s="194"/>
      <c r="P425" s="194"/>
      <c r="Q425" s="194"/>
      <c r="R425" s="194"/>
      <c r="S425" s="194"/>
      <c r="T425" s="195"/>
      <c r="AT425" s="196" t="s">
        <v>131</v>
      </c>
      <c r="AU425" s="196" t="s">
        <v>85</v>
      </c>
      <c r="AV425" s="13" t="s">
        <v>85</v>
      </c>
      <c r="AW425" s="13" t="s">
        <v>36</v>
      </c>
      <c r="AX425" s="13" t="s">
        <v>75</v>
      </c>
      <c r="AY425" s="196" t="s">
        <v>121</v>
      </c>
    </row>
    <row r="426" spans="2:51" s="14" customFormat="1" ht="11.25">
      <c r="B426" s="197"/>
      <c r="C426" s="198"/>
      <c r="D426" s="183" t="s">
        <v>131</v>
      </c>
      <c r="E426" s="199" t="s">
        <v>17</v>
      </c>
      <c r="F426" s="200" t="s">
        <v>133</v>
      </c>
      <c r="G426" s="198"/>
      <c r="H426" s="201">
        <v>60.6</v>
      </c>
      <c r="I426" s="198"/>
      <c r="J426" s="198"/>
      <c r="K426" s="198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131</v>
      </c>
      <c r="AU426" s="206" t="s">
        <v>85</v>
      </c>
      <c r="AV426" s="14" t="s">
        <v>127</v>
      </c>
      <c r="AW426" s="14" t="s">
        <v>4</v>
      </c>
      <c r="AX426" s="14" t="s">
        <v>83</v>
      </c>
      <c r="AY426" s="206" t="s">
        <v>121</v>
      </c>
    </row>
    <row r="427" spans="1:65" s="2" customFormat="1" ht="24.2" customHeight="1">
      <c r="A427" s="31"/>
      <c r="B427" s="32"/>
      <c r="C427" s="170" t="s">
        <v>633</v>
      </c>
      <c r="D427" s="170" t="s">
        <v>123</v>
      </c>
      <c r="E427" s="171" t="s">
        <v>634</v>
      </c>
      <c r="F427" s="172" t="s">
        <v>635</v>
      </c>
      <c r="G427" s="173" t="s">
        <v>145</v>
      </c>
      <c r="H427" s="174">
        <v>142.7</v>
      </c>
      <c r="I427" s="175">
        <v>32.7</v>
      </c>
      <c r="J427" s="175">
        <f>ROUND(I427*H427,2)</f>
        <v>4666.29</v>
      </c>
      <c r="K427" s="176"/>
      <c r="L427" s="36"/>
      <c r="M427" s="177" t="s">
        <v>17</v>
      </c>
      <c r="N427" s="178" t="s">
        <v>46</v>
      </c>
      <c r="O427" s="179">
        <v>0.079</v>
      </c>
      <c r="P427" s="179">
        <f>O427*H427</f>
        <v>11.273299999999999</v>
      </c>
      <c r="Q427" s="179">
        <v>0</v>
      </c>
      <c r="R427" s="179">
        <f>Q427*H427</f>
        <v>0</v>
      </c>
      <c r="S427" s="179">
        <v>0</v>
      </c>
      <c r="T427" s="180">
        <f>S427*H427</f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81" t="s">
        <v>127</v>
      </c>
      <c r="AT427" s="181" t="s">
        <v>123</v>
      </c>
      <c r="AU427" s="181" t="s">
        <v>85</v>
      </c>
      <c r="AY427" s="17" t="s">
        <v>121</v>
      </c>
      <c r="BE427" s="182">
        <f>IF(N427="základní",J427,0)</f>
        <v>4666.29</v>
      </c>
      <c r="BF427" s="182">
        <f>IF(N427="snížená",J427,0)</f>
        <v>0</v>
      </c>
      <c r="BG427" s="182">
        <f>IF(N427="zákl. přenesená",J427,0)</f>
        <v>0</v>
      </c>
      <c r="BH427" s="182">
        <f>IF(N427="sníž. přenesená",J427,0)</f>
        <v>0</v>
      </c>
      <c r="BI427" s="182">
        <f>IF(N427="nulová",J427,0)</f>
        <v>0</v>
      </c>
      <c r="BJ427" s="17" t="s">
        <v>83</v>
      </c>
      <c r="BK427" s="182">
        <f>ROUND(I427*H427,2)</f>
        <v>4666.29</v>
      </c>
      <c r="BL427" s="17" t="s">
        <v>127</v>
      </c>
      <c r="BM427" s="181" t="s">
        <v>636</v>
      </c>
    </row>
    <row r="428" spans="1:47" s="2" customFormat="1" ht="11.25">
      <c r="A428" s="31"/>
      <c r="B428" s="32"/>
      <c r="C428" s="33"/>
      <c r="D428" s="183" t="s">
        <v>129</v>
      </c>
      <c r="E428" s="33"/>
      <c r="F428" s="184" t="s">
        <v>635</v>
      </c>
      <c r="G428" s="33"/>
      <c r="H428" s="33"/>
      <c r="I428" s="33"/>
      <c r="J428" s="33"/>
      <c r="K428" s="33"/>
      <c r="L428" s="36"/>
      <c r="M428" s="185"/>
      <c r="N428" s="186"/>
      <c r="O428" s="61"/>
      <c r="P428" s="61"/>
      <c r="Q428" s="61"/>
      <c r="R428" s="61"/>
      <c r="S428" s="61"/>
      <c r="T428" s="62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T428" s="17" t="s">
        <v>129</v>
      </c>
      <c r="AU428" s="17" t="s">
        <v>85</v>
      </c>
    </row>
    <row r="429" spans="2:51" s="13" customFormat="1" ht="11.25">
      <c r="B429" s="187"/>
      <c r="C429" s="188"/>
      <c r="D429" s="183" t="s">
        <v>131</v>
      </c>
      <c r="E429" s="189" t="s">
        <v>17</v>
      </c>
      <c r="F429" s="190" t="s">
        <v>637</v>
      </c>
      <c r="G429" s="188"/>
      <c r="H429" s="191">
        <v>142.7</v>
      </c>
      <c r="I429" s="188"/>
      <c r="J429" s="188"/>
      <c r="K429" s="188"/>
      <c r="L429" s="192"/>
      <c r="M429" s="193"/>
      <c r="N429" s="194"/>
      <c r="O429" s="194"/>
      <c r="P429" s="194"/>
      <c r="Q429" s="194"/>
      <c r="R429" s="194"/>
      <c r="S429" s="194"/>
      <c r="T429" s="195"/>
      <c r="AT429" s="196" t="s">
        <v>131</v>
      </c>
      <c r="AU429" s="196" t="s">
        <v>85</v>
      </c>
      <c r="AV429" s="13" t="s">
        <v>85</v>
      </c>
      <c r="AW429" s="13" t="s">
        <v>36</v>
      </c>
      <c r="AX429" s="13" t="s">
        <v>75</v>
      </c>
      <c r="AY429" s="196" t="s">
        <v>121</v>
      </c>
    </row>
    <row r="430" spans="2:51" s="14" customFormat="1" ht="11.25">
      <c r="B430" s="197"/>
      <c r="C430" s="198"/>
      <c r="D430" s="183" t="s">
        <v>131</v>
      </c>
      <c r="E430" s="199" t="s">
        <v>17</v>
      </c>
      <c r="F430" s="200" t="s">
        <v>133</v>
      </c>
      <c r="G430" s="198"/>
      <c r="H430" s="201">
        <v>142.7</v>
      </c>
      <c r="I430" s="198"/>
      <c r="J430" s="198"/>
      <c r="K430" s="198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131</v>
      </c>
      <c r="AU430" s="206" t="s">
        <v>85</v>
      </c>
      <c r="AV430" s="14" t="s">
        <v>127</v>
      </c>
      <c r="AW430" s="14" t="s">
        <v>4</v>
      </c>
      <c r="AX430" s="14" t="s">
        <v>83</v>
      </c>
      <c r="AY430" s="206" t="s">
        <v>121</v>
      </c>
    </row>
    <row r="431" spans="1:65" s="2" customFormat="1" ht="14.45" customHeight="1">
      <c r="A431" s="31"/>
      <c r="B431" s="32"/>
      <c r="C431" s="170" t="s">
        <v>638</v>
      </c>
      <c r="D431" s="170" t="s">
        <v>123</v>
      </c>
      <c r="E431" s="171" t="s">
        <v>639</v>
      </c>
      <c r="F431" s="172" t="s">
        <v>640</v>
      </c>
      <c r="G431" s="173" t="s">
        <v>212</v>
      </c>
      <c r="H431" s="174">
        <v>16</v>
      </c>
      <c r="I431" s="175">
        <v>434</v>
      </c>
      <c r="J431" s="175">
        <f>ROUND(I431*H431,2)</f>
        <v>6944</v>
      </c>
      <c r="K431" s="176"/>
      <c r="L431" s="36"/>
      <c r="M431" s="177" t="s">
        <v>17</v>
      </c>
      <c r="N431" s="178" t="s">
        <v>46</v>
      </c>
      <c r="O431" s="179">
        <v>0.863</v>
      </c>
      <c r="P431" s="179">
        <f>O431*H431</f>
        <v>13.808</v>
      </c>
      <c r="Q431" s="179">
        <v>0.12303</v>
      </c>
      <c r="R431" s="179">
        <f>Q431*H431</f>
        <v>1.96848</v>
      </c>
      <c r="S431" s="179">
        <v>0</v>
      </c>
      <c r="T431" s="180">
        <f>S431*H431</f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81" t="s">
        <v>127</v>
      </c>
      <c r="AT431" s="181" t="s">
        <v>123</v>
      </c>
      <c r="AU431" s="181" t="s">
        <v>85</v>
      </c>
      <c r="AY431" s="17" t="s">
        <v>121</v>
      </c>
      <c r="BE431" s="182">
        <f>IF(N431="základní",J431,0)</f>
        <v>6944</v>
      </c>
      <c r="BF431" s="182">
        <f>IF(N431="snížená",J431,0)</f>
        <v>0</v>
      </c>
      <c r="BG431" s="182">
        <f>IF(N431="zákl. přenesená",J431,0)</f>
        <v>0</v>
      </c>
      <c r="BH431" s="182">
        <f>IF(N431="sníž. přenesená",J431,0)</f>
        <v>0</v>
      </c>
      <c r="BI431" s="182">
        <f>IF(N431="nulová",J431,0)</f>
        <v>0</v>
      </c>
      <c r="BJ431" s="17" t="s">
        <v>83</v>
      </c>
      <c r="BK431" s="182">
        <f>ROUND(I431*H431,2)</f>
        <v>6944</v>
      </c>
      <c r="BL431" s="17" t="s">
        <v>127</v>
      </c>
      <c r="BM431" s="181" t="s">
        <v>641</v>
      </c>
    </row>
    <row r="432" spans="1:47" s="2" customFormat="1" ht="11.25">
      <c r="A432" s="31"/>
      <c r="B432" s="32"/>
      <c r="C432" s="33"/>
      <c r="D432" s="183" t="s">
        <v>129</v>
      </c>
      <c r="E432" s="33"/>
      <c r="F432" s="184" t="s">
        <v>640</v>
      </c>
      <c r="G432" s="33"/>
      <c r="H432" s="33"/>
      <c r="I432" s="33"/>
      <c r="J432" s="33"/>
      <c r="K432" s="33"/>
      <c r="L432" s="36"/>
      <c r="M432" s="185"/>
      <c r="N432" s="186"/>
      <c r="O432" s="61"/>
      <c r="P432" s="61"/>
      <c r="Q432" s="61"/>
      <c r="R432" s="61"/>
      <c r="S432" s="61"/>
      <c r="T432" s="62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T432" s="17" t="s">
        <v>129</v>
      </c>
      <c r="AU432" s="17" t="s">
        <v>85</v>
      </c>
    </row>
    <row r="433" spans="1:65" s="2" customFormat="1" ht="24.2" customHeight="1">
      <c r="A433" s="31"/>
      <c r="B433" s="32"/>
      <c r="C433" s="207" t="s">
        <v>642</v>
      </c>
      <c r="D433" s="207" t="s">
        <v>173</v>
      </c>
      <c r="E433" s="208" t="s">
        <v>643</v>
      </c>
      <c r="F433" s="209" t="s">
        <v>644</v>
      </c>
      <c r="G433" s="210" t="s">
        <v>212</v>
      </c>
      <c r="H433" s="211">
        <v>16</v>
      </c>
      <c r="I433" s="212">
        <v>577.5</v>
      </c>
      <c r="J433" s="212">
        <f>ROUND(I433*H433,2)</f>
        <v>9240</v>
      </c>
      <c r="K433" s="213"/>
      <c r="L433" s="214"/>
      <c r="M433" s="215" t="s">
        <v>17</v>
      </c>
      <c r="N433" s="216" t="s">
        <v>46</v>
      </c>
      <c r="O433" s="179">
        <v>0</v>
      </c>
      <c r="P433" s="179">
        <f>O433*H433</f>
        <v>0</v>
      </c>
      <c r="Q433" s="179">
        <v>0.0133</v>
      </c>
      <c r="R433" s="179">
        <f>Q433*H433</f>
        <v>0.2128</v>
      </c>
      <c r="S433" s="179">
        <v>0</v>
      </c>
      <c r="T433" s="180">
        <f>S433*H433</f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81" t="s">
        <v>167</v>
      </c>
      <c r="AT433" s="181" t="s">
        <v>173</v>
      </c>
      <c r="AU433" s="181" t="s">
        <v>85</v>
      </c>
      <c r="AY433" s="17" t="s">
        <v>121</v>
      </c>
      <c r="BE433" s="182">
        <f>IF(N433="základní",J433,0)</f>
        <v>9240</v>
      </c>
      <c r="BF433" s="182">
        <f>IF(N433="snížená",J433,0)</f>
        <v>0</v>
      </c>
      <c r="BG433" s="182">
        <f>IF(N433="zákl. přenesená",J433,0)</f>
        <v>0</v>
      </c>
      <c r="BH433" s="182">
        <f>IF(N433="sníž. přenesená",J433,0)</f>
        <v>0</v>
      </c>
      <c r="BI433" s="182">
        <f>IF(N433="nulová",J433,0)</f>
        <v>0</v>
      </c>
      <c r="BJ433" s="17" t="s">
        <v>83</v>
      </c>
      <c r="BK433" s="182">
        <f>ROUND(I433*H433,2)</f>
        <v>9240</v>
      </c>
      <c r="BL433" s="17" t="s">
        <v>127</v>
      </c>
      <c r="BM433" s="181" t="s">
        <v>645</v>
      </c>
    </row>
    <row r="434" spans="1:47" s="2" customFormat="1" ht="19.5">
      <c r="A434" s="31"/>
      <c r="B434" s="32"/>
      <c r="C434" s="33"/>
      <c r="D434" s="183" t="s">
        <v>129</v>
      </c>
      <c r="E434" s="33"/>
      <c r="F434" s="184" t="s">
        <v>644</v>
      </c>
      <c r="G434" s="33"/>
      <c r="H434" s="33"/>
      <c r="I434" s="33"/>
      <c r="J434" s="33"/>
      <c r="K434" s="33"/>
      <c r="L434" s="36"/>
      <c r="M434" s="185"/>
      <c r="N434" s="186"/>
      <c r="O434" s="61"/>
      <c r="P434" s="61"/>
      <c r="Q434" s="61"/>
      <c r="R434" s="61"/>
      <c r="S434" s="61"/>
      <c r="T434" s="62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T434" s="17" t="s">
        <v>129</v>
      </c>
      <c r="AU434" s="17" t="s">
        <v>85</v>
      </c>
    </row>
    <row r="435" spans="2:51" s="13" customFormat="1" ht="11.25">
      <c r="B435" s="187"/>
      <c r="C435" s="188"/>
      <c r="D435" s="183" t="s">
        <v>131</v>
      </c>
      <c r="E435" s="189" t="s">
        <v>17</v>
      </c>
      <c r="F435" s="190" t="s">
        <v>85</v>
      </c>
      <c r="G435" s="188"/>
      <c r="H435" s="191">
        <v>2</v>
      </c>
      <c r="I435" s="188"/>
      <c r="J435" s="188"/>
      <c r="K435" s="188"/>
      <c r="L435" s="192"/>
      <c r="M435" s="193"/>
      <c r="N435" s="194"/>
      <c r="O435" s="194"/>
      <c r="P435" s="194"/>
      <c r="Q435" s="194"/>
      <c r="R435" s="194"/>
      <c r="S435" s="194"/>
      <c r="T435" s="195"/>
      <c r="AT435" s="196" t="s">
        <v>131</v>
      </c>
      <c r="AU435" s="196" t="s">
        <v>85</v>
      </c>
      <c r="AV435" s="13" t="s">
        <v>85</v>
      </c>
      <c r="AW435" s="13" t="s">
        <v>36</v>
      </c>
      <c r="AX435" s="13" t="s">
        <v>75</v>
      </c>
      <c r="AY435" s="196" t="s">
        <v>121</v>
      </c>
    </row>
    <row r="436" spans="2:51" s="13" customFormat="1" ht="11.25">
      <c r="B436" s="187"/>
      <c r="C436" s="188"/>
      <c r="D436" s="183" t="s">
        <v>131</v>
      </c>
      <c r="E436" s="189" t="s">
        <v>17</v>
      </c>
      <c r="F436" s="190" t="s">
        <v>646</v>
      </c>
      <c r="G436" s="188"/>
      <c r="H436" s="191">
        <v>14</v>
      </c>
      <c r="I436" s="188"/>
      <c r="J436" s="188"/>
      <c r="K436" s="188"/>
      <c r="L436" s="192"/>
      <c r="M436" s="193"/>
      <c r="N436" s="194"/>
      <c r="O436" s="194"/>
      <c r="P436" s="194"/>
      <c r="Q436" s="194"/>
      <c r="R436" s="194"/>
      <c r="S436" s="194"/>
      <c r="T436" s="195"/>
      <c r="AT436" s="196" t="s">
        <v>131</v>
      </c>
      <c r="AU436" s="196" t="s">
        <v>85</v>
      </c>
      <c r="AV436" s="13" t="s">
        <v>85</v>
      </c>
      <c r="AW436" s="13" t="s">
        <v>36</v>
      </c>
      <c r="AX436" s="13" t="s">
        <v>75</v>
      </c>
      <c r="AY436" s="196" t="s">
        <v>121</v>
      </c>
    </row>
    <row r="437" spans="2:51" s="14" customFormat="1" ht="11.25">
      <c r="B437" s="197"/>
      <c r="C437" s="198"/>
      <c r="D437" s="183" t="s">
        <v>131</v>
      </c>
      <c r="E437" s="199" t="s">
        <v>17</v>
      </c>
      <c r="F437" s="200" t="s">
        <v>133</v>
      </c>
      <c r="G437" s="198"/>
      <c r="H437" s="201">
        <v>16</v>
      </c>
      <c r="I437" s="198"/>
      <c r="J437" s="198"/>
      <c r="K437" s="198"/>
      <c r="L437" s="202"/>
      <c r="M437" s="203"/>
      <c r="N437" s="204"/>
      <c r="O437" s="204"/>
      <c r="P437" s="204"/>
      <c r="Q437" s="204"/>
      <c r="R437" s="204"/>
      <c r="S437" s="204"/>
      <c r="T437" s="205"/>
      <c r="AT437" s="206" t="s">
        <v>131</v>
      </c>
      <c r="AU437" s="206" t="s">
        <v>85</v>
      </c>
      <c r="AV437" s="14" t="s">
        <v>127</v>
      </c>
      <c r="AW437" s="14" t="s">
        <v>4</v>
      </c>
      <c r="AX437" s="14" t="s">
        <v>83</v>
      </c>
      <c r="AY437" s="206" t="s">
        <v>121</v>
      </c>
    </row>
    <row r="438" spans="1:65" s="2" customFormat="1" ht="14.45" customHeight="1">
      <c r="A438" s="31"/>
      <c r="B438" s="32"/>
      <c r="C438" s="207" t="s">
        <v>647</v>
      </c>
      <c r="D438" s="207" t="s">
        <v>173</v>
      </c>
      <c r="E438" s="208" t="s">
        <v>648</v>
      </c>
      <c r="F438" s="209" t="s">
        <v>649</v>
      </c>
      <c r="G438" s="210" t="s">
        <v>212</v>
      </c>
      <c r="H438" s="211">
        <v>7</v>
      </c>
      <c r="I438" s="212">
        <v>726</v>
      </c>
      <c r="J438" s="212">
        <f>ROUND(I438*H438,2)</f>
        <v>5082</v>
      </c>
      <c r="K438" s="213"/>
      <c r="L438" s="214"/>
      <c r="M438" s="215" t="s">
        <v>17</v>
      </c>
      <c r="N438" s="216" t="s">
        <v>46</v>
      </c>
      <c r="O438" s="179">
        <v>0</v>
      </c>
      <c r="P438" s="179">
        <f>O438*H438</f>
        <v>0</v>
      </c>
      <c r="Q438" s="179">
        <v>0.0035</v>
      </c>
      <c r="R438" s="179">
        <f>Q438*H438</f>
        <v>0.0245</v>
      </c>
      <c r="S438" s="179">
        <v>0</v>
      </c>
      <c r="T438" s="180">
        <f>S438*H438</f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81" t="s">
        <v>167</v>
      </c>
      <c r="AT438" s="181" t="s">
        <v>173</v>
      </c>
      <c r="AU438" s="181" t="s">
        <v>85</v>
      </c>
      <c r="AY438" s="17" t="s">
        <v>121</v>
      </c>
      <c r="BE438" s="182">
        <f>IF(N438="základní",J438,0)</f>
        <v>5082</v>
      </c>
      <c r="BF438" s="182">
        <f>IF(N438="snížená",J438,0)</f>
        <v>0</v>
      </c>
      <c r="BG438" s="182">
        <f>IF(N438="zákl. přenesená",J438,0)</f>
        <v>0</v>
      </c>
      <c r="BH438" s="182">
        <f>IF(N438="sníž. přenesená",J438,0)</f>
        <v>0</v>
      </c>
      <c r="BI438" s="182">
        <f>IF(N438="nulová",J438,0)</f>
        <v>0</v>
      </c>
      <c r="BJ438" s="17" t="s">
        <v>83</v>
      </c>
      <c r="BK438" s="182">
        <f>ROUND(I438*H438,2)</f>
        <v>5082</v>
      </c>
      <c r="BL438" s="17" t="s">
        <v>127</v>
      </c>
      <c r="BM438" s="181" t="s">
        <v>650</v>
      </c>
    </row>
    <row r="439" spans="1:47" s="2" customFormat="1" ht="11.25">
      <c r="A439" s="31"/>
      <c r="B439" s="32"/>
      <c r="C439" s="33"/>
      <c r="D439" s="183" t="s">
        <v>129</v>
      </c>
      <c r="E439" s="33"/>
      <c r="F439" s="184" t="s">
        <v>649</v>
      </c>
      <c r="G439" s="33"/>
      <c r="H439" s="33"/>
      <c r="I439" s="33"/>
      <c r="J439" s="33"/>
      <c r="K439" s="33"/>
      <c r="L439" s="36"/>
      <c r="M439" s="185"/>
      <c r="N439" s="186"/>
      <c r="O439" s="61"/>
      <c r="P439" s="61"/>
      <c r="Q439" s="61"/>
      <c r="R439" s="61"/>
      <c r="S439" s="61"/>
      <c r="T439" s="62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T439" s="17" t="s">
        <v>129</v>
      </c>
      <c r="AU439" s="17" t="s">
        <v>85</v>
      </c>
    </row>
    <row r="440" spans="2:51" s="13" customFormat="1" ht="11.25">
      <c r="B440" s="187"/>
      <c r="C440" s="188"/>
      <c r="D440" s="183" t="s">
        <v>131</v>
      </c>
      <c r="E440" s="189" t="s">
        <v>17</v>
      </c>
      <c r="F440" s="190" t="s">
        <v>651</v>
      </c>
      <c r="G440" s="188"/>
      <c r="H440" s="191">
        <v>7</v>
      </c>
      <c r="I440" s="188"/>
      <c r="J440" s="188"/>
      <c r="K440" s="188"/>
      <c r="L440" s="192"/>
      <c r="M440" s="193"/>
      <c r="N440" s="194"/>
      <c r="O440" s="194"/>
      <c r="P440" s="194"/>
      <c r="Q440" s="194"/>
      <c r="R440" s="194"/>
      <c r="S440" s="194"/>
      <c r="T440" s="195"/>
      <c r="AT440" s="196" t="s">
        <v>131</v>
      </c>
      <c r="AU440" s="196" t="s">
        <v>85</v>
      </c>
      <c r="AV440" s="13" t="s">
        <v>85</v>
      </c>
      <c r="AW440" s="13" t="s">
        <v>36</v>
      </c>
      <c r="AX440" s="13" t="s">
        <v>75</v>
      </c>
      <c r="AY440" s="196" t="s">
        <v>121</v>
      </c>
    </row>
    <row r="441" spans="2:51" s="14" customFormat="1" ht="11.25">
      <c r="B441" s="197"/>
      <c r="C441" s="198"/>
      <c r="D441" s="183" t="s">
        <v>131</v>
      </c>
      <c r="E441" s="199" t="s">
        <v>17</v>
      </c>
      <c r="F441" s="200" t="s">
        <v>133</v>
      </c>
      <c r="G441" s="198"/>
      <c r="H441" s="201">
        <v>7</v>
      </c>
      <c r="I441" s="198"/>
      <c r="J441" s="198"/>
      <c r="K441" s="198"/>
      <c r="L441" s="202"/>
      <c r="M441" s="203"/>
      <c r="N441" s="204"/>
      <c r="O441" s="204"/>
      <c r="P441" s="204"/>
      <c r="Q441" s="204"/>
      <c r="R441" s="204"/>
      <c r="S441" s="204"/>
      <c r="T441" s="205"/>
      <c r="AT441" s="206" t="s">
        <v>131</v>
      </c>
      <c r="AU441" s="206" t="s">
        <v>85</v>
      </c>
      <c r="AV441" s="14" t="s">
        <v>127</v>
      </c>
      <c r="AW441" s="14" t="s">
        <v>4</v>
      </c>
      <c r="AX441" s="14" t="s">
        <v>83</v>
      </c>
      <c r="AY441" s="206" t="s">
        <v>121</v>
      </c>
    </row>
    <row r="442" spans="1:65" s="2" customFormat="1" ht="14.45" customHeight="1">
      <c r="A442" s="31"/>
      <c r="B442" s="32"/>
      <c r="C442" s="207" t="s">
        <v>652</v>
      </c>
      <c r="D442" s="207" t="s">
        <v>173</v>
      </c>
      <c r="E442" s="208" t="s">
        <v>653</v>
      </c>
      <c r="F442" s="209" t="s">
        <v>654</v>
      </c>
      <c r="G442" s="210" t="s">
        <v>212</v>
      </c>
      <c r="H442" s="211">
        <v>8</v>
      </c>
      <c r="I442" s="212">
        <v>819.5</v>
      </c>
      <c r="J442" s="212">
        <f>ROUND(I442*H442,2)</f>
        <v>6556</v>
      </c>
      <c r="K442" s="213"/>
      <c r="L442" s="214"/>
      <c r="M442" s="215" t="s">
        <v>17</v>
      </c>
      <c r="N442" s="216" t="s">
        <v>46</v>
      </c>
      <c r="O442" s="179">
        <v>0</v>
      </c>
      <c r="P442" s="179">
        <f>O442*H442</f>
        <v>0</v>
      </c>
      <c r="Q442" s="179">
        <v>0.0035</v>
      </c>
      <c r="R442" s="179">
        <f>Q442*H442</f>
        <v>0.028</v>
      </c>
      <c r="S442" s="179">
        <v>0</v>
      </c>
      <c r="T442" s="180">
        <f>S442*H442</f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81" t="s">
        <v>167</v>
      </c>
      <c r="AT442" s="181" t="s">
        <v>173</v>
      </c>
      <c r="AU442" s="181" t="s">
        <v>85</v>
      </c>
      <c r="AY442" s="17" t="s">
        <v>121</v>
      </c>
      <c r="BE442" s="182">
        <f>IF(N442="základní",J442,0)</f>
        <v>6556</v>
      </c>
      <c r="BF442" s="182">
        <f>IF(N442="snížená",J442,0)</f>
        <v>0</v>
      </c>
      <c r="BG442" s="182">
        <f>IF(N442="zákl. přenesená",J442,0)</f>
        <v>0</v>
      </c>
      <c r="BH442" s="182">
        <f>IF(N442="sníž. přenesená",J442,0)</f>
        <v>0</v>
      </c>
      <c r="BI442" s="182">
        <f>IF(N442="nulová",J442,0)</f>
        <v>0</v>
      </c>
      <c r="BJ442" s="17" t="s">
        <v>83</v>
      </c>
      <c r="BK442" s="182">
        <f>ROUND(I442*H442,2)</f>
        <v>6556</v>
      </c>
      <c r="BL442" s="17" t="s">
        <v>127</v>
      </c>
      <c r="BM442" s="181" t="s">
        <v>655</v>
      </c>
    </row>
    <row r="443" spans="1:47" s="2" customFormat="1" ht="11.25">
      <c r="A443" s="31"/>
      <c r="B443" s="32"/>
      <c r="C443" s="33"/>
      <c r="D443" s="183" t="s">
        <v>129</v>
      </c>
      <c r="E443" s="33"/>
      <c r="F443" s="184" t="s">
        <v>654</v>
      </c>
      <c r="G443" s="33"/>
      <c r="H443" s="33"/>
      <c r="I443" s="33"/>
      <c r="J443" s="33"/>
      <c r="K443" s="33"/>
      <c r="L443" s="36"/>
      <c r="M443" s="185"/>
      <c r="N443" s="186"/>
      <c r="O443" s="61"/>
      <c r="P443" s="61"/>
      <c r="Q443" s="61"/>
      <c r="R443" s="61"/>
      <c r="S443" s="61"/>
      <c r="T443" s="62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T443" s="17" t="s">
        <v>129</v>
      </c>
      <c r="AU443" s="17" t="s">
        <v>85</v>
      </c>
    </row>
    <row r="444" spans="2:51" s="13" customFormat="1" ht="11.25">
      <c r="B444" s="187"/>
      <c r="C444" s="188"/>
      <c r="D444" s="183" t="s">
        <v>131</v>
      </c>
      <c r="E444" s="189" t="s">
        <v>17</v>
      </c>
      <c r="F444" s="190" t="s">
        <v>656</v>
      </c>
      <c r="G444" s="188"/>
      <c r="H444" s="191">
        <v>8</v>
      </c>
      <c r="I444" s="188"/>
      <c r="J444" s="188"/>
      <c r="K444" s="188"/>
      <c r="L444" s="192"/>
      <c r="M444" s="193"/>
      <c r="N444" s="194"/>
      <c r="O444" s="194"/>
      <c r="P444" s="194"/>
      <c r="Q444" s="194"/>
      <c r="R444" s="194"/>
      <c r="S444" s="194"/>
      <c r="T444" s="195"/>
      <c r="AT444" s="196" t="s">
        <v>131</v>
      </c>
      <c r="AU444" s="196" t="s">
        <v>85</v>
      </c>
      <c r="AV444" s="13" t="s">
        <v>85</v>
      </c>
      <c r="AW444" s="13" t="s">
        <v>36</v>
      </c>
      <c r="AX444" s="13" t="s">
        <v>75</v>
      </c>
      <c r="AY444" s="196" t="s">
        <v>121</v>
      </c>
    </row>
    <row r="445" spans="2:51" s="14" customFormat="1" ht="11.25">
      <c r="B445" s="197"/>
      <c r="C445" s="198"/>
      <c r="D445" s="183" t="s">
        <v>131</v>
      </c>
      <c r="E445" s="199" t="s">
        <v>17</v>
      </c>
      <c r="F445" s="200" t="s">
        <v>133</v>
      </c>
      <c r="G445" s="198"/>
      <c r="H445" s="201">
        <v>8</v>
      </c>
      <c r="I445" s="198"/>
      <c r="J445" s="198"/>
      <c r="K445" s="198"/>
      <c r="L445" s="202"/>
      <c r="M445" s="203"/>
      <c r="N445" s="204"/>
      <c r="O445" s="204"/>
      <c r="P445" s="204"/>
      <c r="Q445" s="204"/>
      <c r="R445" s="204"/>
      <c r="S445" s="204"/>
      <c r="T445" s="205"/>
      <c r="AT445" s="206" t="s">
        <v>131</v>
      </c>
      <c r="AU445" s="206" t="s">
        <v>85</v>
      </c>
      <c r="AV445" s="14" t="s">
        <v>127</v>
      </c>
      <c r="AW445" s="14" t="s">
        <v>4</v>
      </c>
      <c r="AX445" s="14" t="s">
        <v>83</v>
      </c>
      <c r="AY445" s="206" t="s">
        <v>121</v>
      </c>
    </row>
    <row r="446" spans="1:65" s="2" customFormat="1" ht="24.2" customHeight="1">
      <c r="A446" s="31"/>
      <c r="B446" s="32"/>
      <c r="C446" s="207" t="s">
        <v>657</v>
      </c>
      <c r="D446" s="207" t="s">
        <v>173</v>
      </c>
      <c r="E446" s="208" t="s">
        <v>658</v>
      </c>
      <c r="F446" s="209" t="s">
        <v>659</v>
      </c>
      <c r="G446" s="210" t="s">
        <v>212</v>
      </c>
      <c r="H446" s="211">
        <v>1</v>
      </c>
      <c r="I446" s="212">
        <v>1201.2</v>
      </c>
      <c r="J446" s="212">
        <f>ROUND(I446*H446,2)</f>
        <v>1201.2</v>
      </c>
      <c r="K446" s="213"/>
      <c r="L446" s="214"/>
      <c r="M446" s="215" t="s">
        <v>17</v>
      </c>
      <c r="N446" s="216" t="s">
        <v>46</v>
      </c>
      <c r="O446" s="179">
        <v>0</v>
      </c>
      <c r="P446" s="179">
        <f>O446*H446</f>
        <v>0</v>
      </c>
      <c r="Q446" s="179">
        <v>0.004</v>
      </c>
      <c r="R446" s="179">
        <f>Q446*H446</f>
        <v>0.004</v>
      </c>
      <c r="S446" s="179">
        <v>0</v>
      </c>
      <c r="T446" s="180">
        <f>S446*H446</f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81" t="s">
        <v>167</v>
      </c>
      <c r="AT446" s="181" t="s">
        <v>173</v>
      </c>
      <c r="AU446" s="181" t="s">
        <v>85</v>
      </c>
      <c r="AY446" s="17" t="s">
        <v>121</v>
      </c>
      <c r="BE446" s="182">
        <f>IF(N446="základní",J446,0)</f>
        <v>1201.2</v>
      </c>
      <c r="BF446" s="182">
        <f>IF(N446="snížená",J446,0)</f>
        <v>0</v>
      </c>
      <c r="BG446" s="182">
        <f>IF(N446="zákl. přenesená",J446,0)</f>
        <v>0</v>
      </c>
      <c r="BH446" s="182">
        <f>IF(N446="sníž. přenesená",J446,0)</f>
        <v>0</v>
      </c>
      <c r="BI446" s="182">
        <f>IF(N446="nulová",J446,0)</f>
        <v>0</v>
      </c>
      <c r="BJ446" s="17" t="s">
        <v>83</v>
      </c>
      <c r="BK446" s="182">
        <f>ROUND(I446*H446,2)</f>
        <v>1201.2</v>
      </c>
      <c r="BL446" s="17" t="s">
        <v>127</v>
      </c>
      <c r="BM446" s="181" t="s">
        <v>660</v>
      </c>
    </row>
    <row r="447" spans="1:47" s="2" customFormat="1" ht="11.25">
      <c r="A447" s="31"/>
      <c r="B447" s="32"/>
      <c r="C447" s="33"/>
      <c r="D447" s="183" t="s">
        <v>129</v>
      </c>
      <c r="E447" s="33"/>
      <c r="F447" s="184" t="s">
        <v>659</v>
      </c>
      <c r="G447" s="33"/>
      <c r="H447" s="33"/>
      <c r="I447" s="33"/>
      <c r="J447" s="33"/>
      <c r="K447" s="33"/>
      <c r="L447" s="36"/>
      <c r="M447" s="185"/>
      <c r="N447" s="186"/>
      <c r="O447" s="61"/>
      <c r="P447" s="61"/>
      <c r="Q447" s="61"/>
      <c r="R447" s="61"/>
      <c r="S447" s="61"/>
      <c r="T447" s="62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T447" s="17" t="s">
        <v>129</v>
      </c>
      <c r="AU447" s="17" t="s">
        <v>85</v>
      </c>
    </row>
    <row r="448" spans="2:51" s="13" customFormat="1" ht="11.25">
      <c r="B448" s="187"/>
      <c r="C448" s="188"/>
      <c r="D448" s="183" t="s">
        <v>131</v>
      </c>
      <c r="E448" s="189" t="s">
        <v>17</v>
      </c>
      <c r="F448" s="190" t="s">
        <v>83</v>
      </c>
      <c r="G448" s="188"/>
      <c r="H448" s="191">
        <v>1</v>
      </c>
      <c r="I448" s="188"/>
      <c r="J448" s="188"/>
      <c r="K448" s="188"/>
      <c r="L448" s="192"/>
      <c r="M448" s="193"/>
      <c r="N448" s="194"/>
      <c r="O448" s="194"/>
      <c r="P448" s="194"/>
      <c r="Q448" s="194"/>
      <c r="R448" s="194"/>
      <c r="S448" s="194"/>
      <c r="T448" s="195"/>
      <c r="AT448" s="196" t="s">
        <v>131</v>
      </c>
      <c r="AU448" s="196" t="s">
        <v>85</v>
      </c>
      <c r="AV448" s="13" t="s">
        <v>85</v>
      </c>
      <c r="AW448" s="13" t="s">
        <v>36</v>
      </c>
      <c r="AX448" s="13" t="s">
        <v>75</v>
      </c>
      <c r="AY448" s="196" t="s">
        <v>121</v>
      </c>
    </row>
    <row r="449" spans="2:51" s="14" customFormat="1" ht="11.25">
      <c r="B449" s="197"/>
      <c r="C449" s="198"/>
      <c r="D449" s="183" t="s">
        <v>131</v>
      </c>
      <c r="E449" s="199" t="s">
        <v>17</v>
      </c>
      <c r="F449" s="200" t="s">
        <v>133</v>
      </c>
      <c r="G449" s="198"/>
      <c r="H449" s="201">
        <v>1</v>
      </c>
      <c r="I449" s="198"/>
      <c r="J449" s="198"/>
      <c r="K449" s="198"/>
      <c r="L449" s="202"/>
      <c r="M449" s="203"/>
      <c r="N449" s="204"/>
      <c r="O449" s="204"/>
      <c r="P449" s="204"/>
      <c r="Q449" s="204"/>
      <c r="R449" s="204"/>
      <c r="S449" s="204"/>
      <c r="T449" s="205"/>
      <c r="AT449" s="206" t="s">
        <v>131</v>
      </c>
      <c r="AU449" s="206" t="s">
        <v>85</v>
      </c>
      <c r="AV449" s="14" t="s">
        <v>127</v>
      </c>
      <c r="AW449" s="14" t="s">
        <v>4</v>
      </c>
      <c r="AX449" s="14" t="s">
        <v>83</v>
      </c>
      <c r="AY449" s="206" t="s">
        <v>121</v>
      </c>
    </row>
    <row r="450" spans="1:65" s="2" customFormat="1" ht="14.45" customHeight="1">
      <c r="A450" s="31"/>
      <c r="B450" s="32"/>
      <c r="C450" s="170" t="s">
        <v>661</v>
      </c>
      <c r="D450" s="170" t="s">
        <v>123</v>
      </c>
      <c r="E450" s="171" t="s">
        <v>662</v>
      </c>
      <c r="F450" s="172" t="s">
        <v>663</v>
      </c>
      <c r="G450" s="173" t="s">
        <v>212</v>
      </c>
      <c r="H450" s="174">
        <v>1</v>
      </c>
      <c r="I450" s="175">
        <v>835</v>
      </c>
      <c r="J450" s="175">
        <f>ROUND(I450*H450,2)</f>
        <v>835</v>
      </c>
      <c r="K450" s="176"/>
      <c r="L450" s="36"/>
      <c r="M450" s="177" t="s">
        <v>17</v>
      </c>
      <c r="N450" s="178" t="s">
        <v>46</v>
      </c>
      <c r="O450" s="179">
        <v>1.182</v>
      </c>
      <c r="P450" s="179">
        <f>O450*H450</f>
        <v>1.182</v>
      </c>
      <c r="Q450" s="179">
        <v>0.32906</v>
      </c>
      <c r="R450" s="179">
        <f>Q450*H450</f>
        <v>0.32906</v>
      </c>
      <c r="S450" s="179">
        <v>0</v>
      </c>
      <c r="T450" s="180">
        <f>S450*H450</f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81" t="s">
        <v>127</v>
      </c>
      <c r="AT450" s="181" t="s">
        <v>123</v>
      </c>
      <c r="AU450" s="181" t="s">
        <v>85</v>
      </c>
      <c r="AY450" s="17" t="s">
        <v>121</v>
      </c>
      <c r="BE450" s="182">
        <f>IF(N450="základní",J450,0)</f>
        <v>835</v>
      </c>
      <c r="BF450" s="182">
        <f>IF(N450="snížená",J450,0)</f>
        <v>0</v>
      </c>
      <c r="BG450" s="182">
        <f>IF(N450="zákl. přenesená",J450,0)</f>
        <v>0</v>
      </c>
      <c r="BH450" s="182">
        <f>IF(N450="sníž. přenesená",J450,0)</f>
        <v>0</v>
      </c>
      <c r="BI450" s="182">
        <f>IF(N450="nulová",J450,0)</f>
        <v>0</v>
      </c>
      <c r="BJ450" s="17" t="s">
        <v>83</v>
      </c>
      <c r="BK450" s="182">
        <f>ROUND(I450*H450,2)</f>
        <v>835</v>
      </c>
      <c r="BL450" s="17" t="s">
        <v>127</v>
      </c>
      <c r="BM450" s="181" t="s">
        <v>664</v>
      </c>
    </row>
    <row r="451" spans="1:47" s="2" customFormat="1" ht="11.25">
      <c r="A451" s="31"/>
      <c r="B451" s="32"/>
      <c r="C451" s="33"/>
      <c r="D451" s="183" t="s">
        <v>129</v>
      </c>
      <c r="E451" s="33"/>
      <c r="F451" s="184" t="s">
        <v>663</v>
      </c>
      <c r="G451" s="33"/>
      <c r="H451" s="33"/>
      <c r="I451" s="33"/>
      <c r="J451" s="33"/>
      <c r="K451" s="33"/>
      <c r="L451" s="36"/>
      <c r="M451" s="185"/>
      <c r="N451" s="186"/>
      <c r="O451" s="61"/>
      <c r="P451" s="61"/>
      <c r="Q451" s="61"/>
      <c r="R451" s="61"/>
      <c r="S451" s="61"/>
      <c r="T451" s="62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T451" s="17" t="s">
        <v>129</v>
      </c>
      <c r="AU451" s="17" t="s">
        <v>85</v>
      </c>
    </row>
    <row r="452" spans="1:65" s="2" customFormat="1" ht="14.45" customHeight="1">
      <c r="A452" s="31"/>
      <c r="B452" s="32"/>
      <c r="C452" s="207" t="s">
        <v>665</v>
      </c>
      <c r="D452" s="207" t="s">
        <v>173</v>
      </c>
      <c r="E452" s="208" t="s">
        <v>666</v>
      </c>
      <c r="F452" s="209" t="s">
        <v>667</v>
      </c>
      <c r="G452" s="210" t="s">
        <v>212</v>
      </c>
      <c r="H452" s="211">
        <v>1</v>
      </c>
      <c r="I452" s="212">
        <v>1625.8</v>
      </c>
      <c r="J452" s="212">
        <f>ROUND(I452*H452,2)</f>
        <v>1625.8</v>
      </c>
      <c r="K452" s="213"/>
      <c r="L452" s="214"/>
      <c r="M452" s="215" t="s">
        <v>17</v>
      </c>
      <c r="N452" s="216" t="s">
        <v>46</v>
      </c>
      <c r="O452" s="179">
        <v>0</v>
      </c>
      <c r="P452" s="179">
        <f>O452*H452</f>
        <v>0</v>
      </c>
      <c r="Q452" s="179">
        <v>0.0295</v>
      </c>
      <c r="R452" s="179">
        <f>Q452*H452</f>
        <v>0.0295</v>
      </c>
      <c r="S452" s="179">
        <v>0</v>
      </c>
      <c r="T452" s="180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81" t="s">
        <v>167</v>
      </c>
      <c r="AT452" s="181" t="s">
        <v>173</v>
      </c>
      <c r="AU452" s="181" t="s">
        <v>85</v>
      </c>
      <c r="AY452" s="17" t="s">
        <v>121</v>
      </c>
      <c r="BE452" s="182">
        <f>IF(N452="základní",J452,0)</f>
        <v>1625.8</v>
      </c>
      <c r="BF452" s="182">
        <f>IF(N452="snížená",J452,0)</f>
        <v>0</v>
      </c>
      <c r="BG452" s="182">
        <f>IF(N452="zákl. přenesená",J452,0)</f>
        <v>0</v>
      </c>
      <c r="BH452" s="182">
        <f>IF(N452="sníž. přenesená",J452,0)</f>
        <v>0</v>
      </c>
      <c r="BI452" s="182">
        <f>IF(N452="nulová",J452,0)</f>
        <v>0</v>
      </c>
      <c r="BJ452" s="17" t="s">
        <v>83</v>
      </c>
      <c r="BK452" s="182">
        <f>ROUND(I452*H452,2)</f>
        <v>1625.8</v>
      </c>
      <c r="BL452" s="17" t="s">
        <v>127</v>
      </c>
      <c r="BM452" s="181" t="s">
        <v>668</v>
      </c>
    </row>
    <row r="453" spans="1:47" s="2" customFormat="1" ht="11.25">
      <c r="A453" s="31"/>
      <c r="B453" s="32"/>
      <c r="C453" s="33"/>
      <c r="D453" s="183" t="s">
        <v>129</v>
      </c>
      <c r="E453" s="33"/>
      <c r="F453" s="184" t="s">
        <v>667</v>
      </c>
      <c r="G453" s="33"/>
      <c r="H453" s="33"/>
      <c r="I453" s="33"/>
      <c r="J453" s="33"/>
      <c r="K453" s="33"/>
      <c r="L453" s="36"/>
      <c r="M453" s="185"/>
      <c r="N453" s="186"/>
      <c r="O453" s="61"/>
      <c r="P453" s="61"/>
      <c r="Q453" s="61"/>
      <c r="R453" s="61"/>
      <c r="S453" s="61"/>
      <c r="T453" s="62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T453" s="17" t="s">
        <v>129</v>
      </c>
      <c r="AU453" s="17" t="s">
        <v>85</v>
      </c>
    </row>
    <row r="454" spans="2:51" s="13" customFormat="1" ht="11.25">
      <c r="B454" s="187"/>
      <c r="C454" s="188"/>
      <c r="D454" s="183" t="s">
        <v>131</v>
      </c>
      <c r="E454" s="189" t="s">
        <v>17</v>
      </c>
      <c r="F454" s="190" t="s">
        <v>83</v>
      </c>
      <c r="G454" s="188"/>
      <c r="H454" s="191">
        <v>1</v>
      </c>
      <c r="I454" s="188"/>
      <c r="J454" s="188"/>
      <c r="K454" s="188"/>
      <c r="L454" s="192"/>
      <c r="M454" s="193"/>
      <c r="N454" s="194"/>
      <c r="O454" s="194"/>
      <c r="P454" s="194"/>
      <c r="Q454" s="194"/>
      <c r="R454" s="194"/>
      <c r="S454" s="194"/>
      <c r="T454" s="195"/>
      <c r="AT454" s="196" t="s">
        <v>131</v>
      </c>
      <c r="AU454" s="196" t="s">
        <v>85</v>
      </c>
      <c r="AV454" s="13" t="s">
        <v>85</v>
      </c>
      <c r="AW454" s="13" t="s">
        <v>36</v>
      </c>
      <c r="AX454" s="13" t="s">
        <v>75</v>
      </c>
      <c r="AY454" s="196" t="s">
        <v>121</v>
      </c>
    </row>
    <row r="455" spans="2:51" s="14" customFormat="1" ht="11.25">
      <c r="B455" s="197"/>
      <c r="C455" s="198"/>
      <c r="D455" s="183" t="s">
        <v>131</v>
      </c>
      <c r="E455" s="199" t="s">
        <v>17</v>
      </c>
      <c r="F455" s="200" t="s">
        <v>133</v>
      </c>
      <c r="G455" s="198"/>
      <c r="H455" s="201">
        <v>1</v>
      </c>
      <c r="I455" s="198"/>
      <c r="J455" s="198"/>
      <c r="K455" s="198"/>
      <c r="L455" s="202"/>
      <c r="M455" s="203"/>
      <c r="N455" s="204"/>
      <c r="O455" s="204"/>
      <c r="P455" s="204"/>
      <c r="Q455" s="204"/>
      <c r="R455" s="204"/>
      <c r="S455" s="204"/>
      <c r="T455" s="205"/>
      <c r="AT455" s="206" t="s">
        <v>131</v>
      </c>
      <c r="AU455" s="206" t="s">
        <v>85</v>
      </c>
      <c r="AV455" s="14" t="s">
        <v>127</v>
      </c>
      <c r="AW455" s="14" t="s">
        <v>4</v>
      </c>
      <c r="AX455" s="14" t="s">
        <v>83</v>
      </c>
      <c r="AY455" s="206" t="s">
        <v>121</v>
      </c>
    </row>
    <row r="456" spans="1:65" s="2" customFormat="1" ht="14.45" customHeight="1">
      <c r="A456" s="31"/>
      <c r="B456" s="32"/>
      <c r="C456" s="170" t="s">
        <v>669</v>
      </c>
      <c r="D456" s="170" t="s">
        <v>123</v>
      </c>
      <c r="E456" s="171" t="s">
        <v>670</v>
      </c>
      <c r="F456" s="172" t="s">
        <v>671</v>
      </c>
      <c r="G456" s="173" t="s">
        <v>212</v>
      </c>
      <c r="H456" s="174">
        <v>1</v>
      </c>
      <c r="I456" s="175">
        <v>218</v>
      </c>
      <c r="J456" s="175">
        <f>ROUND(I456*H456,2)</f>
        <v>218</v>
      </c>
      <c r="K456" s="176"/>
      <c r="L456" s="36"/>
      <c r="M456" s="177" t="s">
        <v>17</v>
      </c>
      <c r="N456" s="178" t="s">
        <v>46</v>
      </c>
      <c r="O456" s="179">
        <v>0.336</v>
      </c>
      <c r="P456" s="179">
        <f>O456*H456</f>
        <v>0.336</v>
      </c>
      <c r="Q456" s="179">
        <v>0.00031</v>
      </c>
      <c r="R456" s="179">
        <f>Q456*H456</f>
        <v>0.00031</v>
      </c>
      <c r="S456" s="179">
        <v>0</v>
      </c>
      <c r="T456" s="180">
        <f>S456*H456</f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81" t="s">
        <v>127</v>
      </c>
      <c r="AT456" s="181" t="s">
        <v>123</v>
      </c>
      <c r="AU456" s="181" t="s">
        <v>85</v>
      </c>
      <c r="AY456" s="17" t="s">
        <v>121</v>
      </c>
      <c r="BE456" s="182">
        <f>IF(N456="základní",J456,0)</f>
        <v>218</v>
      </c>
      <c r="BF456" s="182">
        <f>IF(N456="snížená",J456,0)</f>
        <v>0</v>
      </c>
      <c r="BG456" s="182">
        <f>IF(N456="zákl. přenesená",J456,0)</f>
        <v>0</v>
      </c>
      <c r="BH456" s="182">
        <f>IF(N456="sníž. přenesená",J456,0)</f>
        <v>0</v>
      </c>
      <c r="BI456" s="182">
        <f>IF(N456="nulová",J456,0)</f>
        <v>0</v>
      </c>
      <c r="BJ456" s="17" t="s">
        <v>83</v>
      </c>
      <c r="BK456" s="182">
        <f>ROUND(I456*H456,2)</f>
        <v>218</v>
      </c>
      <c r="BL456" s="17" t="s">
        <v>127</v>
      </c>
      <c r="BM456" s="181" t="s">
        <v>672</v>
      </c>
    </row>
    <row r="457" spans="1:47" s="2" customFormat="1" ht="11.25">
      <c r="A457" s="31"/>
      <c r="B457" s="32"/>
      <c r="C457" s="33"/>
      <c r="D457" s="183" t="s">
        <v>129</v>
      </c>
      <c r="E457" s="33"/>
      <c r="F457" s="184" t="s">
        <v>673</v>
      </c>
      <c r="G457" s="33"/>
      <c r="H457" s="33"/>
      <c r="I457" s="33"/>
      <c r="J457" s="33"/>
      <c r="K457" s="33"/>
      <c r="L457" s="36"/>
      <c r="M457" s="185"/>
      <c r="N457" s="186"/>
      <c r="O457" s="61"/>
      <c r="P457" s="61"/>
      <c r="Q457" s="61"/>
      <c r="R457" s="61"/>
      <c r="S457" s="61"/>
      <c r="T457" s="62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T457" s="17" t="s">
        <v>129</v>
      </c>
      <c r="AU457" s="17" t="s">
        <v>85</v>
      </c>
    </row>
    <row r="458" spans="2:51" s="13" customFormat="1" ht="11.25">
      <c r="B458" s="187"/>
      <c r="C458" s="188"/>
      <c r="D458" s="183" t="s">
        <v>131</v>
      </c>
      <c r="E458" s="189" t="s">
        <v>17</v>
      </c>
      <c r="F458" s="190" t="s">
        <v>83</v>
      </c>
      <c r="G458" s="188"/>
      <c r="H458" s="191">
        <v>1</v>
      </c>
      <c r="I458" s="188"/>
      <c r="J458" s="188"/>
      <c r="K458" s="188"/>
      <c r="L458" s="192"/>
      <c r="M458" s="193"/>
      <c r="N458" s="194"/>
      <c r="O458" s="194"/>
      <c r="P458" s="194"/>
      <c r="Q458" s="194"/>
      <c r="R458" s="194"/>
      <c r="S458" s="194"/>
      <c r="T458" s="195"/>
      <c r="AT458" s="196" t="s">
        <v>131</v>
      </c>
      <c r="AU458" s="196" t="s">
        <v>85</v>
      </c>
      <c r="AV458" s="13" t="s">
        <v>85</v>
      </c>
      <c r="AW458" s="13" t="s">
        <v>36</v>
      </c>
      <c r="AX458" s="13" t="s">
        <v>75</v>
      </c>
      <c r="AY458" s="196" t="s">
        <v>121</v>
      </c>
    </row>
    <row r="459" spans="2:51" s="14" customFormat="1" ht="11.25">
      <c r="B459" s="197"/>
      <c r="C459" s="198"/>
      <c r="D459" s="183" t="s">
        <v>131</v>
      </c>
      <c r="E459" s="199" t="s">
        <v>17</v>
      </c>
      <c r="F459" s="200" t="s">
        <v>133</v>
      </c>
      <c r="G459" s="198"/>
      <c r="H459" s="201">
        <v>1</v>
      </c>
      <c r="I459" s="198"/>
      <c r="J459" s="198"/>
      <c r="K459" s="198"/>
      <c r="L459" s="202"/>
      <c r="M459" s="203"/>
      <c r="N459" s="204"/>
      <c r="O459" s="204"/>
      <c r="P459" s="204"/>
      <c r="Q459" s="204"/>
      <c r="R459" s="204"/>
      <c r="S459" s="204"/>
      <c r="T459" s="205"/>
      <c r="AT459" s="206" t="s">
        <v>131</v>
      </c>
      <c r="AU459" s="206" t="s">
        <v>85</v>
      </c>
      <c r="AV459" s="14" t="s">
        <v>127</v>
      </c>
      <c r="AW459" s="14" t="s">
        <v>4</v>
      </c>
      <c r="AX459" s="14" t="s">
        <v>83</v>
      </c>
      <c r="AY459" s="206" t="s">
        <v>121</v>
      </c>
    </row>
    <row r="460" spans="1:65" s="2" customFormat="1" ht="14.45" customHeight="1">
      <c r="A460" s="31"/>
      <c r="B460" s="32"/>
      <c r="C460" s="170" t="s">
        <v>674</v>
      </c>
      <c r="D460" s="170" t="s">
        <v>123</v>
      </c>
      <c r="E460" s="171" t="s">
        <v>675</v>
      </c>
      <c r="F460" s="172" t="s">
        <v>676</v>
      </c>
      <c r="G460" s="173" t="s">
        <v>145</v>
      </c>
      <c r="H460" s="174">
        <v>203.3</v>
      </c>
      <c r="I460" s="175">
        <v>47.2</v>
      </c>
      <c r="J460" s="175">
        <f>ROUND(I460*H460,2)</f>
        <v>9595.76</v>
      </c>
      <c r="K460" s="176"/>
      <c r="L460" s="36"/>
      <c r="M460" s="177" t="s">
        <v>17</v>
      </c>
      <c r="N460" s="178" t="s">
        <v>46</v>
      </c>
      <c r="O460" s="179">
        <v>0.054</v>
      </c>
      <c r="P460" s="179">
        <f>O460*H460</f>
        <v>10.978200000000001</v>
      </c>
      <c r="Q460" s="179">
        <v>0.00019</v>
      </c>
      <c r="R460" s="179">
        <f>Q460*H460</f>
        <v>0.038627</v>
      </c>
      <c r="S460" s="179">
        <v>0</v>
      </c>
      <c r="T460" s="180">
        <f>S460*H460</f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81" t="s">
        <v>127</v>
      </c>
      <c r="AT460" s="181" t="s">
        <v>123</v>
      </c>
      <c r="AU460" s="181" t="s">
        <v>85</v>
      </c>
      <c r="AY460" s="17" t="s">
        <v>121</v>
      </c>
      <c r="BE460" s="182">
        <f>IF(N460="základní",J460,0)</f>
        <v>9595.76</v>
      </c>
      <c r="BF460" s="182">
        <f>IF(N460="snížená",J460,0)</f>
        <v>0</v>
      </c>
      <c r="BG460" s="182">
        <f>IF(N460="zákl. přenesená",J460,0)</f>
        <v>0</v>
      </c>
      <c r="BH460" s="182">
        <f>IF(N460="sníž. přenesená",J460,0)</f>
        <v>0</v>
      </c>
      <c r="BI460" s="182">
        <f>IF(N460="nulová",J460,0)</f>
        <v>0</v>
      </c>
      <c r="BJ460" s="17" t="s">
        <v>83</v>
      </c>
      <c r="BK460" s="182">
        <f>ROUND(I460*H460,2)</f>
        <v>9595.76</v>
      </c>
      <c r="BL460" s="17" t="s">
        <v>127</v>
      </c>
      <c r="BM460" s="181" t="s">
        <v>677</v>
      </c>
    </row>
    <row r="461" spans="1:47" s="2" customFormat="1" ht="11.25">
      <c r="A461" s="31"/>
      <c r="B461" s="32"/>
      <c r="C461" s="33"/>
      <c r="D461" s="183" t="s">
        <v>129</v>
      </c>
      <c r="E461" s="33"/>
      <c r="F461" s="184" t="s">
        <v>678</v>
      </c>
      <c r="G461" s="33"/>
      <c r="H461" s="33"/>
      <c r="I461" s="33"/>
      <c r="J461" s="33"/>
      <c r="K461" s="33"/>
      <c r="L461" s="36"/>
      <c r="M461" s="185"/>
      <c r="N461" s="186"/>
      <c r="O461" s="61"/>
      <c r="P461" s="61"/>
      <c r="Q461" s="61"/>
      <c r="R461" s="61"/>
      <c r="S461" s="61"/>
      <c r="T461" s="62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T461" s="17" t="s">
        <v>129</v>
      </c>
      <c r="AU461" s="17" t="s">
        <v>85</v>
      </c>
    </row>
    <row r="462" spans="2:51" s="13" customFormat="1" ht="11.25">
      <c r="B462" s="187"/>
      <c r="C462" s="188"/>
      <c r="D462" s="183" t="s">
        <v>131</v>
      </c>
      <c r="E462" s="189" t="s">
        <v>17</v>
      </c>
      <c r="F462" s="190" t="s">
        <v>679</v>
      </c>
      <c r="G462" s="188"/>
      <c r="H462" s="191">
        <v>203.3</v>
      </c>
      <c r="I462" s="188"/>
      <c r="J462" s="188"/>
      <c r="K462" s="188"/>
      <c r="L462" s="192"/>
      <c r="M462" s="193"/>
      <c r="N462" s="194"/>
      <c r="O462" s="194"/>
      <c r="P462" s="194"/>
      <c r="Q462" s="194"/>
      <c r="R462" s="194"/>
      <c r="S462" s="194"/>
      <c r="T462" s="195"/>
      <c r="AT462" s="196" t="s">
        <v>131</v>
      </c>
      <c r="AU462" s="196" t="s">
        <v>85</v>
      </c>
      <c r="AV462" s="13" t="s">
        <v>85</v>
      </c>
      <c r="AW462" s="13" t="s">
        <v>36</v>
      </c>
      <c r="AX462" s="13" t="s">
        <v>75</v>
      </c>
      <c r="AY462" s="196" t="s">
        <v>121</v>
      </c>
    </row>
    <row r="463" spans="2:51" s="14" customFormat="1" ht="11.25">
      <c r="B463" s="197"/>
      <c r="C463" s="198"/>
      <c r="D463" s="183" t="s">
        <v>131</v>
      </c>
      <c r="E463" s="199" t="s">
        <v>17</v>
      </c>
      <c r="F463" s="200" t="s">
        <v>133</v>
      </c>
      <c r="G463" s="198"/>
      <c r="H463" s="201">
        <v>203.3</v>
      </c>
      <c r="I463" s="198"/>
      <c r="J463" s="198"/>
      <c r="K463" s="198"/>
      <c r="L463" s="202"/>
      <c r="M463" s="203"/>
      <c r="N463" s="204"/>
      <c r="O463" s="204"/>
      <c r="P463" s="204"/>
      <c r="Q463" s="204"/>
      <c r="R463" s="204"/>
      <c r="S463" s="204"/>
      <c r="T463" s="205"/>
      <c r="AT463" s="206" t="s">
        <v>131</v>
      </c>
      <c r="AU463" s="206" t="s">
        <v>85</v>
      </c>
      <c r="AV463" s="14" t="s">
        <v>127</v>
      </c>
      <c r="AW463" s="14" t="s">
        <v>4</v>
      </c>
      <c r="AX463" s="14" t="s">
        <v>83</v>
      </c>
      <c r="AY463" s="206" t="s">
        <v>121</v>
      </c>
    </row>
    <row r="464" spans="1:65" s="2" customFormat="1" ht="14.45" customHeight="1">
      <c r="A464" s="31"/>
      <c r="B464" s="32"/>
      <c r="C464" s="170" t="s">
        <v>680</v>
      </c>
      <c r="D464" s="170" t="s">
        <v>123</v>
      </c>
      <c r="E464" s="171" t="s">
        <v>681</v>
      </c>
      <c r="F464" s="172" t="s">
        <v>682</v>
      </c>
      <c r="G464" s="173" t="s">
        <v>145</v>
      </c>
      <c r="H464" s="174">
        <v>203.3</v>
      </c>
      <c r="I464" s="175">
        <v>11.9</v>
      </c>
      <c r="J464" s="175">
        <f>ROUND(I464*H464,2)</f>
        <v>2419.27</v>
      </c>
      <c r="K464" s="176"/>
      <c r="L464" s="36"/>
      <c r="M464" s="177" t="s">
        <v>17</v>
      </c>
      <c r="N464" s="178" t="s">
        <v>46</v>
      </c>
      <c r="O464" s="179">
        <v>0.023</v>
      </c>
      <c r="P464" s="179">
        <f>O464*H464</f>
        <v>4.6759</v>
      </c>
      <c r="Q464" s="179">
        <v>7E-05</v>
      </c>
      <c r="R464" s="179">
        <f>Q464*H464</f>
        <v>0.014230999999999999</v>
      </c>
      <c r="S464" s="179">
        <v>0</v>
      </c>
      <c r="T464" s="180">
        <f>S464*H464</f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81" t="s">
        <v>127</v>
      </c>
      <c r="AT464" s="181" t="s">
        <v>123</v>
      </c>
      <c r="AU464" s="181" t="s">
        <v>85</v>
      </c>
      <c r="AY464" s="17" t="s">
        <v>121</v>
      </c>
      <c r="BE464" s="182">
        <f>IF(N464="základní",J464,0)</f>
        <v>2419.27</v>
      </c>
      <c r="BF464" s="182">
        <f>IF(N464="snížená",J464,0)</f>
        <v>0</v>
      </c>
      <c r="BG464" s="182">
        <f>IF(N464="zákl. přenesená",J464,0)</f>
        <v>0</v>
      </c>
      <c r="BH464" s="182">
        <f>IF(N464="sníž. přenesená",J464,0)</f>
        <v>0</v>
      </c>
      <c r="BI464" s="182">
        <f>IF(N464="nulová",J464,0)</f>
        <v>0</v>
      </c>
      <c r="BJ464" s="17" t="s">
        <v>83</v>
      </c>
      <c r="BK464" s="182">
        <f>ROUND(I464*H464,2)</f>
        <v>2419.27</v>
      </c>
      <c r="BL464" s="17" t="s">
        <v>127</v>
      </c>
      <c r="BM464" s="181" t="s">
        <v>683</v>
      </c>
    </row>
    <row r="465" spans="1:47" s="2" customFormat="1" ht="11.25">
      <c r="A465" s="31"/>
      <c r="B465" s="32"/>
      <c r="C465" s="33"/>
      <c r="D465" s="183" t="s">
        <v>129</v>
      </c>
      <c r="E465" s="33"/>
      <c r="F465" s="184" t="s">
        <v>684</v>
      </c>
      <c r="G465" s="33"/>
      <c r="H465" s="33"/>
      <c r="I465" s="33"/>
      <c r="J465" s="33"/>
      <c r="K465" s="33"/>
      <c r="L465" s="36"/>
      <c r="M465" s="185"/>
      <c r="N465" s="186"/>
      <c r="O465" s="61"/>
      <c r="P465" s="61"/>
      <c r="Q465" s="61"/>
      <c r="R465" s="61"/>
      <c r="S465" s="61"/>
      <c r="T465" s="62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T465" s="17" t="s">
        <v>129</v>
      </c>
      <c r="AU465" s="17" t="s">
        <v>85</v>
      </c>
    </row>
    <row r="466" spans="2:51" s="13" customFormat="1" ht="11.25">
      <c r="B466" s="187"/>
      <c r="C466" s="188"/>
      <c r="D466" s="183" t="s">
        <v>131</v>
      </c>
      <c r="E466" s="189" t="s">
        <v>17</v>
      </c>
      <c r="F466" s="190" t="s">
        <v>679</v>
      </c>
      <c r="G466" s="188"/>
      <c r="H466" s="191">
        <v>203.3</v>
      </c>
      <c r="I466" s="188"/>
      <c r="J466" s="188"/>
      <c r="K466" s="188"/>
      <c r="L466" s="192"/>
      <c r="M466" s="193"/>
      <c r="N466" s="194"/>
      <c r="O466" s="194"/>
      <c r="P466" s="194"/>
      <c r="Q466" s="194"/>
      <c r="R466" s="194"/>
      <c r="S466" s="194"/>
      <c r="T466" s="195"/>
      <c r="AT466" s="196" t="s">
        <v>131</v>
      </c>
      <c r="AU466" s="196" t="s">
        <v>85</v>
      </c>
      <c r="AV466" s="13" t="s">
        <v>85</v>
      </c>
      <c r="AW466" s="13" t="s">
        <v>36</v>
      </c>
      <c r="AX466" s="13" t="s">
        <v>75</v>
      </c>
      <c r="AY466" s="196" t="s">
        <v>121</v>
      </c>
    </row>
    <row r="467" spans="2:51" s="14" customFormat="1" ht="11.25">
      <c r="B467" s="197"/>
      <c r="C467" s="198"/>
      <c r="D467" s="183" t="s">
        <v>131</v>
      </c>
      <c r="E467" s="199" t="s">
        <v>17</v>
      </c>
      <c r="F467" s="200" t="s">
        <v>133</v>
      </c>
      <c r="G467" s="198"/>
      <c r="H467" s="201">
        <v>203.3</v>
      </c>
      <c r="I467" s="198"/>
      <c r="J467" s="198"/>
      <c r="K467" s="198"/>
      <c r="L467" s="202"/>
      <c r="M467" s="203"/>
      <c r="N467" s="204"/>
      <c r="O467" s="204"/>
      <c r="P467" s="204"/>
      <c r="Q467" s="204"/>
      <c r="R467" s="204"/>
      <c r="S467" s="204"/>
      <c r="T467" s="205"/>
      <c r="AT467" s="206" t="s">
        <v>131</v>
      </c>
      <c r="AU467" s="206" t="s">
        <v>85</v>
      </c>
      <c r="AV467" s="14" t="s">
        <v>127</v>
      </c>
      <c r="AW467" s="14" t="s">
        <v>4</v>
      </c>
      <c r="AX467" s="14" t="s">
        <v>83</v>
      </c>
      <c r="AY467" s="206" t="s">
        <v>121</v>
      </c>
    </row>
    <row r="468" spans="2:63" s="12" customFormat="1" ht="22.9" customHeight="1">
      <c r="B468" s="155"/>
      <c r="C468" s="156"/>
      <c r="D468" s="157" t="s">
        <v>74</v>
      </c>
      <c r="E468" s="168" t="s">
        <v>685</v>
      </c>
      <c r="F468" s="168" t="s">
        <v>686</v>
      </c>
      <c r="G468" s="156"/>
      <c r="H468" s="156"/>
      <c r="I468" s="156"/>
      <c r="J468" s="169">
        <f>BK468</f>
        <v>105353.23000000001</v>
      </c>
      <c r="K468" s="156"/>
      <c r="L468" s="160"/>
      <c r="M468" s="161"/>
      <c r="N468" s="162"/>
      <c r="O468" s="162"/>
      <c r="P468" s="163">
        <f>SUM(P469:P499)</f>
        <v>27.346066</v>
      </c>
      <c r="Q468" s="162"/>
      <c r="R468" s="163">
        <f>SUM(R469:R499)</f>
        <v>0</v>
      </c>
      <c r="S468" s="162"/>
      <c r="T468" s="164">
        <f>SUM(T469:T499)</f>
        <v>0</v>
      </c>
      <c r="AR468" s="165" t="s">
        <v>83</v>
      </c>
      <c r="AT468" s="166" t="s">
        <v>74</v>
      </c>
      <c r="AU468" s="166" t="s">
        <v>83</v>
      </c>
      <c r="AY468" s="165" t="s">
        <v>121</v>
      </c>
      <c r="BK468" s="167">
        <f>SUM(BK469:BK499)</f>
        <v>105353.23000000001</v>
      </c>
    </row>
    <row r="469" spans="1:65" s="2" customFormat="1" ht="14.45" customHeight="1">
      <c r="A469" s="31"/>
      <c r="B469" s="32"/>
      <c r="C469" s="170" t="s">
        <v>687</v>
      </c>
      <c r="D469" s="170" t="s">
        <v>123</v>
      </c>
      <c r="E469" s="171" t="s">
        <v>688</v>
      </c>
      <c r="F469" s="172" t="s">
        <v>689</v>
      </c>
      <c r="G469" s="173" t="s">
        <v>314</v>
      </c>
      <c r="H469" s="174">
        <v>539.443</v>
      </c>
      <c r="I469" s="175">
        <v>42.7</v>
      </c>
      <c r="J469" s="175">
        <f>ROUND(I469*H469,2)</f>
        <v>23034.22</v>
      </c>
      <c r="K469" s="176"/>
      <c r="L469" s="36"/>
      <c r="M469" s="177" t="s">
        <v>17</v>
      </c>
      <c r="N469" s="178" t="s">
        <v>46</v>
      </c>
      <c r="O469" s="179">
        <v>0.03</v>
      </c>
      <c r="P469" s="179">
        <f>O469*H469</f>
        <v>16.18329</v>
      </c>
      <c r="Q469" s="179">
        <v>0</v>
      </c>
      <c r="R469" s="179">
        <f>Q469*H469</f>
        <v>0</v>
      </c>
      <c r="S469" s="179">
        <v>0</v>
      </c>
      <c r="T469" s="180">
        <f>S469*H469</f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81" t="s">
        <v>127</v>
      </c>
      <c r="AT469" s="181" t="s">
        <v>123</v>
      </c>
      <c r="AU469" s="181" t="s">
        <v>85</v>
      </c>
      <c r="AY469" s="17" t="s">
        <v>121</v>
      </c>
      <c r="BE469" s="182">
        <f>IF(N469="základní",J469,0)</f>
        <v>23034.22</v>
      </c>
      <c r="BF469" s="182">
        <f>IF(N469="snížená",J469,0)</f>
        <v>0</v>
      </c>
      <c r="BG469" s="182">
        <f>IF(N469="zákl. přenesená",J469,0)</f>
        <v>0</v>
      </c>
      <c r="BH469" s="182">
        <f>IF(N469="sníž. přenesená",J469,0)</f>
        <v>0</v>
      </c>
      <c r="BI469" s="182">
        <f>IF(N469="nulová",J469,0)</f>
        <v>0</v>
      </c>
      <c r="BJ469" s="17" t="s">
        <v>83</v>
      </c>
      <c r="BK469" s="182">
        <f>ROUND(I469*H469,2)</f>
        <v>23034.22</v>
      </c>
      <c r="BL469" s="17" t="s">
        <v>127</v>
      </c>
      <c r="BM469" s="181" t="s">
        <v>690</v>
      </c>
    </row>
    <row r="470" spans="1:47" s="2" customFormat="1" ht="19.5">
      <c r="A470" s="31"/>
      <c r="B470" s="32"/>
      <c r="C470" s="33"/>
      <c r="D470" s="183" t="s">
        <v>129</v>
      </c>
      <c r="E470" s="33"/>
      <c r="F470" s="184" t="s">
        <v>691</v>
      </c>
      <c r="G470" s="33"/>
      <c r="H470" s="33"/>
      <c r="I470" s="33"/>
      <c r="J470" s="33"/>
      <c r="K470" s="33"/>
      <c r="L470" s="36"/>
      <c r="M470" s="185"/>
      <c r="N470" s="186"/>
      <c r="O470" s="61"/>
      <c r="P470" s="61"/>
      <c r="Q470" s="61"/>
      <c r="R470" s="61"/>
      <c r="S470" s="61"/>
      <c r="T470" s="62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T470" s="17" t="s">
        <v>129</v>
      </c>
      <c r="AU470" s="17" t="s">
        <v>85</v>
      </c>
    </row>
    <row r="471" spans="2:51" s="13" customFormat="1" ht="11.25">
      <c r="B471" s="187"/>
      <c r="C471" s="188"/>
      <c r="D471" s="183" t="s">
        <v>131</v>
      </c>
      <c r="E471" s="189" t="s">
        <v>17</v>
      </c>
      <c r="F471" s="190" t="s">
        <v>692</v>
      </c>
      <c r="G471" s="188"/>
      <c r="H471" s="191">
        <v>539.443</v>
      </c>
      <c r="I471" s="188"/>
      <c r="J471" s="188"/>
      <c r="K471" s="188"/>
      <c r="L471" s="192"/>
      <c r="M471" s="193"/>
      <c r="N471" s="194"/>
      <c r="O471" s="194"/>
      <c r="P471" s="194"/>
      <c r="Q471" s="194"/>
      <c r="R471" s="194"/>
      <c r="S471" s="194"/>
      <c r="T471" s="195"/>
      <c r="AT471" s="196" t="s">
        <v>131</v>
      </c>
      <c r="AU471" s="196" t="s">
        <v>85</v>
      </c>
      <c r="AV471" s="13" t="s">
        <v>85</v>
      </c>
      <c r="AW471" s="13" t="s">
        <v>36</v>
      </c>
      <c r="AX471" s="13" t="s">
        <v>75</v>
      </c>
      <c r="AY471" s="196" t="s">
        <v>121</v>
      </c>
    </row>
    <row r="472" spans="2:51" s="14" customFormat="1" ht="11.25">
      <c r="B472" s="197"/>
      <c r="C472" s="198"/>
      <c r="D472" s="183" t="s">
        <v>131</v>
      </c>
      <c r="E472" s="199" t="s">
        <v>17</v>
      </c>
      <c r="F472" s="200" t="s">
        <v>133</v>
      </c>
      <c r="G472" s="198"/>
      <c r="H472" s="201">
        <v>539.443</v>
      </c>
      <c r="I472" s="198"/>
      <c r="J472" s="198"/>
      <c r="K472" s="198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131</v>
      </c>
      <c r="AU472" s="206" t="s">
        <v>85</v>
      </c>
      <c r="AV472" s="14" t="s">
        <v>127</v>
      </c>
      <c r="AW472" s="14" t="s">
        <v>4</v>
      </c>
      <c r="AX472" s="14" t="s">
        <v>83</v>
      </c>
      <c r="AY472" s="206" t="s">
        <v>121</v>
      </c>
    </row>
    <row r="473" spans="1:65" s="2" customFormat="1" ht="24.2" customHeight="1">
      <c r="A473" s="31"/>
      <c r="B473" s="32"/>
      <c r="C473" s="170" t="s">
        <v>693</v>
      </c>
      <c r="D473" s="170" t="s">
        <v>123</v>
      </c>
      <c r="E473" s="171" t="s">
        <v>694</v>
      </c>
      <c r="F473" s="172" t="s">
        <v>695</v>
      </c>
      <c r="G473" s="173" t="s">
        <v>314</v>
      </c>
      <c r="H473" s="174">
        <v>2589.632</v>
      </c>
      <c r="I473" s="175">
        <v>9.82</v>
      </c>
      <c r="J473" s="175">
        <f>ROUND(I473*H473,2)</f>
        <v>25430.19</v>
      </c>
      <c r="K473" s="176"/>
      <c r="L473" s="36"/>
      <c r="M473" s="177" t="s">
        <v>17</v>
      </c>
      <c r="N473" s="178" t="s">
        <v>46</v>
      </c>
      <c r="O473" s="179">
        <v>0.002</v>
      </c>
      <c r="P473" s="179">
        <f>O473*H473</f>
        <v>5.179264</v>
      </c>
      <c r="Q473" s="179">
        <v>0</v>
      </c>
      <c r="R473" s="179">
        <f>Q473*H473</f>
        <v>0</v>
      </c>
      <c r="S473" s="179">
        <v>0</v>
      </c>
      <c r="T473" s="180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81" t="s">
        <v>127</v>
      </c>
      <c r="AT473" s="181" t="s">
        <v>123</v>
      </c>
      <c r="AU473" s="181" t="s">
        <v>85</v>
      </c>
      <c r="AY473" s="17" t="s">
        <v>121</v>
      </c>
      <c r="BE473" s="182">
        <f>IF(N473="základní",J473,0)</f>
        <v>25430.19</v>
      </c>
      <c r="BF473" s="182">
        <f>IF(N473="snížená",J473,0)</f>
        <v>0</v>
      </c>
      <c r="BG473" s="182">
        <f>IF(N473="zákl. přenesená",J473,0)</f>
        <v>0</v>
      </c>
      <c r="BH473" s="182">
        <f>IF(N473="sníž. přenesená",J473,0)</f>
        <v>0</v>
      </c>
      <c r="BI473" s="182">
        <f>IF(N473="nulová",J473,0)</f>
        <v>0</v>
      </c>
      <c r="BJ473" s="17" t="s">
        <v>83</v>
      </c>
      <c r="BK473" s="182">
        <f>ROUND(I473*H473,2)</f>
        <v>25430.19</v>
      </c>
      <c r="BL473" s="17" t="s">
        <v>127</v>
      </c>
      <c r="BM473" s="181" t="s">
        <v>696</v>
      </c>
    </row>
    <row r="474" spans="1:47" s="2" customFormat="1" ht="29.25">
      <c r="A474" s="31"/>
      <c r="B474" s="32"/>
      <c r="C474" s="33"/>
      <c r="D474" s="183" t="s">
        <v>129</v>
      </c>
      <c r="E474" s="33"/>
      <c r="F474" s="184" t="s">
        <v>697</v>
      </c>
      <c r="G474" s="33"/>
      <c r="H474" s="33"/>
      <c r="I474" s="33"/>
      <c r="J474" s="33"/>
      <c r="K474" s="33"/>
      <c r="L474" s="36"/>
      <c r="M474" s="185"/>
      <c r="N474" s="186"/>
      <c r="O474" s="61"/>
      <c r="P474" s="61"/>
      <c r="Q474" s="61"/>
      <c r="R474" s="61"/>
      <c r="S474" s="61"/>
      <c r="T474" s="62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T474" s="17" t="s">
        <v>129</v>
      </c>
      <c r="AU474" s="17" t="s">
        <v>85</v>
      </c>
    </row>
    <row r="475" spans="2:51" s="13" customFormat="1" ht="11.25">
      <c r="B475" s="187"/>
      <c r="C475" s="188"/>
      <c r="D475" s="183" t="s">
        <v>131</v>
      </c>
      <c r="E475" s="189" t="s">
        <v>17</v>
      </c>
      <c r="F475" s="190" t="s">
        <v>698</v>
      </c>
      <c r="G475" s="188"/>
      <c r="H475" s="191">
        <v>323.704</v>
      </c>
      <c r="I475" s="188"/>
      <c r="J475" s="188"/>
      <c r="K475" s="188"/>
      <c r="L475" s="192"/>
      <c r="M475" s="193"/>
      <c r="N475" s="194"/>
      <c r="O475" s="194"/>
      <c r="P475" s="194"/>
      <c r="Q475" s="194"/>
      <c r="R475" s="194"/>
      <c r="S475" s="194"/>
      <c r="T475" s="195"/>
      <c r="AT475" s="196" t="s">
        <v>131</v>
      </c>
      <c r="AU475" s="196" t="s">
        <v>85</v>
      </c>
      <c r="AV475" s="13" t="s">
        <v>85</v>
      </c>
      <c r="AW475" s="13" t="s">
        <v>36</v>
      </c>
      <c r="AX475" s="13" t="s">
        <v>75</v>
      </c>
      <c r="AY475" s="196" t="s">
        <v>121</v>
      </c>
    </row>
    <row r="476" spans="2:51" s="13" customFormat="1" ht="11.25">
      <c r="B476" s="187"/>
      <c r="C476" s="188"/>
      <c r="D476" s="183" t="s">
        <v>131</v>
      </c>
      <c r="E476" s="189" t="s">
        <v>17</v>
      </c>
      <c r="F476" s="190" t="s">
        <v>699</v>
      </c>
      <c r="G476" s="188"/>
      <c r="H476" s="191">
        <v>2589.632</v>
      </c>
      <c r="I476" s="188"/>
      <c r="J476" s="188"/>
      <c r="K476" s="188"/>
      <c r="L476" s="192"/>
      <c r="M476" s="193"/>
      <c r="N476" s="194"/>
      <c r="O476" s="194"/>
      <c r="P476" s="194"/>
      <c r="Q476" s="194"/>
      <c r="R476" s="194"/>
      <c r="S476" s="194"/>
      <c r="T476" s="195"/>
      <c r="AT476" s="196" t="s">
        <v>131</v>
      </c>
      <c r="AU476" s="196" t="s">
        <v>85</v>
      </c>
      <c r="AV476" s="13" t="s">
        <v>85</v>
      </c>
      <c r="AW476" s="13" t="s">
        <v>36</v>
      </c>
      <c r="AX476" s="13" t="s">
        <v>83</v>
      </c>
      <c r="AY476" s="196" t="s">
        <v>121</v>
      </c>
    </row>
    <row r="477" spans="1:65" s="2" customFormat="1" ht="14.45" customHeight="1">
      <c r="A477" s="31"/>
      <c r="B477" s="32"/>
      <c r="C477" s="170" t="s">
        <v>700</v>
      </c>
      <c r="D477" s="170" t="s">
        <v>123</v>
      </c>
      <c r="E477" s="171" t="s">
        <v>701</v>
      </c>
      <c r="F477" s="172" t="s">
        <v>702</v>
      </c>
      <c r="G477" s="173" t="s">
        <v>314</v>
      </c>
      <c r="H477" s="174">
        <v>38.591</v>
      </c>
      <c r="I477" s="175">
        <v>47.9</v>
      </c>
      <c r="J477" s="175">
        <f>ROUND(I477*H477,2)</f>
        <v>1848.51</v>
      </c>
      <c r="K477" s="176"/>
      <c r="L477" s="36"/>
      <c r="M477" s="177" t="s">
        <v>17</v>
      </c>
      <c r="N477" s="178" t="s">
        <v>46</v>
      </c>
      <c r="O477" s="179">
        <v>0.032</v>
      </c>
      <c r="P477" s="179">
        <f>O477*H477</f>
        <v>1.234912</v>
      </c>
      <c r="Q477" s="179">
        <v>0</v>
      </c>
      <c r="R477" s="179">
        <f>Q477*H477</f>
        <v>0</v>
      </c>
      <c r="S477" s="179">
        <v>0</v>
      </c>
      <c r="T477" s="180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81" t="s">
        <v>127</v>
      </c>
      <c r="AT477" s="181" t="s">
        <v>123</v>
      </c>
      <c r="AU477" s="181" t="s">
        <v>85</v>
      </c>
      <c r="AY477" s="17" t="s">
        <v>121</v>
      </c>
      <c r="BE477" s="182">
        <f>IF(N477="základní",J477,0)</f>
        <v>1848.51</v>
      </c>
      <c r="BF477" s="182">
        <f>IF(N477="snížená",J477,0)</f>
        <v>0</v>
      </c>
      <c r="BG477" s="182">
        <f>IF(N477="zákl. přenesená",J477,0)</f>
        <v>0</v>
      </c>
      <c r="BH477" s="182">
        <f>IF(N477="sníž. přenesená",J477,0)</f>
        <v>0</v>
      </c>
      <c r="BI477" s="182">
        <f>IF(N477="nulová",J477,0)</f>
        <v>0</v>
      </c>
      <c r="BJ477" s="17" t="s">
        <v>83</v>
      </c>
      <c r="BK477" s="182">
        <f>ROUND(I477*H477,2)</f>
        <v>1848.51</v>
      </c>
      <c r="BL477" s="17" t="s">
        <v>127</v>
      </c>
      <c r="BM477" s="181" t="s">
        <v>703</v>
      </c>
    </row>
    <row r="478" spans="1:47" s="2" customFormat="1" ht="19.5">
      <c r="A478" s="31"/>
      <c r="B478" s="32"/>
      <c r="C478" s="33"/>
      <c r="D478" s="183" t="s">
        <v>129</v>
      </c>
      <c r="E478" s="33"/>
      <c r="F478" s="184" t="s">
        <v>704</v>
      </c>
      <c r="G478" s="33"/>
      <c r="H478" s="33"/>
      <c r="I478" s="33"/>
      <c r="J478" s="33"/>
      <c r="K478" s="33"/>
      <c r="L478" s="36"/>
      <c r="M478" s="185"/>
      <c r="N478" s="186"/>
      <c r="O478" s="61"/>
      <c r="P478" s="61"/>
      <c r="Q478" s="61"/>
      <c r="R478" s="61"/>
      <c r="S478" s="61"/>
      <c r="T478" s="62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T478" s="17" t="s">
        <v>129</v>
      </c>
      <c r="AU478" s="17" t="s">
        <v>85</v>
      </c>
    </row>
    <row r="479" spans="2:51" s="13" customFormat="1" ht="11.25">
      <c r="B479" s="187"/>
      <c r="C479" s="188"/>
      <c r="D479" s="183" t="s">
        <v>131</v>
      </c>
      <c r="E479" s="189" t="s">
        <v>17</v>
      </c>
      <c r="F479" s="190" t="s">
        <v>705</v>
      </c>
      <c r="G479" s="188"/>
      <c r="H479" s="191">
        <v>13.124</v>
      </c>
      <c r="I479" s="188"/>
      <c r="J479" s="188"/>
      <c r="K479" s="188"/>
      <c r="L479" s="192"/>
      <c r="M479" s="193"/>
      <c r="N479" s="194"/>
      <c r="O479" s="194"/>
      <c r="P479" s="194"/>
      <c r="Q479" s="194"/>
      <c r="R479" s="194"/>
      <c r="S479" s="194"/>
      <c r="T479" s="195"/>
      <c r="AT479" s="196" t="s">
        <v>131</v>
      </c>
      <c r="AU479" s="196" t="s">
        <v>85</v>
      </c>
      <c r="AV479" s="13" t="s">
        <v>85</v>
      </c>
      <c r="AW479" s="13" t="s">
        <v>36</v>
      </c>
      <c r="AX479" s="13" t="s">
        <v>75</v>
      </c>
      <c r="AY479" s="196" t="s">
        <v>121</v>
      </c>
    </row>
    <row r="480" spans="2:51" s="13" customFormat="1" ht="11.25">
      <c r="B480" s="187"/>
      <c r="C480" s="188"/>
      <c r="D480" s="183" t="s">
        <v>131</v>
      </c>
      <c r="E480" s="189" t="s">
        <v>17</v>
      </c>
      <c r="F480" s="190" t="s">
        <v>706</v>
      </c>
      <c r="G480" s="188"/>
      <c r="H480" s="191">
        <v>12.614</v>
      </c>
      <c r="I480" s="188"/>
      <c r="J480" s="188"/>
      <c r="K480" s="188"/>
      <c r="L480" s="192"/>
      <c r="M480" s="193"/>
      <c r="N480" s="194"/>
      <c r="O480" s="194"/>
      <c r="P480" s="194"/>
      <c r="Q480" s="194"/>
      <c r="R480" s="194"/>
      <c r="S480" s="194"/>
      <c r="T480" s="195"/>
      <c r="AT480" s="196" t="s">
        <v>131</v>
      </c>
      <c r="AU480" s="196" t="s">
        <v>85</v>
      </c>
      <c r="AV480" s="13" t="s">
        <v>85</v>
      </c>
      <c r="AW480" s="13" t="s">
        <v>36</v>
      </c>
      <c r="AX480" s="13" t="s">
        <v>75</v>
      </c>
      <c r="AY480" s="196" t="s">
        <v>121</v>
      </c>
    </row>
    <row r="481" spans="2:51" s="13" customFormat="1" ht="11.25">
      <c r="B481" s="187"/>
      <c r="C481" s="188"/>
      <c r="D481" s="183" t="s">
        <v>131</v>
      </c>
      <c r="E481" s="189" t="s">
        <v>17</v>
      </c>
      <c r="F481" s="190" t="s">
        <v>707</v>
      </c>
      <c r="G481" s="188"/>
      <c r="H481" s="191">
        <v>12.614</v>
      </c>
      <c r="I481" s="188"/>
      <c r="J481" s="188"/>
      <c r="K481" s="188"/>
      <c r="L481" s="192"/>
      <c r="M481" s="193"/>
      <c r="N481" s="194"/>
      <c r="O481" s="194"/>
      <c r="P481" s="194"/>
      <c r="Q481" s="194"/>
      <c r="R481" s="194"/>
      <c r="S481" s="194"/>
      <c r="T481" s="195"/>
      <c r="AT481" s="196" t="s">
        <v>131</v>
      </c>
      <c r="AU481" s="196" t="s">
        <v>85</v>
      </c>
      <c r="AV481" s="13" t="s">
        <v>85</v>
      </c>
      <c r="AW481" s="13" t="s">
        <v>36</v>
      </c>
      <c r="AX481" s="13" t="s">
        <v>75</v>
      </c>
      <c r="AY481" s="196" t="s">
        <v>121</v>
      </c>
    </row>
    <row r="482" spans="2:51" s="13" customFormat="1" ht="11.25">
      <c r="B482" s="187"/>
      <c r="C482" s="188"/>
      <c r="D482" s="183" t="s">
        <v>131</v>
      </c>
      <c r="E482" s="189" t="s">
        <v>17</v>
      </c>
      <c r="F482" s="190" t="s">
        <v>708</v>
      </c>
      <c r="G482" s="188"/>
      <c r="H482" s="191">
        <v>0.239</v>
      </c>
      <c r="I482" s="188"/>
      <c r="J482" s="188"/>
      <c r="K482" s="188"/>
      <c r="L482" s="192"/>
      <c r="M482" s="193"/>
      <c r="N482" s="194"/>
      <c r="O482" s="194"/>
      <c r="P482" s="194"/>
      <c r="Q482" s="194"/>
      <c r="R482" s="194"/>
      <c r="S482" s="194"/>
      <c r="T482" s="195"/>
      <c r="AT482" s="196" t="s">
        <v>131</v>
      </c>
      <c r="AU482" s="196" t="s">
        <v>85</v>
      </c>
      <c r="AV482" s="13" t="s">
        <v>85</v>
      </c>
      <c r="AW482" s="13" t="s">
        <v>36</v>
      </c>
      <c r="AX482" s="13" t="s">
        <v>75</v>
      </c>
      <c r="AY482" s="196" t="s">
        <v>121</v>
      </c>
    </row>
    <row r="483" spans="2:51" s="14" customFormat="1" ht="11.25">
      <c r="B483" s="197"/>
      <c r="C483" s="198"/>
      <c r="D483" s="183" t="s">
        <v>131</v>
      </c>
      <c r="E483" s="199" t="s">
        <v>17</v>
      </c>
      <c r="F483" s="200" t="s">
        <v>133</v>
      </c>
      <c r="G483" s="198"/>
      <c r="H483" s="201">
        <v>38.591</v>
      </c>
      <c r="I483" s="198"/>
      <c r="J483" s="198"/>
      <c r="K483" s="198"/>
      <c r="L483" s="202"/>
      <c r="M483" s="203"/>
      <c r="N483" s="204"/>
      <c r="O483" s="204"/>
      <c r="P483" s="204"/>
      <c r="Q483" s="204"/>
      <c r="R483" s="204"/>
      <c r="S483" s="204"/>
      <c r="T483" s="205"/>
      <c r="AT483" s="206" t="s">
        <v>131</v>
      </c>
      <c r="AU483" s="206" t="s">
        <v>85</v>
      </c>
      <c r="AV483" s="14" t="s">
        <v>127</v>
      </c>
      <c r="AW483" s="14" t="s">
        <v>4</v>
      </c>
      <c r="AX483" s="14" t="s">
        <v>83</v>
      </c>
      <c r="AY483" s="206" t="s">
        <v>121</v>
      </c>
    </row>
    <row r="484" spans="1:65" s="2" customFormat="1" ht="24.2" customHeight="1">
      <c r="A484" s="31"/>
      <c r="B484" s="32"/>
      <c r="C484" s="170" t="s">
        <v>709</v>
      </c>
      <c r="D484" s="170" t="s">
        <v>123</v>
      </c>
      <c r="E484" s="171" t="s">
        <v>710</v>
      </c>
      <c r="F484" s="172" t="s">
        <v>711</v>
      </c>
      <c r="G484" s="173" t="s">
        <v>314</v>
      </c>
      <c r="H484" s="174">
        <v>1.912</v>
      </c>
      <c r="I484" s="175">
        <v>12.6</v>
      </c>
      <c r="J484" s="175">
        <f>ROUND(I484*H484,2)</f>
        <v>24.09</v>
      </c>
      <c r="K484" s="176"/>
      <c r="L484" s="36"/>
      <c r="M484" s="177" t="s">
        <v>17</v>
      </c>
      <c r="N484" s="178" t="s">
        <v>46</v>
      </c>
      <c r="O484" s="179">
        <v>0.003</v>
      </c>
      <c r="P484" s="179">
        <f>O484*H484</f>
        <v>0.005736</v>
      </c>
      <c r="Q484" s="179">
        <v>0</v>
      </c>
      <c r="R484" s="179">
        <f>Q484*H484</f>
        <v>0</v>
      </c>
      <c r="S484" s="179">
        <v>0</v>
      </c>
      <c r="T484" s="180">
        <f>S484*H484</f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81" t="s">
        <v>127</v>
      </c>
      <c r="AT484" s="181" t="s">
        <v>123</v>
      </c>
      <c r="AU484" s="181" t="s">
        <v>85</v>
      </c>
      <c r="AY484" s="17" t="s">
        <v>121</v>
      </c>
      <c r="BE484" s="182">
        <f>IF(N484="základní",J484,0)</f>
        <v>24.09</v>
      </c>
      <c r="BF484" s="182">
        <f>IF(N484="snížená",J484,0)</f>
        <v>0</v>
      </c>
      <c r="BG484" s="182">
        <f>IF(N484="zákl. přenesená",J484,0)</f>
        <v>0</v>
      </c>
      <c r="BH484" s="182">
        <f>IF(N484="sníž. přenesená",J484,0)</f>
        <v>0</v>
      </c>
      <c r="BI484" s="182">
        <f>IF(N484="nulová",J484,0)</f>
        <v>0</v>
      </c>
      <c r="BJ484" s="17" t="s">
        <v>83</v>
      </c>
      <c r="BK484" s="182">
        <f>ROUND(I484*H484,2)</f>
        <v>24.09</v>
      </c>
      <c r="BL484" s="17" t="s">
        <v>127</v>
      </c>
      <c r="BM484" s="181" t="s">
        <v>712</v>
      </c>
    </row>
    <row r="485" spans="1:47" s="2" customFormat="1" ht="29.25">
      <c r="A485" s="31"/>
      <c r="B485" s="32"/>
      <c r="C485" s="33"/>
      <c r="D485" s="183" t="s">
        <v>129</v>
      </c>
      <c r="E485" s="33"/>
      <c r="F485" s="184" t="s">
        <v>697</v>
      </c>
      <c r="G485" s="33"/>
      <c r="H485" s="33"/>
      <c r="I485" s="33"/>
      <c r="J485" s="33"/>
      <c r="K485" s="33"/>
      <c r="L485" s="36"/>
      <c r="M485" s="185"/>
      <c r="N485" s="186"/>
      <c r="O485" s="61"/>
      <c r="P485" s="61"/>
      <c r="Q485" s="61"/>
      <c r="R485" s="61"/>
      <c r="S485" s="61"/>
      <c r="T485" s="62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T485" s="17" t="s">
        <v>129</v>
      </c>
      <c r="AU485" s="17" t="s">
        <v>85</v>
      </c>
    </row>
    <row r="486" spans="2:51" s="13" customFormat="1" ht="11.25">
      <c r="B486" s="187"/>
      <c r="C486" s="188"/>
      <c r="D486" s="183" t="s">
        <v>131</v>
      </c>
      <c r="E486" s="189" t="s">
        <v>17</v>
      </c>
      <c r="F486" s="190" t="s">
        <v>708</v>
      </c>
      <c r="G486" s="188"/>
      <c r="H486" s="191">
        <v>0.239</v>
      </c>
      <c r="I486" s="188"/>
      <c r="J486" s="188"/>
      <c r="K486" s="188"/>
      <c r="L486" s="192"/>
      <c r="M486" s="193"/>
      <c r="N486" s="194"/>
      <c r="O486" s="194"/>
      <c r="P486" s="194"/>
      <c r="Q486" s="194"/>
      <c r="R486" s="194"/>
      <c r="S486" s="194"/>
      <c r="T486" s="195"/>
      <c r="AT486" s="196" t="s">
        <v>131</v>
      </c>
      <c r="AU486" s="196" t="s">
        <v>85</v>
      </c>
      <c r="AV486" s="13" t="s">
        <v>85</v>
      </c>
      <c r="AW486" s="13" t="s">
        <v>36</v>
      </c>
      <c r="AX486" s="13" t="s">
        <v>75</v>
      </c>
      <c r="AY486" s="196" t="s">
        <v>121</v>
      </c>
    </row>
    <row r="487" spans="2:51" s="13" customFormat="1" ht="11.25">
      <c r="B487" s="187"/>
      <c r="C487" s="188"/>
      <c r="D487" s="183" t="s">
        <v>131</v>
      </c>
      <c r="E487" s="189" t="s">
        <v>17</v>
      </c>
      <c r="F487" s="190" t="s">
        <v>713</v>
      </c>
      <c r="G487" s="188"/>
      <c r="H487" s="191">
        <v>1.912</v>
      </c>
      <c r="I487" s="188"/>
      <c r="J487" s="188"/>
      <c r="K487" s="188"/>
      <c r="L487" s="192"/>
      <c r="M487" s="193"/>
      <c r="N487" s="194"/>
      <c r="O487" s="194"/>
      <c r="P487" s="194"/>
      <c r="Q487" s="194"/>
      <c r="R487" s="194"/>
      <c r="S487" s="194"/>
      <c r="T487" s="195"/>
      <c r="AT487" s="196" t="s">
        <v>131</v>
      </c>
      <c r="AU487" s="196" t="s">
        <v>85</v>
      </c>
      <c r="AV487" s="13" t="s">
        <v>85</v>
      </c>
      <c r="AW487" s="13" t="s">
        <v>36</v>
      </c>
      <c r="AX487" s="13" t="s">
        <v>83</v>
      </c>
      <c r="AY487" s="196" t="s">
        <v>121</v>
      </c>
    </row>
    <row r="488" spans="1:65" s="2" customFormat="1" ht="24.2" customHeight="1">
      <c r="A488" s="31"/>
      <c r="B488" s="32"/>
      <c r="C488" s="170" t="s">
        <v>714</v>
      </c>
      <c r="D488" s="170" t="s">
        <v>123</v>
      </c>
      <c r="E488" s="171" t="s">
        <v>715</v>
      </c>
      <c r="F488" s="172" t="s">
        <v>716</v>
      </c>
      <c r="G488" s="173" t="s">
        <v>314</v>
      </c>
      <c r="H488" s="174">
        <v>12.614</v>
      </c>
      <c r="I488" s="175">
        <v>501</v>
      </c>
      <c r="J488" s="175">
        <f>ROUND(I488*H488,2)</f>
        <v>6319.61</v>
      </c>
      <c r="K488" s="176"/>
      <c r="L488" s="36"/>
      <c r="M488" s="177" t="s">
        <v>17</v>
      </c>
      <c r="N488" s="178" t="s">
        <v>46</v>
      </c>
      <c r="O488" s="179">
        <v>0.376</v>
      </c>
      <c r="P488" s="179">
        <f>O488*H488</f>
        <v>4.742864</v>
      </c>
      <c r="Q488" s="179">
        <v>0</v>
      </c>
      <c r="R488" s="179">
        <f>Q488*H488</f>
        <v>0</v>
      </c>
      <c r="S488" s="179">
        <v>0</v>
      </c>
      <c r="T488" s="180">
        <f>S488*H488</f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81" t="s">
        <v>127</v>
      </c>
      <c r="AT488" s="181" t="s">
        <v>123</v>
      </c>
      <c r="AU488" s="181" t="s">
        <v>85</v>
      </c>
      <c r="AY488" s="17" t="s">
        <v>121</v>
      </c>
      <c r="BE488" s="182">
        <f>IF(N488="základní",J488,0)</f>
        <v>6319.61</v>
      </c>
      <c r="BF488" s="182">
        <f>IF(N488="snížená",J488,0)</f>
        <v>0</v>
      </c>
      <c r="BG488" s="182">
        <f>IF(N488="zákl. přenesená",J488,0)</f>
        <v>0</v>
      </c>
      <c r="BH488" s="182">
        <f>IF(N488="sníž. přenesená",J488,0)</f>
        <v>0</v>
      </c>
      <c r="BI488" s="182">
        <f>IF(N488="nulová",J488,0)</f>
        <v>0</v>
      </c>
      <c r="BJ488" s="17" t="s">
        <v>83</v>
      </c>
      <c r="BK488" s="182">
        <f>ROUND(I488*H488,2)</f>
        <v>6319.61</v>
      </c>
      <c r="BL488" s="17" t="s">
        <v>127</v>
      </c>
      <c r="BM488" s="181" t="s">
        <v>717</v>
      </c>
    </row>
    <row r="489" spans="1:47" s="2" customFormat="1" ht="19.5">
      <c r="A489" s="31"/>
      <c r="B489" s="32"/>
      <c r="C489" s="33"/>
      <c r="D489" s="183" t="s">
        <v>129</v>
      </c>
      <c r="E489" s="33"/>
      <c r="F489" s="184" t="s">
        <v>718</v>
      </c>
      <c r="G489" s="33"/>
      <c r="H489" s="33"/>
      <c r="I489" s="33"/>
      <c r="J489" s="33"/>
      <c r="K489" s="33"/>
      <c r="L489" s="36"/>
      <c r="M489" s="185"/>
      <c r="N489" s="186"/>
      <c r="O489" s="61"/>
      <c r="P489" s="61"/>
      <c r="Q489" s="61"/>
      <c r="R489" s="61"/>
      <c r="S489" s="61"/>
      <c r="T489" s="62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T489" s="17" t="s">
        <v>129</v>
      </c>
      <c r="AU489" s="17" t="s">
        <v>85</v>
      </c>
    </row>
    <row r="490" spans="2:51" s="13" customFormat="1" ht="11.25">
      <c r="B490" s="187"/>
      <c r="C490" s="188"/>
      <c r="D490" s="183" t="s">
        <v>131</v>
      </c>
      <c r="E490" s="189" t="s">
        <v>17</v>
      </c>
      <c r="F490" s="190" t="s">
        <v>707</v>
      </c>
      <c r="G490" s="188"/>
      <c r="H490" s="191">
        <v>12.614</v>
      </c>
      <c r="I490" s="188"/>
      <c r="J490" s="188"/>
      <c r="K490" s="188"/>
      <c r="L490" s="192"/>
      <c r="M490" s="193"/>
      <c r="N490" s="194"/>
      <c r="O490" s="194"/>
      <c r="P490" s="194"/>
      <c r="Q490" s="194"/>
      <c r="R490" s="194"/>
      <c r="S490" s="194"/>
      <c r="T490" s="195"/>
      <c r="AT490" s="196" t="s">
        <v>131</v>
      </c>
      <c r="AU490" s="196" t="s">
        <v>85</v>
      </c>
      <c r="AV490" s="13" t="s">
        <v>85</v>
      </c>
      <c r="AW490" s="13" t="s">
        <v>36</v>
      </c>
      <c r="AX490" s="13" t="s">
        <v>75</v>
      </c>
      <c r="AY490" s="196" t="s">
        <v>121</v>
      </c>
    </row>
    <row r="491" spans="2:51" s="14" customFormat="1" ht="11.25">
      <c r="B491" s="197"/>
      <c r="C491" s="198"/>
      <c r="D491" s="183" t="s">
        <v>131</v>
      </c>
      <c r="E491" s="199" t="s">
        <v>17</v>
      </c>
      <c r="F491" s="200" t="s">
        <v>133</v>
      </c>
      <c r="G491" s="198"/>
      <c r="H491" s="201">
        <v>12.614</v>
      </c>
      <c r="I491" s="198"/>
      <c r="J491" s="198"/>
      <c r="K491" s="198"/>
      <c r="L491" s="202"/>
      <c r="M491" s="203"/>
      <c r="N491" s="204"/>
      <c r="O491" s="204"/>
      <c r="P491" s="204"/>
      <c r="Q491" s="204"/>
      <c r="R491" s="204"/>
      <c r="S491" s="204"/>
      <c r="T491" s="205"/>
      <c r="AT491" s="206" t="s">
        <v>131</v>
      </c>
      <c r="AU491" s="206" t="s">
        <v>85</v>
      </c>
      <c r="AV491" s="14" t="s">
        <v>127</v>
      </c>
      <c r="AW491" s="14" t="s">
        <v>4</v>
      </c>
      <c r="AX491" s="14" t="s">
        <v>83</v>
      </c>
      <c r="AY491" s="206" t="s">
        <v>121</v>
      </c>
    </row>
    <row r="492" spans="1:65" s="2" customFormat="1" ht="37.9" customHeight="1">
      <c r="A492" s="31"/>
      <c r="B492" s="32"/>
      <c r="C492" s="170" t="s">
        <v>719</v>
      </c>
      <c r="D492" s="170" t="s">
        <v>123</v>
      </c>
      <c r="E492" s="171" t="s">
        <v>720</v>
      </c>
      <c r="F492" s="172" t="s">
        <v>721</v>
      </c>
      <c r="G492" s="173" t="s">
        <v>314</v>
      </c>
      <c r="H492" s="174">
        <v>0.239</v>
      </c>
      <c r="I492" s="175">
        <v>590</v>
      </c>
      <c r="J492" s="175">
        <f>ROUND(I492*H492,2)</f>
        <v>141.01</v>
      </c>
      <c r="K492" s="176"/>
      <c r="L492" s="36"/>
      <c r="M492" s="177" t="s">
        <v>17</v>
      </c>
      <c r="N492" s="178" t="s">
        <v>46</v>
      </c>
      <c r="O492" s="179">
        <v>0</v>
      </c>
      <c r="P492" s="179">
        <f>O492*H492</f>
        <v>0</v>
      </c>
      <c r="Q492" s="179">
        <v>0</v>
      </c>
      <c r="R492" s="179">
        <f>Q492*H492</f>
        <v>0</v>
      </c>
      <c r="S492" s="179">
        <v>0</v>
      </c>
      <c r="T492" s="180">
        <f>S492*H492</f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181" t="s">
        <v>127</v>
      </c>
      <c r="AT492" s="181" t="s">
        <v>123</v>
      </c>
      <c r="AU492" s="181" t="s">
        <v>85</v>
      </c>
      <c r="AY492" s="17" t="s">
        <v>121</v>
      </c>
      <c r="BE492" s="182">
        <f>IF(N492="základní",J492,0)</f>
        <v>141.01</v>
      </c>
      <c r="BF492" s="182">
        <f>IF(N492="snížená",J492,0)</f>
        <v>0</v>
      </c>
      <c r="BG492" s="182">
        <f>IF(N492="zákl. přenesená",J492,0)</f>
        <v>0</v>
      </c>
      <c r="BH492" s="182">
        <f>IF(N492="sníž. přenesená",J492,0)</f>
        <v>0</v>
      </c>
      <c r="BI492" s="182">
        <f>IF(N492="nulová",J492,0)</f>
        <v>0</v>
      </c>
      <c r="BJ492" s="17" t="s">
        <v>83</v>
      </c>
      <c r="BK492" s="182">
        <f>ROUND(I492*H492,2)</f>
        <v>141.01</v>
      </c>
      <c r="BL492" s="17" t="s">
        <v>127</v>
      </c>
      <c r="BM492" s="181" t="s">
        <v>722</v>
      </c>
    </row>
    <row r="493" spans="1:47" s="2" customFormat="1" ht="29.25">
      <c r="A493" s="31"/>
      <c r="B493" s="32"/>
      <c r="C493" s="33"/>
      <c r="D493" s="183" t="s">
        <v>129</v>
      </c>
      <c r="E493" s="33"/>
      <c r="F493" s="184" t="s">
        <v>723</v>
      </c>
      <c r="G493" s="33"/>
      <c r="H493" s="33"/>
      <c r="I493" s="33"/>
      <c r="J493" s="33"/>
      <c r="K493" s="33"/>
      <c r="L493" s="36"/>
      <c r="M493" s="185"/>
      <c r="N493" s="186"/>
      <c r="O493" s="61"/>
      <c r="P493" s="61"/>
      <c r="Q493" s="61"/>
      <c r="R493" s="61"/>
      <c r="S493" s="61"/>
      <c r="T493" s="62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T493" s="17" t="s">
        <v>129</v>
      </c>
      <c r="AU493" s="17" t="s">
        <v>85</v>
      </c>
    </row>
    <row r="494" spans="2:51" s="13" customFormat="1" ht="11.25">
      <c r="B494" s="187"/>
      <c r="C494" s="188"/>
      <c r="D494" s="183" t="s">
        <v>131</v>
      </c>
      <c r="E494" s="189" t="s">
        <v>17</v>
      </c>
      <c r="F494" s="190" t="s">
        <v>724</v>
      </c>
      <c r="G494" s="188"/>
      <c r="H494" s="191">
        <v>0.239</v>
      </c>
      <c r="I494" s="188"/>
      <c r="J494" s="188"/>
      <c r="K494" s="188"/>
      <c r="L494" s="192"/>
      <c r="M494" s="193"/>
      <c r="N494" s="194"/>
      <c r="O494" s="194"/>
      <c r="P494" s="194"/>
      <c r="Q494" s="194"/>
      <c r="R494" s="194"/>
      <c r="S494" s="194"/>
      <c r="T494" s="195"/>
      <c r="AT494" s="196" t="s">
        <v>131</v>
      </c>
      <c r="AU494" s="196" t="s">
        <v>85</v>
      </c>
      <c r="AV494" s="13" t="s">
        <v>85</v>
      </c>
      <c r="AW494" s="13" t="s">
        <v>36</v>
      </c>
      <c r="AX494" s="13" t="s">
        <v>75</v>
      </c>
      <c r="AY494" s="196" t="s">
        <v>121</v>
      </c>
    </row>
    <row r="495" spans="2:51" s="14" customFormat="1" ht="11.25">
      <c r="B495" s="197"/>
      <c r="C495" s="198"/>
      <c r="D495" s="183" t="s">
        <v>131</v>
      </c>
      <c r="E495" s="199" t="s">
        <v>17</v>
      </c>
      <c r="F495" s="200" t="s">
        <v>133</v>
      </c>
      <c r="G495" s="198"/>
      <c r="H495" s="201">
        <v>0.239</v>
      </c>
      <c r="I495" s="198"/>
      <c r="J495" s="198"/>
      <c r="K495" s="198"/>
      <c r="L495" s="202"/>
      <c r="M495" s="203"/>
      <c r="N495" s="204"/>
      <c r="O495" s="204"/>
      <c r="P495" s="204"/>
      <c r="Q495" s="204"/>
      <c r="R495" s="204"/>
      <c r="S495" s="204"/>
      <c r="T495" s="205"/>
      <c r="AT495" s="206" t="s">
        <v>131</v>
      </c>
      <c r="AU495" s="206" t="s">
        <v>85</v>
      </c>
      <c r="AV495" s="14" t="s">
        <v>127</v>
      </c>
      <c r="AW495" s="14" t="s">
        <v>4</v>
      </c>
      <c r="AX495" s="14" t="s">
        <v>83</v>
      </c>
      <c r="AY495" s="206" t="s">
        <v>121</v>
      </c>
    </row>
    <row r="496" spans="1:65" s="2" customFormat="1" ht="37.9" customHeight="1">
      <c r="A496" s="31"/>
      <c r="B496" s="32"/>
      <c r="C496" s="170" t="s">
        <v>725</v>
      </c>
      <c r="D496" s="170" t="s">
        <v>123</v>
      </c>
      <c r="E496" s="171" t="s">
        <v>726</v>
      </c>
      <c r="F496" s="172" t="s">
        <v>727</v>
      </c>
      <c r="G496" s="173" t="s">
        <v>314</v>
      </c>
      <c r="H496" s="174">
        <v>323.704</v>
      </c>
      <c r="I496" s="175">
        <v>150</v>
      </c>
      <c r="J496" s="175">
        <f>ROUND(I496*H496,2)</f>
        <v>48555.6</v>
      </c>
      <c r="K496" s="176"/>
      <c r="L496" s="36"/>
      <c r="M496" s="177" t="s">
        <v>17</v>
      </c>
      <c r="N496" s="178" t="s">
        <v>46</v>
      </c>
      <c r="O496" s="179">
        <v>0</v>
      </c>
      <c r="P496" s="179">
        <f>O496*H496</f>
        <v>0</v>
      </c>
      <c r="Q496" s="179">
        <v>0</v>
      </c>
      <c r="R496" s="179">
        <f>Q496*H496</f>
        <v>0</v>
      </c>
      <c r="S496" s="179">
        <v>0</v>
      </c>
      <c r="T496" s="180">
        <f>S496*H496</f>
        <v>0</v>
      </c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R496" s="181" t="s">
        <v>127</v>
      </c>
      <c r="AT496" s="181" t="s">
        <v>123</v>
      </c>
      <c r="AU496" s="181" t="s">
        <v>85</v>
      </c>
      <c r="AY496" s="17" t="s">
        <v>121</v>
      </c>
      <c r="BE496" s="182">
        <f>IF(N496="základní",J496,0)</f>
        <v>48555.6</v>
      </c>
      <c r="BF496" s="182">
        <f>IF(N496="snížená",J496,0)</f>
        <v>0</v>
      </c>
      <c r="BG496" s="182">
        <f>IF(N496="zákl. přenesená",J496,0)</f>
        <v>0</v>
      </c>
      <c r="BH496" s="182">
        <f>IF(N496="sníž. přenesená",J496,0)</f>
        <v>0</v>
      </c>
      <c r="BI496" s="182">
        <f>IF(N496="nulová",J496,0)</f>
        <v>0</v>
      </c>
      <c r="BJ496" s="17" t="s">
        <v>83</v>
      </c>
      <c r="BK496" s="182">
        <f>ROUND(I496*H496,2)</f>
        <v>48555.6</v>
      </c>
      <c r="BL496" s="17" t="s">
        <v>127</v>
      </c>
      <c r="BM496" s="181" t="s">
        <v>728</v>
      </c>
    </row>
    <row r="497" spans="1:47" s="2" customFormat="1" ht="29.25">
      <c r="A497" s="31"/>
      <c r="B497" s="32"/>
      <c r="C497" s="33"/>
      <c r="D497" s="183" t="s">
        <v>129</v>
      </c>
      <c r="E497" s="33"/>
      <c r="F497" s="184" t="s">
        <v>727</v>
      </c>
      <c r="G497" s="33"/>
      <c r="H497" s="33"/>
      <c r="I497" s="33"/>
      <c r="J497" s="33"/>
      <c r="K497" s="33"/>
      <c r="L497" s="36"/>
      <c r="M497" s="185"/>
      <c r="N497" s="186"/>
      <c r="O497" s="61"/>
      <c r="P497" s="61"/>
      <c r="Q497" s="61"/>
      <c r="R497" s="61"/>
      <c r="S497" s="61"/>
      <c r="T497" s="62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T497" s="17" t="s">
        <v>129</v>
      </c>
      <c r="AU497" s="17" t="s">
        <v>85</v>
      </c>
    </row>
    <row r="498" spans="2:51" s="13" customFormat="1" ht="11.25">
      <c r="B498" s="187"/>
      <c r="C498" s="188"/>
      <c r="D498" s="183" t="s">
        <v>131</v>
      </c>
      <c r="E498" s="189" t="s">
        <v>17</v>
      </c>
      <c r="F498" s="190" t="s">
        <v>698</v>
      </c>
      <c r="G498" s="188"/>
      <c r="H498" s="191">
        <v>323.704</v>
      </c>
      <c r="I498" s="188"/>
      <c r="J498" s="188"/>
      <c r="K498" s="188"/>
      <c r="L498" s="192"/>
      <c r="M498" s="193"/>
      <c r="N498" s="194"/>
      <c r="O498" s="194"/>
      <c r="P498" s="194"/>
      <c r="Q498" s="194"/>
      <c r="R498" s="194"/>
      <c r="S498" s="194"/>
      <c r="T498" s="195"/>
      <c r="AT498" s="196" t="s">
        <v>131</v>
      </c>
      <c r="AU498" s="196" t="s">
        <v>85</v>
      </c>
      <c r="AV498" s="13" t="s">
        <v>85</v>
      </c>
      <c r="AW498" s="13" t="s">
        <v>36</v>
      </c>
      <c r="AX498" s="13" t="s">
        <v>75</v>
      </c>
      <c r="AY498" s="196" t="s">
        <v>121</v>
      </c>
    </row>
    <row r="499" spans="2:51" s="14" customFormat="1" ht="11.25">
      <c r="B499" s="197"/>
      <c r="C499" s="198"/>
      <c r="D499" s="183" t="s">
        <v>131</v>
      </c>
      <c r="E499" s="199" t="s">
        <v>17</v>
      </c>
      <c r="F499" s="200" t="s">
        <v>133</v>
      </c>
      <c r="G499" s="198"/>
      <c r="H499" s="201">
        <v>323.704</v>
      </c>
      <c r="I499" s="198"/>
      <c r="J499" s="198"/>
      <c r="K499" s="198"/>
      <c r="L499" s="202"/>
      <c r="M499" s="203"/>
      <c r="N499" s="204"/>
      <c r="O499" s="204"/>
      <c r="P499" s="204"/>
      <c r="Q499" s="204"/>
      <c r="R499" s="204"/>
      <c r="S499" s="204"/>
      <c r="T499" s="205"/>
      <c r="AT499" s="206" t="s">
        <v>131</v>
      </c>
      <c r="AU499" s="206" t="s">
        <v>85</v>
      </c>
      <c r="AV499" s="14" t="s">
        <v>127</v>
      </c>
      <c r="AW499" s="14" t="s">
        <v>4</v>
      </c>
      <c r="AX499" s="14" t="s">
        <v>83</v>
      </c>
      <c r="AY499" s="206" t="s">
        <v>121</v>
      </c>
    </row>
    <row r="500" spans="2:63" s="12" customFormat="1" ht="22.9" customHeight="1">
      <c r="B500" s="155"/>
      <c r="C500" s="156"/>
      <c r="D500" s="157" t="s">
        <v>74</v>
      </c>
      <c r="E500" s="168" t="s">
        <v>729</v>
      </c>
      <c r="F500" s="168" t="s">
        <v>730</v>
      </c>
      <c r="G500" s="156"/>
      <c r="H500" s="156"/>
      <c r="I500" s="156"/>
      <c r="J500" s="169">
        <f>BK500</f>
        <v>34475.3</v>
      </c>
      <c r="K500" s="156"/>
      <c r="L500" s="160"/>
      <c r="M500" s="161"/>
      <c r="N500" s="162"/>
      <c r="O500" s="162"/>
      <c r="P500" s="163">
        <f>SUM(P501:P516)</f>
        <v>37.021248</v>
      </c>
      <c r="Q500" s="162"/>
      <c r="R500" s="163">
        <f>SUM(R501:R516)</f>
        <v>0</v>
      </c>
      <c r="S500" s="162"/>
      <c r="T500" s="164">
        <f>SUM(T501:T516)</f>
        <v>0</v>
      </c>
      <c r="AR500" s="165" t="s">
        <v>83</v>
      </c>
      <c r="AT500" s="166" t="s">
        <v>74</v>
      </c>
      <c r="AU500" s="166" t="s">
        <v>83</v>
      </c>
      <c r="AY500" s="165" t="s">
        <v>121</v>
      </c>
      <c r="BK500" s="167">
        <f>SUM(BK501:BK516)</f>
        <v>34475.3</v>
      </c>
    </row>
    <row r="501" spans="1:65" s="2" customFormat="1" ht="24.2" customHeight="1">
      <c r="A501" s="31"/>
      <c r="B501" s="32"/>
      <c r="C501" s="170" t="s">
        <v>731</v>
      </c>
      <c r="D501" s="170" t="s">
        <v>123</v>
      </c>
      <c r="E501" s="171" t="s">
        <v>732</v>
      </c>
      <c r="F501" s="172" t="s">
        <v>733</v>
      </c>
      <c r="G501" s="173" t="s">
        <v>314</v>
      </c>
      <c r="H501" s="174">
        <v>354.056</v>
      </c>
      <c r="I501" s="175">
        <v>64.5</v>
      </c>
      <c r="J501" s="175">
        <f>ROUND(I501*H501,2)</f>
        <v>22836.61</v>
      </c>
      <c r="K501" s="176"/>
      <c r="L501" s="36"/>
      <c r="M501" s="177" t="s">
        <v>17</v>
      </c>
      <c r="N501" s="178" t="s">
        <v>46</v>
      </c>
      <c r="O501" s="179">
        <v>0.066</v>
      </c>
      <c r="P501" s="179">
        <f>O501*H501</f>
        <v>23.367696</v>
      </c>
      <c r="Q501" s="179">
        <v>0</v>
      </c>
      <c r="R501" s="179">
        <f>Q501*H501</f>
        <v>0</v>
      </c>
      <c r="S501" s="179">
        <v>0</v>
      </c>
      <c r="T501" s="180">
        <f>S501*H501</f>
        <v>0</v>
      </c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R501" s="181" t="s">
        <v>127</v>
      </c>
      <c r="AT501" s="181" t="s">
        <v>123</v>
      </c>
      <c r="AU501" s="181" t="s">
        <v>85</v>
      </c>
      <c r="AY501" s="17" t="s">
        <v>121</v>
      </c>
      <c r="BE501" s="182">
        <f>IF(N501="základní",J501,0)</f>
        <v>22836.61</v>
      </c>
      <c r="BF501" s="182">
        <f>IF(N501="snížená",J501,0)</f>
        <v>0</v>
      </c>
      <c r="BG501" s="182">
        <f>IF(N501="zákl. přenesená",J501,0)</f>
        <v>0</v>
      </c>
      <c r="BH501" s="182">
        <f>IF(N501="sníž. přenesená",J501,0)</f>
        <v>0</v>
      </c>
      <c r="BI501" s="182">
        <f>IF(N501="nulová",J501,0)</f>
        <v>0</v>
      </c>
      <c r="BJ501" s="17" t="s">
        <v>83</v>
      </c>
      <c r="BK501" s="182">
        <f>ROUND(I501*H501,2)</f>
        <v>22836.61</v>
      </c>
      <c r="BL501" s="17" t="s">
        <v>127</v>
      </c>
      <c r="BM501" s="181" t="s">
        <v>734</v>
      </c>
    </row>
    <row r="502" spans="1:47" s="2" customFormat="1" ht="29.25">
      <c r="A502" s="31"/>
      <c r="B502" s="32"/>
      <c r="C502" s="33"/>
      <c r="D502" s="183" t="s">
        <v>129</v>
      </c>
      <c r="E502" s="33"/>
      <c r="F502" s="184" t="s">
        <v>735</v>
      </c>
      <c r="G502" s="33"/>
      <c r="H502" s="33"/>
      <c r="I502" s="33"/>
      <c r="J502" s="33"/>
      <c r="K502" s="33"/>
      <c r="L502" s="36"/>
      <c r="M502" s="185"/>
      <c r="N502" s="186"/>
      <c r="O502" s="61"/>
      <c r="P502" s="61"/>
      <c r="Q502" s="61"/>
      <c r="R502" s="61"/>
      <c r="S502" s="61"/>
      <c r="T502" s="62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T502" s="17" t="s">
        <v>129</v>
      </c>
      <c r="AU502" s="17" t="s">
        <v>85</v>
      </c>
    </row>
    <row r="503" spans="2:51" s="13" customFormat="1" ht="11.25">
      <c r="B503" s="187"/>
      <c r="C503" s="188"/>
      <c r="D503" s="183" t="s">
        <v>131</v>
      </c>
      <c r="E503" s="189" t="s">
        <v>17</v>
      </c>
      <c r="F503" s="190" t="s">
        <v>736</v>
      </c>
      <c r="G503" s="188"/>
      <c r="H503" s="191">
        <v>354.056</v>
      </c>
      <c r="I503" s="188"/>
      <c r="J503" s="188"/>
      <c r="K503" s="188"/>
      <c r="L503" s="192"/>
      <c r="M503" s="193"/>
      <c r="N503" s="194"/>
      <c r="O503" s="194"/>
      <c r="P503" s="194"/>
      <c r="Q503" s="194"/>
      <c r="R503" s="194"/>
      <c r="S503" s="194"/>
      <c r="T503" s="195"/>
      <c r="AT503" s="196" t="s">
        <v>131</v>
      </c>
      <c r="AU503" s="196" t="s">
        <v>85</v>
      </c>
      <c r="AV503" s="13" t="s">
        <v>85</v>
      </c>
      <c r="AW503" s="13" t="s">
        <v>36</v>
      </c>
      <c r="AX503" s="13" t="s">
        <v>75</v>
      </c>
      <c r="AY503" s="196" t="s">
        <v>121</v>
      </c>
    </row>
    <row r="504" spans="2:51" s="14" customFormat="1" ht="11.25">
      <c r="B504" s="197"/>
      <c r="C504" s="198"/>
      <c r="D504" s="183" t="s">
        <v>131</v>
      </c>
      <c r="E504" s="199" t="s">
        <v>17</v>
      </c>
      <c r="F504" s="200" t="s">
        <v>133</v>
      </c>
      <c r="G504" s="198"/>
      <c r="H504" s="201">
        <v>354.056</v>
      </c>
      <c r="I504" s="198"/>
      <c r="J504" s="198"/>
      <c r="K504" s="198"/>
      <c r="L504" s="202"/>
      <c r="M504" s="203"/>
      <c r="N504" s="204"/>
      <c r="O504" s="204"/>
      <c r="P504" s="204"/>
      <c r="Q504" s="204"/>
      <c r="R504" s="204"/>
      <c r="S504" s="204"/>
      <c r="T504" s="205"/>
      <c r="AT504" s="206" t="s">
        <v>131</v>
      </c>
      <c r="AU504" s="206" t="s">
        <v>85</v>
      </c>
      <c r="AV504" s="14" t="s">
        <v>127</v>
      </c>
      <c r="AW504" s="14" t="s">
        <v>4</v>
      </c>
      <c r="AX504" s="14" t="s">
        <v>83</v>
      </c>
      <c r="AY504" s="206" t="s">
        <v>121</v>
      </c>
    </row>
    <row r="505" spans="1:65" s="2" customFormat="1" ht="24.2" customHeight="1">
      <c r="A505" s="31"/>
      <c r="B505" s="32"/>
      <c r="C505" s="170" t="s">
        <v>737</v>
      </c>
      <c r="D505" s="170" t="s">
        <v>123</v>
      </c>
      <c r="E505" s="171" t="s">
        <v>738</v>
      </c>
      <c r="F505" s="172" t="s">
        <v>739</v>
      </c>
      <c r="G505" s="173" t="s">
        <v>314</v>
      </c>
      <c r="H505" s="174">
        <v>354.056</v>
      </c>
      <c r="I505" s="175">
        <v>8.09</v>
      </c>
      <c r="J505" s="175">
        <f>ROUND(I505*H505,2)</f>
        <v>2864.31</v>
      </c>
      <c r="K505" s="176"/>
      <c r="L505" s="36"/>
      <c r="M505" s="177" t="s">
        <v>17</v>
      </c>
      <c r="N505" s="178" t="s">
        <v>46</v>
      </c>
      <c r="O505" s="179">
        <v>0.005</v>
      </c>
      <c r="P505" s="179">
        <f>O505*H505</f>
        <v>1.7702799999999999</v>
      </c>
      <c r="Q505" s="179">
        <v>0</v>
      </c>
      <c r="R505" s="179">
        <f>Q505*H505</f>
        <v>0</v>
      </c>
      <c r="S505" s="179">
        <v>0</v>
      </c>
      <c r="T505" s="180">
        <f>S505*H505</f>
        <v>0</v>
      </c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R505" s="181" t="s">
        <v>127</v>
      </c>
      <c r="AT505" s="181" t="s">
        <v>123</v>
      </c>
      <c r="AU505" s="181" t="s">
        <v>85</v>
      </c>
      <c r="AY505" s="17" t="s">
        <v>121</v>
      </c>
      <c r="BE505" s="182">
        <f>IF(N505="základní",J505,0)</f>
        <v>2864.31</v>
      </c>
      <c r="BF505" s="182">
        <f>IF(N505="snížená",J505,0)</f>
        <v>0</v>
      </c>
      <c r="BG505" s="182">
        <f>IF(N505="zákl. přenesená",J505,0)</f>
        <v>0</v>
      </c>
      <c r="BH505" s="182">
        <f>IF(N505="sníž. přenesená",J505,0)</f>
        <v>0</v>
      </c>
      <c r="BI505" s="182">
        <f>IF(N505="nulová",J505,0)</f>
        <v>0</v>
      </c>
      <c r="BJ505" s="17" t="s">
        <v>83</v>
      </c>
      <c r="BK505" s="182">
        <f>ROUND(I505*H505,2)</f>
        <v>2864.31</v>
      </c>
      <c r="BL505" s="17" t="s">
        <v>127</v>
      </c>
      <c r="BM505" s="181" t="s">
        <v>740</v>
      </c>
    </row>
    <row r="506" spans="1:47" s="2" customFormat="1" ht="29.25">
      <c r="A506" s="31"/>
      <c r="B506" s="32"/>
      <c r="C506" s="33"/>
      <c r="D506" s="183" t="s">
        <v>129</v>
      </c>
      <c r="E506" s="33"/>
      <c r="F506" s="184" t="s">
        <v>741</v>
      </c>
      <c r="G506" s="33"/>
      <c r="H506" s="33"/>
      <c r="I506" s="33"/>
      <c r="J506" s="33"/>
      <c r="K506" s="33"/>
      <c r="L506" s="36"/>
      <c r="M506" s="185"/>
      <c r="N506" s="186"/>
      <c r="O506" s="61"/>
      <c r="P506" s="61"/>
      <c r="Q506" s="61"/>
      <c r="R506" s="61"/>
      <c r="S506" s="61"/>
      <c r="T506" s="62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T506" s="17" t="s">
        <v>129</v>
      </c>
      <c r="AU506" s="17" t="s">
        <v>85</v>
      </c>
    </row>
    <row r="507" spans="2:51" s="13" customFormat="1" ht="11.25">
      <c r="B507" s="187"/>
      <c r="C507" s="188"/>
      <c r="D507" s="183" t="s">
        <v>131</v>
      </c>
      <c r="E507" s="189" t="s">
        <v>17</v>
      </c>
      <c r="F507" s="190" t="s">
        <v>736</v>
      </c>
      <c r="G507" s="188"/>
      <c r="H507" s="191">
        <v>354.056</v>
      </c>
      <c r="I507" s="188"/>
      <c r="J507" s="188"/>
      <c r="K507" s="188"/>
      <c r="L507" s="192"/>
      <c r="M507" s="193"/>
      <c r="N507" s="194"/>
      <c r="O507" s="194"/>
      <c r="P507" s="194"/>
      <c r="Q507" s="194"/>
      <c r="R507" s="194"/>
      <c r="S507" s="194"/>
      <c r="T507" s="195"/>
      <c r="AT507" s="196" t="s">
        <v>131</v>
      </c>
      <c r="AU507" s="196" t="s">
        <v>85</v>
      </c>
      <c r="AV507" s="13" t="s">
        <v>85</v>
      </c>
      <c r="AW507" s="13" t="s">
        <v>36</v>
      </c>
      <c r="AX507" s="13" t="s">
        <v>75</v>
      </c>
      <c r="AY507" s="196" t="s">
        <v>121</v>
      </c>
    </row>
    <row r="508" spans="2:51" s="14" customFormat="1" ht="11.25">
      <c r="B508" s="197"/>
      <c r="C508" s="198"/>
      <c r="D508" s="183" t="s">
        <v>131</v>
      </c>
      <c r="E508" s="199" t="s">
        <v>17</v>
      </c>
      <c r="F508" s="200" t="s">
        <v>133</v>
      </c>
      <c r="G508" s="198"/>
      <c r="H508" s="201">
        <v>354.056</v>
      </c>
      <c r="I508" s="198"/>
      <c r="J508" s="198"/>
      <c r="K508" s="198"/>
      <c r="L508" s="202"/>
      <c r="M508" s="203"/>
      <c r="N508" s="204"/>
      <c r="O508" s="204"/>
      <c r="P508" s="204"/>
      <c r="Q508" s="204"/>
      <c r="R508" s="204"/>
      <c r="S508" s="204"/>
      <c r="T508" s="205"/>
      <c r="AT508" s="206" t="s">
        <v>131</v>
      </c>
      <c r="AU508" s="206" t="s">
        <v>85</v>
      </c>
      <c r="AV508" s="14" t="s">
        <v>127</v>
      </c>
      <c r="AW508" s="14" t="s">
        <v>4</v>
      </c>
      <c r="AX508" s="14" t="s">
        <v>83</v>
      </c>
      <c r="AY508" s="206" t="s">
        <v>121</v>
      </c>
    </row>
    <row r="509" spans="1:65" s="2" customFormat="1" ht="24.2" customHeight="1">
      <c r="A509" s="31"/>
      <c r="B509" s="32"/>
      <c r="C509" s="170" t="s">
        <v>742</v>
      </c>
      <c r="D509" s="170" t="s">
        <v>123</v>
      </c>
      <c r="E509" s="171" t="s">
        <v>743</v>
      </c>
      <c r="F509" s="172" t="s">
        <v>744</v>
      </c>
      <c r="G509" s="173" t="s">
        <v>314</v>
      </c>
      <c r="H509" s="174">
        <v>8.908</v>
      </c>
      <c r="I509" s="175">
        <v>529</v>
      </c>
      <c r="J509" s="175">
        <f>ROUND(I509*H509,2)</f>
        <v>4712.33</v>
      </c>
      <c r="K509" s="176"/>
      <c r="L509" s="36"/>
      <c r="M509" s="177" t="s">
        <v>17</v>
      </c>
      <c r="N509" s="178" t="s">
        <v>46</v>
      </c>
      <c r="O509" s="179">
        <v>0.828</v>
      </c>
      <c r="P509" s="179">
        <f>O509*H509</f>
        <v>7.375823999999999</v>
      </c>
      <c r="Q509" s="179">
        <v>0</v>
      </c>
      <c r="R509" s="179">
        <f>Q509*H509</f>
        <v>0</v>
      </c>
      <c r="S509" s="179">
        <v>0</v>
      </c>
      <c r="T509" s="180">
        <f>S509*H509</f>
        <v>0</v>
      </c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R509" s="181" t="s">
        <v>127</v>
      </c>
      <c r="AT509" s="181" t="s">
        <v>123</v>
      </c>
      <c r="AU509" s="181" t="s">
        <v>85</v>
      </c>
      <c r="AY509" s="17" t="s">
        <v>121</v>
      </c>
      <c r="BE509" s="182">
        <f>IF(N509="základní",J509,0)</f>
        <v>4712.33</v>
      </c>
      <c r="BF509" s="182">
        <f>IF(N509="snížená",J509,0)</f>
        <v>0</v>
      </c>
      <c r="BG509" s="182">
        <f>IF(N509="zákl. přenesená",J509,0)</f>
        <v>0</v>
      </c>
      <c r="BH509" s="182">
        <f>IF(N509="sníž. přenesená",J509,0)</f>
        <v>0</v>
      </c>
      <c r="BI509" s="182">
        <f>IF(N509="nulová",J509,0)</f>
        <v>0</v>
      </c>
      <c r="BJ509" s="17" t="s">
        <v>83</v>
      </c>
      <c r="BK509" s="182">
        <f>ROUND(I509*H509,2)</f>
        <v>4712.33</v>
      </c>
      <c r="BL509" s="17" t="s">
        <v>127</v>
      </c>
      <c r="BM509" s="181" t="s">
        <v>745</v>
      </c>
    </row>
    <row r="510" spans="1:47" s="2" customFormat="1" ht="29.25">
      <c r="A510" s="31"/>
      <c r="B510" s="32"/>
      <c r="C510" s="33"/>
      <c r="D510" s="183" t="s">
        <v>129</v>
      </c>
      <c r="E510" s="33"/>
      <c r="F510" s="184" t="s">
        <v>746</v>
      </c>
      <c r="G510" s="33"/>
      <c r="H510" s="33"/>
      <c r="I510" s="33"/>
      <c r="J510" s="33"/>
      <c r="K510" s="33"/>
      <c r="L510" s="36"/>
      <c r="M510" s="185"/>
      <c r="N510" s="186"/>
      <c r="O510" s="61"/>
      <c r="P510" s="61"/>
      <c r="Q510" s="61"/>
      <c r="R510" s="61"/>
      <c r="S510" s="61"/>
      <c r="T510" s="62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T510" s="17" t="s">
        <v>129</v>
      </c>
      <c r="AU510" s="17" t="s">
        <v>85</v>
      </c>
    </row>
    <row r="511" spans="2:51" s="13" customFormat="1" ht="11.25">
      <c r="B511" s="187"/>
      <c r="C511" s="188"/>
      <c r="D511" s="183" t="s">
        <v>131</v>
      </c>
      <c r="E511" s="189" t="s">
        <v>17</v>
      </c>
      <c r="F511" s="190" t="s">
        <v>747</v>
      </c>
      <c r="G511" s="188"/>
      <c r="H511" s="191">
        <v>8.908</v>
      </c>
      <c r="I511" s="188"/>
      <c r="J511" s="188"/>
      <c r="K511" s="188"/>
      <c r="L511" s="192"/>
      <c r="M511" s="193"/>
      <c r="N511" s="194"/>
      <c r="O511" s="194"/>
      <c r="P511" s="194"/>
      <c r="Q511" s="194"/>
      <c r="R511" s="194"/>
      <c r="S511" s="194"/>
      <c r="T511" s="195"/>
      <c r="AT511" s="196" t="s">
        <v>131</v>
      </c>
      <c r="AU511" s="196" t="s">
        <v>85</v>
      </c>
      <c r="AV511" s="13" t="s">
        <v>85</v>
      </c>
      <c r="AW511" s="13" t="s">
        <v>36</v>
      </c>
      <c r="AX511" s="13" t="s">
        <v>75</v>
      </c>
      <c r="AY511" s="196" t="s">
        <v>121</v>
      </c>
    </row>
    <row r="512" spans="2:51" s="14" customFormat="1" ht="11.25">
      <c r="B512" s="197"/>
      <c r="C512" s="198"/>
      <c r="D512" s="183" t="s">
        <v>131</v>
      </c>
      <c r="E512" s="199" t="s">
        <v>17</v>
      </c>
      <c r="F512" s="200" t="s">
        <v>133</v>
      </c>
      <c r="G512" s="198"/>
      <c r="H512" s="201">
        <v>8.908</v>
      </c>
      <c r="I512" s="198"/>
      <c r="J512" s="198"/>
      <c r="K512" s="198"/>
      <c r="L512" s="202"/>
      <c r="M512" s="203"/>
      <c r="N512" s="204"/>
      <c r="O512" s="204"/>
      <c r="P512" s="204"/>
      <c r="Q512" s="204"/>
      <c r="R512" s="204"/>
      <c r="S512" s="204"/>
      <c r="T512" s="205"/>
      <c r="AT512" s="206" t="s">
        <v>131</v>
      </c>
      <c r="AU512" s="206" t="s">
        <v>85</v>
      </c>
      <c r="AV512" s="14" t="s">
        <v>127</v>
      </c>
      <c r="AW512" s="14" t="s">
        <v>4</v>
      </c>
      <c r="AX512" s="14" t="s">
        <v>83</v>
      </c>
      <c r="AY512" s="206" t="s">
        <v>121</v>
      </c>
    </row>
    <row r="513" spans="1:65" s="2" customFormat="1" ht="24.2" customHeight="1">
      <c r="A513" s="31"/>
      <c r="B513" s="32"/>
      <c r="C513" s="170" t="s">
        <v>748</v>
      </c>
      <c r="D513" s="170" t="s">
        <v>123</v>
      </c>
      <c r="E513" s="171" t="s">
        <v>749</v>
      </c>
      <c r="F513" s="172" t="s">
        <v>750</v>
      </c>
      <c r="G513" s="173" t="s">
        <v>314</v>
      </c>
      <c r="H513" s="174">
        <v>8.908</v>
      </c>
      <c r="I513" s="175">
        <v>456</v>
      </c>
      <c r="J513" s="175">
        <f>ROUND(I513*H513,2)</f>
        <v>4062.05</v>
      </c>
      <c r="K513" s="176"/>
      <c r="L513" s="36"/>
      <c r="M513" s="177" t="s">
        <v>17</v>
      </c>
      <c r="N513" s="178" t="s">
        <v>46</v>
      </c>
      <c r="O513" s="179">
        <v>0.506</v>
      </c>
      <c r="P513" s="179">
        <f>O513*H513</f>
        <v>4.507448</v>
      </c>
      <c r="Q513" s="179">
        <v>0</v>
      </c>
      <c r="R513" s="179">
        <f>Q513*H513</f>
        <v>0</v>
      </c>
      <c r="S513" s="179">
        <v>0</v>
      </c>
      <c r="T513" s="180">
        <f>S513*H513</f>
        <v>0</v>
      </c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R513" s="181" t="s">
        <v>127</v>
      </c>
      <c r="AT513" s="181" t="s">
        <v>123</v>
      </c>
      <c r="AU513" s="181" t="s">
        <v>85</v>
      </c>
      <c r="AY513" s="17" t="s">
        <v>121</v>
      </c>
      <c r="BE513" s="182">
        <f>IF(N513="základní",J513,0)</f>
        <v>4062.05</v>
      </c>
      <c r="BF513" s="182">
        <f>IF(N513="snížená",J513,0)</f>
        <v>0</v>
      </c>
      <c r="BG513" s="182">
        <f>IF(N513="zákl. přenesená",J513,0)</f>
        <v>0</v>
      </c>
      <c r="BH513" s="182">
        <f>IF(N513="sníž. přenesená",J513,0)</f>
        <v>0</v>
      </c>
      <c r="BI513" s="182">
        <f>IF(N513="nulová",J513,0)</f>
        <v>0</v>
      </c>
      <c r="BJ513" s="17" t="s">
        <v>83</v>
      </c>
      <c r="BK513" s="182">
        <f>ROUND(I513*H513,2)</f>
        <v>4062.05</v>
      </c>
      <c r="BL513" s="17" t="s">
        <v>127</v>
      </c>
      <c r="BM513" s="181" t="s">
        <v>751</v>
      </c>
    </row>
    <row r="514" spans="1:47" s="2" customFormat="1" ht="29.25">
      <c r="A514" s="31"/>
      <c r="B514" s="32"/>
      <c r="C514" s="33"/>
      <c r="D514" s="183" t="s">
        <v>129</v>
      </c>
      <c r="E514" s="33"/>
      <c r="F514" s="184" t="s">
        <v>752</v>
      </c>
      <c r="G514" s="33"/>
      <c r="H514" s="33"/>
      <c r="I514" s="33"/>
      <c r="J514" s="33"/>
      <c r="K514" s="33"/>
      <c r="L514" s="36"/>
      <c r="M514" s="185"/>
      <c r="N514" s="186"/>
      <c r="O514" s="61"/>
      <c r="P514" s="61"/>
      <c r="Q514" s="61"/>
      <c r="R514" s="61"/>
      <c r="S514" s="61"/>
      <c r="T514" s="62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T514" s="17" t="s">
        <v>129</v>
      </c>
      <c r="AU514" s="17" t="s">
        <v>85</v>
      </c>
    </row>
    <row r="515" spans="2:51" s="13" customFormat="1" ht="11.25">
      <c r="B515" s="187"/>
      <c r="C515" s="188"/>
      <c r="D515" s="183" t="s">
        <v>131</v>
      </c>
      <c r="E515" s="189" t="s">
        <v>17</v>
      </c>
      <c r="F515" s="190" t="s">
        <v>747</v>
      </c>
      <c r="G515" s="188"/>
      <c r="H515" s="191">
        <v>8.908</v>
      </c>
      <c r="I515" s="188"/>
      <c r="J515" s="188"/>
      <c r="K515" s="188"/>
      <c r="L515" s="192"/>
      <c r="M515" s="193"/>
      <c r="N515" s="194"/>
      <c r="O515" s="194"/>
      <c r="P515" s="194"/>
      <c r="Q515" s="194"/>
      <c r="R515" s="194"/>
      <c r="S515" s="194"/>
      <c r="T515" s="195"/>
      <c r="AT515" s="196" t="s">
        <v>131</v>
      </c>
      <c r="AU515" s="196" t="s">
        <v>85</v>
      </c>
      <c r="AV515" s="13" t="s">
        <v>85</v>
      </c>
      <c r="AW515" s="13" t="s">
        <v>36</v>
      </c>
      <c r="AX515" s="13" t="s">
        <v>75</v>
      </c>
      <c r="AY515" s="196" t="s">
        <v>121</v>
      </c>
    </row>
    <row r="516" spans="2:51" s="14" customFormat="1" ht="11.25">
      <c r="B516" s="197"/>
      <c r="C516" s="198"/>
      <c r="D516" s="183" t="s">
        <v>131</v>
      </c>
      <c r="E516" s="199" t="s">
        <v>17</v>
      </c>
      <c r="F516" s="200" t="s">
        <v>133</v>
      </c>
      <c r="G516" s="198"/>
      <c r="H516" s="201">
        <v>8.908</v>
      </c>
      <c r="I516" s="198"/>
      <c r="J516" s="198"/>
      <c r="K516" s="198"/>
      <c r="L516" s="202"/>
      <c r="M516" s="217"/>
      <c r="N516" s="218"/>
      <c r="O516" s="218"/>
      <c r="P516" s="218"/>
      <c r="Q516" s="218"/>
      <c r="R516" s="218"/>
      <c r="S516" s="218"/>
      <c r="T516" s="219"/>
      <c r="AT516" s="206" t="s">
        <v>131</v>
      </c>
      <c r="AU516" s="206" t="s">
        <v>85</v>
      </c>
      <c r="AV516" s="14" t="s">
        <v>127</v>
      </c>
      <c r="AW516" s="14" t="s">
        <v>4</v>
      </c>
      <c r="AX516" s="14" t="s">
        <v>83</v>
      </c>
      <c r="AY516" s="206" t="s">
        <v>121</v>
      </c>
    </row>
    <row r="517" spans="1:31" s="2" customFormat="1" ht="6.95" customHeight="1">
      <c r="A517" s="31"/>
      <c r="B517" s="44"/>
      <c r="C517" s="45"/>
      <c r="D517" s="45"/>
      <c r="E517" s="45"/>
      <c r="F517" s="45"/>
      <c r="G517" s="45"/>
      <c r="H517" s="45"/>
      <c r="I517" s="45"/>
      <c r="J517" s="45"/>
      <c r="K517" s="45"/>
      <c r="L517" s="36"/>
      <c r="M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</row>
  </sheetData>
  <sheetProtection algorithmName="SHA-512" hashValue="riy5QTz0158z0UxmMyd4gVJW/47I8QcOzyFx2gKQjDSiSLQz7fBdUFWSPEukRwSfIo/bgQGvko6n8ts/E2notg==" saltValue="aqjxPYtGjRZ3UTsLzqZ/VUN1wmKlSFTMaerH3IZcunqyYkC/vHyt6b5g4Lio5mdyzzRxmyy+PMOR2UmUelNxtQ==" spinCount="100000" sheet="1" objects="1" scenarios="1" formatColumns="0" formatRows="0" autoFilter="0"/>
  <autoFilter ref="C84:K516"/>
  <mergeCells count="8">
    <mergeCell ref="E75:H75"/>
    <mergeCell ref="E77:H77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88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0"/>
      <c r="AT3" s="17" t="s">
        <v>85</v>
      </c>
    </row>
    <row r="4" spans="2:46" s="1" customFormat="1" ht="24.95" customHeight="1">
      <c r="B4" s="20"/>
      <c r="D4" s="100" t="s">
        <v>92</v>
      </c>
      <c r="L4" s="20"/>
      <c r="M4" s="10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2" t="s">
        <v>14</v>
      </c>
      <c r="L6" s="20"/>
    </row>
    <row r="7" spans="2:12" s="1" customFormat="1" ht="16.5" customHeight="1">
      <c r="B7" s="20"/>
      <c r="E7" s="340" t="str">
        <f>'Rekapitulace stavby'!K6</f>
        <v>Rekonstrukce vodovodu a kanalizace ulice Jiráskova-II.etapa</v>
      </c>
      <c r="F7" s="341"/>
      <c r="G7" s="341"/>
      <c r="H7" s="341"/>
      <c r="L7" s="20"/>
    </row>
    <row r="8" spans="1:31" s="2" customFormat="1" ht="12" customHeight="1">
      <c r="A8" s="31"/>
      <c r="B8" s="36"/>
      <c r="C8" s="31"/>
      <c r="D8" s="102" t="s">
        <v>93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42" t="s">
        <v>753</v>
      </c>
      <c r="F9" s="343"/>
      <c r="G9" s="343"/>
      <c r="H9" s="343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16</v>
      </c>
      <c r="E11" s="31"/>
      <c r="F11" s="104" t="s">
        <v>17</v>
      </c>
      <c r="G11" s="31"/>
      <c r="H11" s="31"/>
      <c r="I11" s="102" t="s">
        <v>18</v>
      </c>
      <c r="J11" s="104" t="s">
        <v>17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19</v>
      </c>
      <c r="E12" s="31"/>
      <c r="F12" s="104" t="s">
        <v>20</v>
      </c>
      <c r="G12" s="31"/>
      <c r="H12" s="31"/>
      <c r="I12" s="102" t="s">
        <v>21</v>
      </c>
      <c r="J12" s="105" t="str">
        <f>'Rekapitulace stavby'!AN8</f>
        <v>2. 7. 2021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23</v>
      </c>
      <c r="E14" s="31"/>
      <c r="F14" s="31"/>
      <c r="G14" s="31"/>
      <c r="H14" s="31"/>
      <c r="I14" s="102" t="s">
        <v>24</v>
      </c>
      <c r="J14" s="104" t="s">
        <v>25</v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">
        <v>26</v>
      </c>
      <c r="F15" s="31"/>
      <c r="G15" s="31"/>
      <c r="H15" s="31"/>
      <c r="I15" s="102" t="s">
        <v>27</v>
      </c>
      <c r="J15" s="104" t="s">
        <v>28</v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29</v>
      </c>
      <c r="E17" s="31"/>
      <c r="F17" s="31"/>
      <c r="G17" s="31"/>
      <c r="H17" s="31"/>
      <c r="I17" s="102" t="s">
        <v>24</v>
      </c>
      <c r="J17" s="104" t="s">
        <v>30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4" t="s">
        <v>31</v>
      </c>
      <c r="F18" s="31"/>
      <c r="G18" s="31"/>
      <c r="H18" s="31"/>
      <c r="I18" s="102" t="s">
        <v>27</v>
      </c>
      <c r="J18" s="104" t="s">
        <v>32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33</v>
      </c>
      <c r="E20" s="31"/>
      <c r="F20" s="31"/>
      <c r="G20" s="31"/>
      <c r="H20" s="31"/>
      <c r="I20" s="102" t="s">
        <v>24</v>
      </c>
      <c r="J20" s="104" t="s">
        <v>34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">
        <v>35</v>
      </c>
      <c r="F21" s="31"/>
      <c r="G21" s="31"/>
      <c r="H21" s="31"/>
      <c r="I21" s="102" t="s">
        <v>27</v>
      </c>
      <c r="J21" s="104" t="s">
        <v>17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37</v>
      </c>
      <c r="E23" s="31"/>
      <c r="F23" s="31"/>
      <c r="G23" s="31"/>
      <c r="H23" s="31"/>
      <c r="I23" s="102" t="s">
        <v>24</v>
      </c>
      <c r="J23" s="104" t="s">
        <v>17</v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">
        <v>38</v>
      </c>
      <c r="F24" s="31"/>
      <c r="G24" s="31"/>
      <c r="H24" s="31"/>
      <c r="I24" s="102" t="s">
        <v>27</v>
      </c>
      <c r="J24" s="104" t="s">
        <v>17</v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39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310.5" customHeight="1">
      <c r="A27" s="106"/>
      <c r="B27" s="107"/>
      <c r="C27" s="106"/>
      <c r="D27" s="106"/>
      <c r="E27" s="344" t="s">
        <v>95</v>
      </c>
      <c r="F27" s="344"/>
      <c r="G27" s="344"/>
      <c r="H27" s="34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41</v>
      </c>
      <c r="E30" s="31"/>
      <c r="F30" s="31"/>
      <c r="G30" s="31"/>
      <c r="H30" s="31"/>
      <c r="I30" s="31"/>
      <c r="J30" s="111">
        <f>ROUND(J87,2)</f>
        <v>3629961.17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43</v>
      </c>
      <c r="G32" s="31"/>
      <c r="H32" s="31"/>
      <c r="I32" s="112" t="s">
        <v>42</v>
      </c>
      <c r="J32" s="112" t="s">
        <v>44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45</v>
      </c>
      <c r="E33" s="102" t="s">
        <v>46</v>
      </c>
      <c r="F33" s="114">
        <f>ROUND((SUM(BE87:BE579)),2)</f>
        <v>3629961.17</v>
      </c>
      <c r="G33" s="31"/>
      <c r="H33" s="31"/>
      <c r="I33" s="115">
        <v>0.21</v>
      </c>
      <c r="J33" s="114">
        <f>ROUND(((SUM(BE87:BE579))*I33),2)</f>
        <v>762291.85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47</v>
      </c>
      <c r="F34" s="114">
        <f>ROUND((SUM(BF87:BF579)),2)</f>
        <v>0</v>
      </c>
      <c r="G34" s="31"/>
      <c r="H34" s="31"/>
      <c r="I34" s="115">
        <v>0.15</v>
      </c>
      <c r="J34" s="114">
        <f>ROUND(((SUM(BF87:BF579))*I34),2)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48</v>
      </c>
      <c r="F35" s="114">
        <f>ROUND((SUM(BG87:BG579)),2)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49</v>
      </c>
      <c r="F36" s="114">
        <f>ROUND((SUM(BH87:BH579)),2)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50</v>
      </c>
      <c r="F37" s="114">
        <f>ROUND((SUM(BI87:BI579)),2)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4392253.02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3" t="s">
        <v>96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14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45" t="str">
        <f>E7</f>
        <v>Rekonstrukce vodovodu a kanalizace ulice Jiráskova-II.etapa</v>
      </c>
      <c r="F48" s="346"/>
      <c r="G48" s="346"/>
      <c r="H48" s="346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93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9" t="str">
        <f>E9</f>
        <v>SO 02 - Kanalizace</v>
      </c>
      <c r="F50" s="347"/>
      <c r="G50" s="347"/>
      <c r="H50" s="347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3"/>
      <c r="E52" s="33"/>
      <c r="F52" s="26" t="str">
        <f>F12</f>
        <v>Benešov</v>
      </c>
      <c r="G52" s="33"/>
      <c r="H52" s="33"/>
      <c r="I52" s="28" t="s">
        <v>21</v>
      </c>
      <c r="J52" s="56" t="str">
        <f>IF(J12="","",J12)</f>
        <v>2. 7. 2021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8" t="s">
        <v>23</v>
      </c>
      <c r="D54" s="33"/>
      <c r="E54" s="33"/>
      <c r="F54" s="26" t="str">
        <f>E15</f>
        <v>Město Benešov</v>
      </c>
      <c r="G54" s="33"/>
      <c r="H54" s="33"/>
      <c r="I54" s="28" t="s">
        <v>33</v>
      </c>
      <c r="J54" s="29" t="str">
        <f>E21</f>
        <v>P.R.I. s.r.o.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8" t="s">
        <v>29</v>
      </c>
      <c r="D55" s="33"/>
      <c r="E55" s="33"/>
      <c r="F55" s="26" t="str">
        <f>IF(E18="","",E18)</f>
        <v>Vodohospodářská společnost Benešov s.r.o.</v>
      </c>
      <c r="G55" s="33"/>
      <c r="H55" s="33"/>
      <c r="I55" s="28" t="s">
        <v>37</v>
      </c>
      <c r="J55" s="29" t="str">
        <f>E24</f>
        <v>Ing. Pavel Kuželka, Lenka Mastíková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97</v>
      </c>
      <c r="D57" s="128"/>
      <c r="E57" s="128"/>
      <c r="F57" s="128"/>
      <c r="G57" s="128"/>
      <c r="H57" s="128"/>
      <c r="I57" s="128"/>
      <c r="J57" s="129" t="s">
        <v>98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73</v>
      </c>
      <c r="D59" s="33"/>
      <c r="E59" s="33"/>
      <c r="F59" s="33"/>
      <c r="G59" s="33"/>
      <c r="H59" s="33"/>
      <c r="I59" s="33"/>
      <c r="J59" s="74">
        <f>J87</f>
        <v>3629961.1699999995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7" t="s">
        <v>99</v>
      </c>
    </row>
    <row r="60" spans="2:12" s="9" customFormat="1" ht="24.95" customHeight="1">
      <c r="B60" s="131"/>
      <c r="C60" s="132"/>
      <c r="D60" s="133" t="s">
        <v>100</v>
      </c>
      <c r="E60" s="134"/>
      <c r="F60" s="134"/>
      <c r="G60" s="134"/>
      <c r="H60" s="134"/>
      <c r="I60" s="134"/>
      <c r="J60" s="135">
        <f>J88</f>
        <v>3629961.1699999995</v>
      </c>
      <c r="K60" s="132"/>
      <c r="L60" s="136"/>
    </row>
    <row r="61" spans="2:12" s="10" customFormat="1" ht="19.9" customHeight="1">
      <c r="B61" s="137"/>
      <c r="C61" s="138"/>
      <c r="D61" s="139" t="s">
        <v>101</v>
      </c>
      <c r="E61" s="140"/>
      <c r="F61" s="140"/>
      <c r="G61" s="140"/>
      <c r="H61" s="140"/>
      <c r="I61" s="140"/>
      <c r="J61" s="141">
        <f>J89</f>
        <v>1522672.8599999996</v>
      </c>
      <c r="K61" s="138"/>
      <c r="L61" s="142"/>
    </row>
    <row r="62" spans="2:12" s="10" customFormat="1" ht="19.9" customHeight="1">
      <c r="B62" s="137"/>
      <c r="C62" s="138"/>
      <c r="D62" s="139" t="s">
        <v>754</v>
      </c>
      <c r="E62" s="140"/>
      <c r="F62" s="140"/>
      <c r="G62" s="140"/>
      <c r="H62" s="140"/>
      <c r="I62" s="140"/>
      <c r="J62" s="141">
        <f>J281</f>
        <v>32204.260000000002</v>
      </c>
      <c r="K62" s="138"/>
      <c r="L62" s="142"/>
    </row>
    <row r="63" spans="2:12" s="10" customFormat="1" ht="19.9" customHeight="1">
      <c r="B63" s="137"/>
      <c r="C63" s="138"/>
      <c r="D63" s="139" t="s">
        <v>102</v>
      </c>
      <c r="E63" s="140"/>
      <c r="F63" s="140"/>
      <c r="G63" s="140"/>
      <c r="H63" s="140"/>
      <c r="I63" s="140"/>
      <c r="J63" s="141">
        <f>J290</f>
        <v>151116.78</v>
      </c>
      <c r="K63" s="138"/>
      <c r="L63" s="142"/>
    </row>
    <row r="64" spans="2:12" s="10" customFormat="1" ht="19.9" customHeight="1">
      <c r="B64" s="137"/>
      <c r="C64" s="138"/>
      <c r="D64" s="139" t="s">
        <v>103</v>
      </c>
      <c r="E64" s="140"/>
      <c r="F64" s="140"/>
      <c r="G64" s="140"/>
      <c r="H64" s="140"/>
      <c r="I64" s="140"/>
      <c r="J64" s="141">
        <f>J309</f>
        <v>1681184.21</v>
      </c>
      <c r="K64" s="138"/>
      <c r="L64" s="142"/>
    </row>
    <row r="65" spans="2:12" s="10" customFormat="1" ht="19.9" customHeight="1">
      <c r="B65" s="137"/>
      <c r="C65" s="138"/>
      <c r="D65" s="139" t="s">
        <v>755</v>
      </c>
      <c r="E65" s="140"/>
      <c r="F65" s="140"/>
      <c r="G65" s="140"/>
      <c r="H65" s="140"/>
      <c r="I65" s="140"/>
      <c r="J65" s="141">
        <f>J497</f>
        <v>16677.199999999997</v>
      </c>
      <c r="K65" s="138"/>
      <c r="L65" s="142"/>
    </row>
    <row r="66" spans="2:12" s="10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0"/>
      <c r="J66" s="141">
        <f>J527</f>
        <v>147738.41999999998</v>
      </c>
      <c r="K66" s="138"/>
      <c r="L66" s="142"/>
    </row>
    <row r="67" spans="2:12" s="10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0"/>
      <c r="J67" s="141">
        <f>J563</f>
        <v>78367.44</v>
      </c>
      <c r="K67" s="138"/>
      <c r="L67" s="142"/>
    </row>
    <row r="68" spans="1:31" s="2" customFormat="1" ht="21.7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0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3" spans="1:31" s="2" customFormat="1" ht="6.95" customHeight="1">
      <c r="A73" s="31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24.95" customHeight="1">
      <c r="A74" s="31"/>
      <c r="B74" s="32"/>
      <c r="C74" s="23" t="s">
        <v>106</v>
      </c>
      <c r="D74" s="33"/>
      <c r="E74" s="33"/>
      <c r="F74" s="33"/>
      <c r="G74" s="33"/>
      <c r="H74" s="33"/>
      <c r="I74" s="33"/>
      <c r="J74" s="33"/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8" t="s">
        <v>14</v>
      </c>
      <c r="D76" s="33"/>
      <c r="E76" s="33"/>
      <c r="F76" s="33"/>
      <c r="G76" s="33"/>
      <c r="H76" s="33"/>
      <c r="I76" s="33"/>
      <c r="J76" s="33"/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3"/>
      <c r="D77" s="33"/>
      <c r="E77" s="345" t="str">
        <f>E7</f>
        <v>Rekonstrukce vodovodu a kanalizace ulice Jiráskova-II.etapa</v>
      </c>
      <c r="F77" s="346"/>
      <c r="G77" s="346"/>
      <c r="H77" s="346"/>
      <c r="I77" s="33"/>
      <c r="J77" s="33"/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2" customHeight="1">
      <c r="A78" s="31"/>
      <c r="B78" s="32"/>
      <c r="C78" s="28" t="s">
        <v>93</v>
      </c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6.5" customHeight="1">
      <c r="A79" s="31"/>
      <c r="B79" s="32"/>
      <c r="C79" s="33"/>
      <c r="D79" s="33"/>
      <c r="E79" s="319" t="str">
        <f>E9</f>
        <v>SO 02 - Kanalizace</v>
      </c>
      <c r="F79" s="347"/>
      <c r="G79" s="347"/>
      <c r="H79" s="347"/>
      <c r="I79" s="33"/>
      <c r="J79" s="33"/>
      <c r="K79" s="33"/>
      <c r="L79" s="10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10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2" customHeight="1">
      <c r="A81" s="31"/>
      <c r="B81" s="32"/>
      <c r="C81" s="28" t="s">
        <v>19</v>
      </c>
      <c r="D81" s="33"/>
      <c r="E81" s="33"/>
      <c r="F81" s="26" t="str">
        <f>F12</f>
        <v>Benešov</v>
      </c>
      <c r="G81" s="33"/>
      <c r="H81" s="33"/>
      <c r="I81" s="28" t="s">
        <v>21</v>
      </c>
      <c r="J81" s="56" t="str">
        <f>IF(J12="","",J12)</f>
        <v>2. 7. 2021</v>
      </c>
      <c r="K81" s="33"/>
      <c r="L81" s="10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10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5.2" customHeight="1">
      <c r="A83" s="31"/>
      <c r="B83" s="32"/>
      <c r="C83" s="28" t="s">
        <v>23</v>
      </c>
      <c r="D83" s="33"/>
      <c r="E83" s="33"/>
      <c r="F83" s="26" t="str">
        <f>E15</f>
        <v>Město Benešov</v>
      </c>
      <c r="G83" s="33"/>
      <c r="H83" s="33"/>
      <c r="I83" s="28" t="s">
        <v>33</v>
      </c>
      <c r="J83" s="29" t="str">
        <f>E21</f>
        <v>P.R.I. s.r.o.</v>
      </c>
      <c r="K83" s="33"/>
      <c r="L83" s="10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5.7" customHeight="1">
      <c r="A84" s="31"/>
      <c r="B84" s="32"/>
      <c r="C84" s="28" t="s">
        <v>29</v>
      </c>
      <c r="D84" s="33"/>
      <c r="E84" s="33"/>
      <c r="F84" s="26" t="str">
        <f>IF(E18="","",E18)</f>
        <v>Vodohospodářská společnost Benešov s.r.o.</v>
      </c>
      <c r="G84" s="33"/>
      <c r="H84" s="33"/>
      <c r="I84" s="28" t="s">
        <v>37</v>
      </c>
      <c r="J84" s="29" t="str">
        <f>E24</f>
        <v>Ing. Pavel Kuželka, Lenka Mastíková</v>
      </c>
      <c r="K84" s="33"/>
      <c r="L84" s="103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0.35" customHeight="1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103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1" customFormat="1" ht="29.25" customHeight="1">
      <c r="A86" s="143"/>
      <c r="B86" s="144"/>
      <c r="C86" s="145" t="s">
        <v>107</v>
      </c>
      <c r="D86" s="146" t="s">
        <v>60</v>
      </c>
      <c r="E86" s="146" t="s">
        <v>56</v>
      </c>
      <c r="F86" s="146" t="s">
        <v>57</v>
      </c>
      <c r="G86" s="146" t="s">
        <v>108</v>
      </c>
      <c r="H86" s="146" t="s">
        <v>109</v>
      </c>
      <c r="I86" s="146" t="s">
        <v>110</v>
      </c>
      <c r="J86" s="147" t="s">
        <v>98</v>
      </c>
      <c r="K86" s="148" t="s">
        <v>111</v>
      </c>
      <c r="L86" s="149"/>
      <c r="M86" s="65" t="s">
        <v>17</v>
      </c>
      <c r="N86" s="66" t="s">
        <v>45</v>
      </c>
      <c r="O86" s="66" t="s">
        <v>112</v>
      </c>
      <c r="P86" s="66" t="s">
        <v>113</v>
      </c>
      <c r="Q86" s="66" t="s">
        <v>114</v>
      </c>
      <c r="R86" s="66" t="s">
        <v>115</v>
      </c>
      <c r="S86" s="66" t="s">
        <v>116</v>
      </c>
      <c r="T86" s="67" t="s">
        <v>117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9" customHeight="1">
      <c r="A87" s="31"/>
      <c r="B87" s="32"/>
      <c r="C87" s="72" t="s">
        <v>118</v>
      </c>
      <c r="D87" s="33"/>
      <c r="E87" s="33"/>
      <c r="F87" s="33"/>
      <c r="G87" s="33"/>
      <c r="H87" s="33"/>
      <c r="I87" s="33"/>
      <c r="J87" s="150">
        <f>BK87</f>
        <v>3629961.1699999995</v>
      </c>
      <c r="K87" s="33"/>
      <c r="L87" s="36"/>
      <c r="M87" s="68"/>
      <c r="N87" s="151"/>
      <c r="O87" s="69"/>
      <c r="P87" s="152">
        <f>P88</f>
        <v>3849.2644439999985</v>
      </c>
      <c r="Q87" s="69"/>
      <c r="R87" s="152">
        <f>R88</f>
        <v>416.20175679999994</v>
      </c>
      <c r="S87" s="69"/>
      <c r="T87" s="153">
        <f>T88</f>
        <v>703.089014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7" t="s">
        <v>74</v>
      </c>
      <c r="AU87" s="17" t="s">
        <v>99</v>
      </c>
      <c r="BK87" s="154">
        <f>BK88</f>
        <v>3629961.1699999995</v>
      </c>
    </row>
    <row r="88" spans="2:63" s="12" customFormat="1" ht="25.9" customHeight="1">
      <c r="B88" s="155"/>
      <c r="C88" s="156"/>
      <c r="D88" s="157" t="s">
        <v>74</v>
      </c>
      <c r="E88" s="158" t="s">
        <v>119</v>
      </c>
      <c r="F88" s="158" t="s">
        <v>120</v>
      </c>
      <c r="G88" s="156"/>
      <c r="H88" s="156"/>
      <c r="I88" s="156"/>
      <c r="J88" s="159">
        <f>BK88</f>
        <v>3629961.1699999995</v>
      </c>
      <c r="K88" s="156"/>
      <c r="L88" s="160"/>
      <c r="M88" s="161"/>
      <c r="N88" s="162"/>
      <c r="O88" s="162"/>
      <c r="P88" s="163">
        <f>P89+P281+P290+P309+P497+P527+P563</f>
        <v>3849.2644439999985</v>
      </c>
      <c r="Q88" s="162"/>
      <c r="R88" s="163">
        <f>R89+R281+R290+R309+R497+R527+R563</f>
        <v>416.20175679999994</v>
      </c>
      <c r="S88" s="162"/>
      <c r="T88" s="164">
        <f>T89+T281+T290+T309+T497+T527+T563</f>
        <v>703.089014</v>
      </c>
      <c r="AR88" s="165" t="s">
        <v>83</v>
      </c>
      <c r="AT88" s="166" t="s">
        <v>74</v>
      </c>
      <c r="AU88" s="166" t="s">
        <v>75</v>
      </c>
      <c r="AY88" s="165" t="s">
        <v>121</v>
      </c>
      <c r="BK88" s="167">
        <f>BK89+BK281+BK290+BK309+BK497+BK527+BK563</f>
        <v>3629961.1699999995</v>
      </c>
    </row>
    <row r="89" spans="2:63" s="12" customFormat="1" ht="22.9" customHeight="1">
      <c r="B89" s="155"/>
      <c r="C89" s="156"/>
      <c r="D89" s="157" t="s">
        <v>74</v>
      </c>
      <c r="E89" s="168" t="s">
        <v>83</v>
      </c>
      <c r="F89" s="168" t="s">
        <v>122</v>
      </c>
      <c r="G89" s="156"/>
      <c r="H89" s="156"/>
      <c r="I89" s="156"/>
      <c r="J89" s="169">
        <f>BK89</f>
        <v>1522672.8599999996</v>
      </c>
      <c r="K89" s="156"/>
      <c r="L89" s="160"/>
      <c r="M89" s="161"/>
      <c r="N89" s="162"/>
      <c r="O89" s="162"/>
      <c r="P89" s="163">
        <f>SUM(P90:P280)</f>
        <v>3070.276180999999</v>
      </c>
      <c r="Q89" s="162"/>
      <c r="R89" s="163">
        <f>SUM(R90:R280)</f>
        <v>5.627020999999999</v>
      </c>
      <c r="S89" s="162"/>
      <c r="T89" s="164">
        <f>SUM(T90:T280)</f>
        <v>579.163714</v>
      </c>
      <c r="AR89" s="165" t="s">
        <v>83</v>
      </c>
      <c r="AT89" s="166" t="s">
        <v>74</v>
      </c>
      <c r="AU89" s="166" t="s">
        <v>83</v>
      </c>
      <c r="AY89" s="165" t="s">
        <v>121</v>
      </c>
      <c r="BK89" s="167">
        <f>SUM(BK90:BK280)</f>
        <v>1522672.8599999996</v>
      </c>
    </row>
    <row r="90" spans="1:65" s="2" customFormat="1" ht="24.2" customHeight="1">
      <c r="A90" s="31"/>
      <c r="B90" s="32"/>
      <c r="C90" s="170" t="s">
        <v>83</v>
      </c>
      <c r="D90" s="170" t="s">
        <v>123</v>
      </c>
      <c r="E90" s="171" t="s">
        <v>181</v>
      </c>
      <c r="F90" s="172" t="s">
        <v>182</v>
      </c>
      <c r="G90" s="173" t="s">
        <v>126</v>
      </c>
      <c r="H90" s="174">
        <v>421.365</v>
      </c>
      <c r="I90" s="175">
        <v>185</v>
      </c>
      <c r="J90" s="175">
        <f>ROUND(I90*H90,2)</f>
        <v>77952.53</v>
      </c>
      <c r="K90" s="176"/>
      <c r="L90" s="36"/>
      <c r="M90" s="177" t="s">
        <v>17</v>
      </c>
      <c r="N90" s="178" t="s">
        <v>46</v>
      </c>
      <c r="O90" s="179">
        <v>0.022</v>
      </c>
      <c r="P90" s="179">
        <f>O90*H90</f>
        <v>9.27003</v>
      </c>
      <c r="Q90" s="179">
        <v>0.0003</v>
      </c>
      <c r="R90" s="179">
        <f>Q90*H90</f>
        <v>0.12640949999999998</v>
      </c>
      <c r="S90" s="179">
        <v>0.512</v>
      </c>
      <c r="T90" s="180">
        <f>S90*H90</f>
        <v>215.73888000000002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81" t="s">
        <v>127</v>
      </c>
      <c r="AT90" s="181" t="s">
        <v>123</v>
      </c>
      <c r="AU90" s="181" t="s">
        <v>85</v>
      </c>
      <c r="AY90" s="17" t="s">
        <v>121</v>
      </c>
      <c r="BE90" s="182">
        <f>IF(N90="základní",J90,0)</f>
        <v>77952.53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7" t="s">
        <v>83</v>
      </c>
      <c r="BK90" s="182">
        <f>ROUND(I90*H90,2)</f>
        <v>77952.53</v>
      </c>
      <c r="BL90" s="17" t="s">
        <v>127</v>
      </c>
      <c r="BM90" s="181" t="s">
        <v>756</v>
      </c>
    </row>
    <row r="91" spans="1:47" s="2" customFormat="1" ht="29.25">
      <c r="A91" s="31"/>
      <c r="B91" s="32"/>
      <c r="C91" s="33"/>
      <c r="D91" s="183" t="s">
        <v>129</v>
      </c>
      <c r="E91" s="33"/>
      <c r="F91" s="184" t="s">
        <v>184</v>
      </c>
      <c r="G91" s="33"/>
      <c r="H91" s="33"/>
      <c r="I91" s="33"/>
      <c r="J91" s="33"/>
      <c r="K91" s="33"/>
      <c r="L91" s="36"/>
      <c r="M91" s="185"/>
      <c r="N91" s="186"/>
      <c r="O91" s="61"/>
      <c r="P91" s="61"/>
      <c r="Q91" s="61"/>
      <c r="R91" s="61"/>
      <c r="S91" s="61"/>
      <c r="T91" s="6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7" t="s">
        <v>129</v>
      </c>
      <c r="AU91" s="17" t="s">
        <v>85</v>
      </c>
    </row>
    <row r="92" spans="2:51" s="13" customFormat="1" ht="11.25">
      <c r="B92" s="187"/>
      <c r="C92" s="188"/>
      <c r="D92" s="183" t="s">
        <v>131</v>
      </c>
      <c r="E92" s="189" t="s">
        <v>17</v>
      </c>
      <c r="F92" s="190" t="s">
        <v>185</v>
      </c>
      <c r="G92" s="188"/>
      <c r="H92" s="191">
        <v>421.365</v>
      </c>
      <c r="I92" s="188"/>
      <c r="J92" s="188"/>
      <c r="K92" s="188"/>
      <c r="L92" s="192"/>
      <c r="M92" s="193"/>
      <c r="N92" s="194"/>
      <c r="O92" s="194"/>
      <c r="P92" s="194"/>
      <c r="Q92" s="194"/>
      <c r="R92" s="194"/>
      <c r="S92" s="194"/>
      <c r="T92" s="195"/>
      <c r="AT92" s="196" t="s">
        <v>131</v>
      </c>
      <c r="AU92" s="196" t="s">
        <v>85</v>
      </c>
      <c r="AV92" s="13" t="s">
        <v>85</v>
      </c>
      <c r="AW92" s="13" t="s">
        <v>36</v>
      </c>
      <c r="AX92" s="13" t="s">
        <v>75</v>
      </c>
      <c r="AY92" s="196" t="s">
        <v>121</v>
      </c>
    </row>
    <row r="93" spans="2:51" s="14" customFormat="1" ht="11.25">
      <c r="B93" s="197"/>
      <c r="C93" s="198"/>
      <c r="D93" s="183" t="s">
        <v>131</v>
      </c>
      <c r="E93" s="199" t="s">
        <v>17</v>
      </c>
      <c r="F93" s="200" t="s">
        <v>133</v>
      </c>
      <c r="G93" s="198"/>
      <c r="H93" s="201">
        <v>421.365</v>
      </c>
      <c r="I93" s="198"/>
      <c r="J93" s="198"/>
      <c r="K93" s="198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131</v>
      </c>
      <c r="AU93" s="206" t="s">
        <v>85</v>
      </c>
      <c r="AV93" s="14" t="s">
        <v>127</v>
      </c>
      <c r="AW93" s="14" t="s">
        <v>4</v>
      </c>
      <c r="AX93" s="14" t="s">
        <v>83</v>
      </c>
      <c r="AY93" s="206" t="s">
        <v>121</v>
      </c>
    </row>
    <row r="94" spans="1:65" s="2" customFormat="1" ht="24.2" customHeight="1">
      <c r="A94" s="31"/>
      <c r="B94" s="32"/>
      <c r="C94" s="170" t="s">
        <v>85</v>
      </c>
      <c r="D94" s="170" t="s">
        <v>123</v>
      </c>
      <c r="E94" s="171" t="s">
        <v>757</v>
      </c>
      <c r="F94" s="172" t="s">
        <v>758</v>
      </c>
      <c r="G94" s="173" t="s">
        <v>759</v>
      </c>
      <c r="H94" s="174">
        <v>240</v>
      </c>
      <c r="I94" s="175">
        <v>72.9</v>
      </c>
      <c r="J94" s="175">
        <f>ROUND(I94*H94,2)</f>
        <v>17496</v>
      </c>
      <c r="K94" s="176"/>
      <c r="L94" s="36"/>
      <c r="M94" s="177" t="s">
        <v>17</v>
      </c>
      <c r="N94" s="178" t="s">
        <v>46</v>
      </c>
      <c r="O94" s="179">
        <v>0.184</v>
      </c>
      <c r="P94" s="179">
        <f>O94*H94</f>
        <v>44.16</v>
      </c>
      <c r="Q94" s="179">
        <v>3E-05</v>
      </c>
      <c r="R94" s="179">
        <f>Q94*H94</f>
        <v>0.0072</v>
      </c>
      <c r="S94" s="179">
        <v>0</v>
      </c>
      <c r="T94" s="180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81" t="s">
        <v>127</v>
      </c>
      <c r="AT94" s="181" t="s">
        <v>123</v>
      </c>
      <c r="AU94" s="181" t="s">
        <v>85</v>
      </c>
      <c r="AY94" s="17" t="s">
        <v>121</v>
      </c>
      <c r="BE94" s="182">
        <f>IF(N94="základní",J94,0)</f>
        <v>17496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83</v>
      </c>
      <c r="BK94" s="182">
        <f>ROUND(I94*H94,2)</f>
        <v>17496</v>
      </c>
      <c r="BL94" s="17" t="s">
        <v>127</v>
      </c>
      <c r="BM94" s="181" t="s">
        <v>760</v>
      </c>
    </row>
    <row r="95" spans="1:47" s="2" customFormat="1" ht="19.5">
      <c r="A95" s="31"/>
      <c r="B95" s="32"/>
      <c r="C95" s="33"/>
      <c r="D95" s="183" t="s">
        <v>129</v>
      </c>
      <c r="E95" s="33"/>
      <c r="F95" s="184" t="s">
        <v>761</v>
      </c>
      <c r="G95" s="33"/>
      <c r="H95" s="33"/>
      <c r="I95" s="33"/>
      <c r="J95" s="33"/>
      <c r="K95" s="33"/>
      <c r="L95" s="36"/>
      <c r="M95" s="185"/>
      <c r="N95" s="186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7" t="s">
        <v>129</v>
      </c>
      <c r="AU95" s="17" t="s">
        <v>85</v>
      </c>
    </row>
    <row r="96" spans="2:51" s="13" customFormat="1" ht="11.25">
      <c r="B96" s="187"/>
      <c r="C96" s="188"/>
      <c r="D96" s="183" t="s">
        <v>131</v>
      </c>
      <c r="E96" s="189" t="s">
        <v>17</v>
      </c>
      <c r="F96" s="190" t="s">
        <v>762</v>
      </c>
      <c r="G96" s="188"/>
      <c r="H96" s="191">
        <v>240</v>
      </c>
      <c r="I96" s="188"/>
      <c r="J96" s="188"/>
      <c r="K96" s="188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131</v>
      </c>
      <c r="AU96" s="196" t="s">
        <v>85</v>
      </c>
      <c r="AV96" s="13" t="s">
        <v>85</v>
      </c>
      <c r="AW96" s="13" t="s">
        <v>36</v>
      </c>
      <c r="AX96" s="13" t="s">
        <v>75</v>
      </c>
      <c r="AY96" s="196" t="s">
        <v>121</v>
      </c>
    </row>
    <row r="97" spans="2:51" s="14" customFormat="1" ht="11.25">
      <c r="B97" s="197"/>
      <c r="C97" s="198"/>
      <c r="D97" s="183" t="s">
        <v>131</v>
      </c>
      <c r="E97" s="199" t="s">
        <v>17</v>
      </c>
      <c r="F97" s="200" t="s">
        <v>133</v>
      </c>
      <c r="G97" s="198"/>
      <c r="H97" s="201">
        <v>240</v>
      </c>
      <c r="I97" s="198"/>
      <c r="J97" s="198"/>
      <c r="K97" s="198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131</v>
      </c>
      <c r="AU97" s="206" t="s">
        <v>85</v>
      </c>
      <c r="AV97" s="14" t="s">
        <v>127</v>
      </c>
      <c r="AW97" s="14" t="s">
        <v>4</v>
      </c>
      <c r="AX97" s="14" t="s">
        <v>83</v>
      </c>
      <c r="AY97" s="206" t="s">
        <v>121</v>
      </c>
    </row>
    <row r="98" spans="1:65" s="2" customFormat="1" ht="24.2" customHeight="1">
      <c r="A98" s="31"/>
      <c r="B98" s="32"/>
      <c r="C98" s="170" t="s">
        <v>138</v>
      </c>
      <c r="D98" s="170" t="s">
        <v>123</v>
      </c>
      <c r="E98" s="171" t="s">
        <v>763</v>
      </c>
      <c r="F98" s="172" t="s">
        <v>764</v>
      </c>
      <c r="G98" s="173" t="s">
        <v>126</v>
      </c>
      <c r="H98" s="174">
        <v>1.66</v>
      </c>
      <c r="I98" s="175">
        <v>91.9</v>
      </c>
      <c r="J98" s="175">
        <f>ROUND(I98*H98,2)</f>
        <v>152.55</v>
      </c>
      <c r="K98" s="176"/>
      <c r="L98" s="36"/>
      <c r="M98" s="177" t="s">
        <v>17</v>
      </c>
      <c r="N98" s="178" t="s">
        <v>46</v>
      </c>
      <c r="O98" s="179">
        <v>0.313</v>
      </c>
      <c r="P98" s="179">
        <f>O98*H98</f>
        <v>0.5195799999999999</v>
      </c>
      <c r="Q98" s="179">
        <v>0</v>
      </c>
      <c r="R98" s="179">
        <f>Q98*H98</f>
        <v>0</v>
      </c>
      <c r="S98" s="179">
        <v>0.255</v>
      </c>
      <c r="T98" s="180">
        <f>S98*H98</f>
        <v>0.4233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81" t="s">
        <v>127</v>
      </c>
      <c r="AT98" s="181" t="s">
        <v>123</v>
      </c>
      <c r="AU98" s="181" t="s">
        <v>85</v>
      </c>
      <c r="AY98" s="17" t="s">
        <v>121</v>
      </c>
      <c r="BE98" s="182">
        <f>IF(N98="základní",J98,0)</f>
        <v>152.55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7" t="s">
        <v>83</v>
      </c>
      <c r="BK98" s="182">
        <f>ROUND(I98*H98,2)</f>
        <v>152.55</v>
      </c>
      <c r="BL98" s="17" t="s">
        <v>127</v>
      </c>
      <c r="BM98" s="181" t="s">
        <v>765</v>
      </c>
    </row>
    <row r="99" spans="1:47" s="2" customFormat="1" ht="48.75">
      <c r="A99" s="31"/>
      <c r="B99" s="32"/>
      <c r="C99" s="33"/>
      <c r="D99" s="183" t="s">
        <v>129</v>
      </c>
      <c r="E99" s="33"/>
      <c r="F99" s="184" t="s">
        <v>766</v>
      </c>
      <c r="G99" s="33"/>
      <c r="H99" s="33"/>
      <c r="I99" s="33"/>
      <c r="J99" s="33"/>
      <c r="K99" s="33"/>
      <c r="L99" s="36"/>
      <c r="M99" s="185"/>
      <c r="N99" s="186"/>
      <c r="O99" s="61"/>
      <c r="P99" s="61"/>
      <c r="Q99" s="61"/>
      <c r="R99" s="61"/>
      <c r="S99" s="61"/>
      <c r="T99" s="6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7" t="s">
        <v>129</v>
      </c>
      <c r="AU99" s="17" t="s">
        <v>85</v>
      </c>
    </row>
    <row r="100" spans="2:51" s="13" customFormat="1" ht="11.25">
      <c r="B100" s="187"/>
      <c r="C100" s="188"/>
      <c r="D100" s="183" t="s">
        <v>131</v>
      </c>
      <c r="E100" s="189" t="s">
        <v>17</v>
      </c>
      <c r="F100" s="190" t="s">
        <v>767</v>
      </c>
      <c r="G100" s="188"/>
      <c r="H100" s="191">
        <v>1.66</v>
      </c>
      <c r="I100" s="188"/>
      <c r="J100" s="188"/>
      <c r="K100" s="188"/>
      <c r="L100" s="192"/>
      <c r="M100" s="193"/>
      <c r="N100" s="194"/>
      <c r="O100" s="194"/>
      <c r="P100" s="194"/>
      <c r="Q100" s="194"/>
      <c r="R100" s="194"/>
      <c r="S100" s="194"/>
      <c r="T100" s="195"/>
      <c r="AT100" s="196" t="s">
        <v>131</v>
      </c>
      <c r="AU100" s="196" t="s">
        <v>85</v>
      </c>
      <c r="AV100" s="13" t="s">
        <v>85</v>
      </c>
      <c r="AW100" s="13" t="s">
        <v>36</v>
      </c>
      <c r="AX100" s="13" t="s">
        <v>75</v>
      </c>
      <c r="AY100" s="196" t="s">
        <v>121</v>
      </c>
    </row>
    <row r="101" spans="2:51" s="14" customFormat="1" ht="11.25">
      <c r="B101" s="197"/>
      <c r="C101" s="198"/>
      <c r="D101" s="183" t="s">
        <v>131</v>
      </c>
      <c r="E101" s="199" t="s">
        <v>17</v>
      </c>
      <c r="F101" s="200" t="s">
        <v>133</v>
      </c>
      <c r="G101" s="198"/>
      <c r="H101" s="201">
        <v>1.66</v>
      </c>
      <c r="I101" s="198"/>
      <c r="J101" s="198"/>
      <c r="K101" s="198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131</v>
      </c>
      <c r="AU101" s="206" t="s">
        <v>85</v>
      </c>
      <c r="AV101" s="14" t="s">
        <v>127</v>
      </c>
      <c r="AW101" s="14" t="s">
        <v>4</v>
      </c>
      <c r="AX101" s="14" t="s">
        <v>83</v>
      </c>
      <c r="AY101" s="206" t="s">
        <v>121</v>
      </c>
    </row>
    <row r="102" spans="1:65" s="2" customFormat="1" ht="24.2" customHeight="1">
      <c r="A102" s="31"/>
      <c r="B102" s="32"/>
      <c r="C102" s="170" t="s">
        <v>127</v>
      </c>
      <c r="D102" s="170" t="s">
        <v>123</v>
      </c>
      <c r="E102" s="171" t="s">
        <v>134</v>
      </c>
      <c r="F102" s="172" t="s">
        <v>135</v>
      </c>
      <c r="G102" s="173" t="s">
        <v>126</v>
      </c>
      <c r="H102" s="174">
        <v>1.66</v>
      </c>
      <c r="I102" s="175">
        <v>60.6</v>
      </c>
      <c r="J102" s="175">
        <f>ROUND(I102*H102,2)</f>
        <v>100.6</v>
      </c>
      <c r="K102" s="176"/>
      <c r="L102" s="36"/>
      <c r="M102" s="177" t="s">
        <v>17</v>
      </c>
      <c r="N102" s="178" t="s">
        <v>46</v>
      </c>
      <c r="O102" s="179">
        <v>0.116</v>
      </c>
      <c r="P102" s="179">
        <f>O102*H102</f>
        <v>0.19256</v>
      </c>
      <c r="Q102" s="179">
        <v>0</v>
      </c>
      <c r="R102" s="179">
        <f>Q102*H102</f>
        <v>0</v>
      </c>
      <c r="S102" s="179">
        <v>0.29</v>
      </c>
      <c r="T102" s="180">
        <f>S102*H102</f>
        <v>0.48139999999999994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81" t="s">
        <v>127</v>
      </c>
      <c r="AT102" s="181" t="s">
        <v>123</v>
      </c>
      <c r="AU102" s="181" t="s">
        <v>85</v>
      </c>
      <c r="AY102" s="17" t="s">
        <v>121</v>
      </c>
      <c r="BE102" s="182">
        <f>IF(N102="základní",J102,0)</f>
        <v>100.6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7" t="s">
        <v>83</v>
      </c>
      <c r="BK102" s="182">
        <f>ROUND(I102*H102,2)</f>
        <v>100.6</v>
      </c>
      <c r="BL102" s="17" t="s">
        <v>127</v>
      </c>
      <c r="BM102" s="181" t="s">
        <v>768</v>
      </c>
    </row>
    <row r="103" spans="1:47" s="2" customFormat="1" ht="39">
      <c r="A103" s="31"/>
      <c r="B103" s="32"/>
      <c r="C103" s="33"/>
      <c r="D103" s="183" t="s">
        <v>129</v>
      </c>
      <c r="E103" s="33"/>
      <c r="F103" s="184" t="s">
        <v>137</v>
      </c>
      <c r="G103" s="33"/>
      <c r="H103" s="33"/>
      <c r="I103" s="33"/>
      <c r="J103" s="33"/>
      <c r="K103" s="33"/>
      <c r="L103" s="36"/>
      <c r="M103" s="185"/>
      <c r="N103" s="186"/>
      <c r="O103" s="61"/>
      <c r="P103" s="61"/>
      <c r="Q103" s="61"/>
      <c r="R103" s="61"/>
      <c r="S103" s="61"/>
      <c r="T103" s="6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7" t="s">
        <v>129</v>
      </c>
      <c r="AU103" s="17" t="s">
        <v>85</v>
      </c>
    </row>
    <row r="104" spans="1:65" s="2" customFormat="1" ht="24.2" customHeight="1">
      <c r="A104" s="31"/>
      <c r="B104" s="32"/>
      <c r="C104" s="170" t="s">
        <v>150</v>
      </c>
      <c r="D104" s="170" t="s">
        <v>123</v>
      </c>
      <c r="E104" s="171" t="s">
        <v>769</v>
      </c>
      <c r="F104" s="172" t="s">
        <v>770</v>
      </c>
      <c r="G104" s="173" t="s">
        <v>126</v>
      </c>
      <c r="H104" s="174">
        <v>1.66</v>
      </c>
      <c r="I104" s="175">
        <v>97.8</v>
      </c>
      <c r="J104" s="175">
        <f>ROUND(I104*H104,2)</f>
        <v>162.35</v>
      </c>
      <c r="K104" s="176"/>
      <c r="L104" s="36"/>
      <c r="M104" s="177" t="s">
        <v>17</v>
      </c>
      <c r="N104" s="178" t="s">
        <v>46</v>
      </c>
      <c r="O104" s="179">
        <v>0.333</v>
      </c>
      <c r="P104" s="179">
        <f>O104*H104</f>
        <v>0.55278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81" t="s">
        <v>127</v>
      </c>
      <c r="AT104" s="181" t="s">
        <v>123</v>
      </c>
      <c r="AU104" s="181" t="s">
        <v>85</v>
      </c>
      <c r="AY104" s="17" t="s">
        <v>121</v>
      </c>
      <c r="BE104" s="182">
        <f>IF(N104="základní",J104,0)</f>
        <v>162.35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7" t="s">
        <v>83</v>
      </c>
      <c r="BK104" s="182">
        <f>ROUND(I104*H104,2)</f>
        <v>162.35</v>
      </c>
      <c r="BL104" s="17" t="s">
        <v>127</v>
      </c>
      <c r="BM104" s="181" t="s">
        <v>771</v>
      </c>
    </row>
    <row r="105" spans="1:47" s="2" customFormat="1" ht="48.75">
      <c r="A105" s="31"/>
      <c r="B105" s="32"/>
      <c r="C105" s="33"/>
      <c r="D105" s="183" t="s">
        <v>129</v>
      </c>
      <c r="E105" s="33"/>
      <c r="F105" s="184" t="s">
        <v>772</v>
      </c>
      <c r="G105" s="33"/>
      <c r="H105" s="33"/>
      <c r="I105" s="33"/>
      <c r="J105" s="33"/>
      <c r="K105" s="33"/>
      <c r="L105" s="36"/>
      <c r="M105" s="185"/>
      <c r="N105" s="186"/>
      <c r="O105" s="61"/>
      <c r="P105" s="61"/>
      <c r="Q105" s="61"/>
      <c r="R105" s="61"/>
      <c r="S105" s="61"/>
      <c r="T105" s="6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7" t="s">
        <v>129</v>
      </c>
      <c r="AU105" s="17" t="s">
        <v>85</v>
      </c>
    </row>
    <row r="106" spans="2:51" s="13" customFormat="1" ht="11.25">
      <c r="B106" s="187"/>
      <c r="C106" s="188"/>
      <c r="D106" s="183" t="s">
        <v>131</v>
      </c>
      <c r="E106" s="189" t="s">
        <v>17</v>
      </c>
      <c r="F106" s="190" t="s">
        <v>767</v>
      </c>
      <c r="G106" s="188"/>
      <c r="H106" s="191">
        <v>1.66</v>
      </c>
      <c r="I106" s="188"/>
      <c r="J106" s="188"/>
      <c r="K106" s="188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131</v>
      </c>
      <c r="AU106" s="196" t="s">
        <v>85</v>
      </c>
      <c r="AV106" s="13" t="s">
        <v>85</v>
      </c>
      <c r="AW106" s="13" t="s">
        <v>36</v>
      </c>
      <c r="AX106" s="13" t="s">
        <v>75</v>
      </c>
      <c r="AY106" s="196" t="s">
        <v>121</v>
      </c>
    </row>
    <row r="107" spans="2:51" s="14" customFormat="1" ht="11.25">
      <c r="B107" s="197"/>
      <c r="C107" s="198"/>
      <c r="D107" s="183" t="s">
        <v>131</v>
      </c>
      <c r="E107" s="199" t="s">
        <v>17</v>
      </c>
      <c r="F107" s="200" t="s">
        <v>133</v>
      </c>
      <c r="G107" s="198"/>
      <c r="H107" s="201">
        <v>1.66</v>
      </c>
      <c r="I107" s="198"/>
      <c r="J107" s="198"/>
      <c r="K107" s="198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131</v>
      </c>
      <c r="AU107" s="206" t="s">
        <v>85</v>
      </c>
      <c r="AV107" s="14" t="s">
        <v>127</v>
      </c>
      <c r="AW107" s="14" t="s">
        <v>4</v>
      </c>
      <c r="AX107" s="14" t="s">
        <v>83</v>
      </c>
      <c r="AY107" s="206" t="s">
        <v>121</v>
      </c>
    </row>
    <row r="108" spans="1:65" s="2" customFormat="1" ht="24.2" customHeight="1">
      <c r="A108" s="31"/>
      <c r="B108" s="32"/>
      <c r="C108" s="170" t="s">
        <v>156</v>
      </c>
      <c r="D108" s="170" t="s">
        <v>123</v>
      </c>
      <c r="E108" s="171" t="s">
        <v>124</v>
      </c>
      <c r="F108" s="172" t="s">
        <v>125</v>
      </c>
      <c r="G108" s="173" t="s">
        <v>126</v>
      </c>
      <c r="H108" s="174">
        <v>63.184</v>
      </c>
      <c r="I108" s="175">
        <v>72.5</v>
      </c>
      <c r="J108" s="175">
        <f>ROUND(I108*H108,2)</f>
        <v>4580.84</v>
      </c>
      <c r="K108" s="176"/>
      <c r="L108" s="36"/>
      <c r="M108" s="177" t="s">
        <v>17</v>
      </c>
      <c r="N108" s="178" t="s">
        <v>46</v>
      </c>
      <c r="O108" s="179">
        <v>0.247</v>
      </c>
      <c r="P108" s="179">
        <f>O108*H108</f>
        <v>15.606447999999999</v>
      </c>
      <c r="Q108" s="179">
        <v>0</v>
      </c>
      <c r="R108" s="179">
        <f>Q108*H108</f>
        <v>0</v>
      </c>
      <c r="S108" s="179">
        <v>0.32</v>
      </c>
      <c r="T108" s="180">
        <f>S108*H108</f>
        <v>20.21888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81" t="s">
        <v>127</v>
      </c>
      <c r="AT108" s="181" t="s">
        <v>123</v>
      </c>
      <c r="AU108" s="181" t="s">
        <v>85</v>
      </c>
      <c r="AY108" s="17" t="s">
        <v>121</v>
      </c>
      <c r="BE108" s="182">
        <f>IF(N108="základní",J108,0)</f>
        <v>4580.84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7" t="s">
        <v>83</v>
      </c>
      <c r="BK108" s="182">
        <f>ROUND(I108*H108,2)</f>
        <v>4580.84</v>
      </c>
      <c r="BL108" s="17" t="s">
        <v>127</v>
      </c>
      <c r="BM108" s="181" t="s">
        <v>773</v>
      </c>
    </row>
    <row r="109" spans="1:47" s="2" customFormat="1" ht="39">
      <c r="A109" s="31"/>
      <c r="B109" s="32"/>
      <c r="C109" s="33"/>
      <c r="D109" s="183" t="s">
        <v>129</v>
      </c>
      <c r="E109" s="33"/>
      <c r="F109" s="184" t="s">
        <v>130</v>
      </c>
      <c r="G109" s="33"/>
      <c r="H109" s="33"/>
      <c r="I109" s="33"/>
      <c r="J109" s="33"/>
      <c r="K109" s="33"/>
      <c r="L109" s="36"/>
      <c r="M109" s="185"/>
      <c r="N109" s="186"/>
      <c r="O109" s="61"/>
      <c r="P109" s="61"/>
      <c r="Q109" s="61"/>
      <c r="R109" s="61"/>
      <c r="S109" s="61"/>
      <c r="T109" s="62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7" t="s">
        <v>129</v>
      </c>
      <c r="AU109" s="17" t="s">
        <v>85</v>
      </c>
    </row>
    <row r="110" spans="2:51" s="13" customFormat="1" ht="11.25">
      <c r="B110" s="187"/>
      <c r="C110" s="188"/>
      <c r="D110" s="183" t="s">
        <v>131</v>
      </c>
      <c r="E110" s="189" t="s">
        <v>17</v>
      </c>
      <c r="F110" s="190" t="s">
        <v>774</v>
      </c>
      <c r="G110" s="188"/>
      <c r="H110" s="191">
        <v>26.521</v>
      </c>
      <c r="I110" s="188"/>
      <c r="J110" s="188"/>
      <c r="K110" s="188"/>
      <c r="L110" s="192"/>
      <c r="M110" s="193"/>
      <c r="N110" s="194"/>
      <c r="O110" s="194"/>
      <c r="P110" s="194"/>
      <c r="Q110" s="194"/>
      <c r="R110" s="194"/>
      <c r="S110" s="194"/>
      <c r="T110" s="195"/>
      <c r="AT110" s="196" t="s">
        <v>131</v>
      </c>
      <c r="AU110" s="196" t="s">
        <v>85</v>
      </c>
      <c r="AV110" s="13" t="s">
        <v>85</v>
      </c>
      <c r="AW110" s="13" t="s">
        <v>36</v>
      </c>
      <c r="AX110" s="13" t="s">
        <v>75</v>
      </c>
      <c r="AY110" s="196" t="s">
        <v>121</v>
      </c>
    </row>
    <row r="111" spans="2:51" s="13" customFormat="1" ht="22.5">
      <c r="B111" s="187"/>
      <c r="C111" s="188"/>
      <c r="D111" s="183" t="s">
        <v>131</v>
      </c>
      <c r="E111" s="189" t="s">
        <v>17</v>
      </c>
      <c r="F111" s="190" t="s">
        <v>775</v>
      </c>
      <c r="G111" s="188"/>
      <c r="H111" s="191">
        <v>36.663</v>
      </c>
      <c r="I111" s="188"/>
      <c r="J111" s="188"/>
      <c r="K111" s="188"/>
      <c r="L111" s="192"/>
      <c r="M111" s="193"/>
      <c r="N111" s="194"/>
      <c r="O111" s="194"/>
      <c r="P111" s="194"/>
      <c r="Q111" s="194"/>
      <c r="R111" s="194"/>
      <c r="S111" s="194"/>
      <c r="T111" s="195"/>
      <c r="AT111" s="196" t="s">
        <v>131</v>
      </c>
      <c r="AU111" s="196" t="s">
        <v>85</v>
      </c>
      <c r="AV111" s="13" t="s">
        <v>85</v>
      </c>
      <c r="AW111" s="13" t="s">
        <v>36</v>
      </c>
      <c r="AX111" s="13" t="s">
        <v>75</v>
      </c>
      <c r="AY111" s="196" t="s">
        <v>121</v>
      </c>
    </row>
    <row r="112" spans="2:51" s="14" customFormat="1" ht="11.25">
      <c r="B112" s="197"/>
      <c r="C112" s="198"/>
      <c r="D112" s="183" t="s">
        <v>131</v>
      </c>
      <c r="E112" s="199" t="s">
        <v>17</v>
      </c>
      <c r="F112" s="200" t="s">
        <v>133</v>
      </c>
      <c r="G112" s="198"/>
      <c r="H112" s="201">
        <v>63.184</v>
      </c>
      <c r="I112" s="198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131</v>
      </c>
      <c r="AU112" s="206" t="s">
        <v>85</v>
      </c>
      <c r="AV112" s="14" t="s">
        <v>127</v>
      </c>
      <c r="AW112" s="14" t="s">
        <v>4</v>
      </c>
      <c r="AX112" s="14" t="s">
        <v>83</v>
      </c>
      <c r="AY112" s="206" t="s">
        <v>121</v>
      </c>
    </row>
    <row r="113" spans="1:65" s="2" customFormat="1" ht="24.2" customHeight="1">
      <c r="A113" s="31"/>
      <c r="B113" s="32"/>
      <c r="C113" s="170" t="s">
        <v>162</v>
      </c>
      <c r="D113" s="170" t="s">
        <v>123</v>
      </c>
      <c r="E113" s="171" t="s">
        <v>134</v>
      </c>
      <c r="F113" s="172" t="s">
        <v>135</v>
      </c>
      <c r="G113" s="173" t="s">
        <v>126</v>
      </c>
      <c r="H113" s="174">
        <v>63.184</v>
      </c>
      <c r="I113" s="175">
        <v>60.6</v>
      </c>
      <c r="J113" s="175">
        <f>ROUND(I113*H113,2)</f>
        <v>3828.95</v>
      </c>
      <c r="K113" s="176"/>
      <c r="L113" s="36"/>
      <c r="M113" s="177" t="s">
        <v>17</v>
      </c>
      <c r="N113" s="178" t="s">
        <v>46</v>
      </c>
      <c r="O113" s="179">
        <v>0.116</v>
      </c>
      <c r="P113" s="179">
        <f>O113*H113</f>
        <v>7.329344</v>
      </c>
      <c r="Q113" s="179">
        <v>0</v>
      </c>
      <c r="R113" s="179">
        <f>Q113*H113</f>
        <v>0</v>
      </c>
      <c r="S113" s="179">
        <v>0.29</v>
      </c>
      <c r="T113" s="180">
        <f>S113*H113</f>
        <v>18.323359999999997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81" t="s">
        <v>127</v>
      </c>
      <c r="AT113" s="181" t="s">
        <v>123</v>
      </c>
      <c r="AU113" s="181" t="s">
        <v>85</v>
      </c>
      <c r="AY113" s="17" t="s">
        <v>121</v>
      </c>
      <c r="BE113" s="182">
        <f>IF(N113="základní",J113,0)</f>
        <v>3828.95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7" t="s">
        <v>83</v>
      </c>
      <c r="BK113" s="182">
        <f>ROUND(I113*H113,2)</f>
        <v>3828.95</v>
      </c>
      <c r="BL113" s="17" t="s">
        <v>127</v>
      </c>
      <c r="BM113" s="181" t="s">
        <v>776</v>
      </c>
    </row>
    <row r="114" spans="1:47" s="2" customFormat="1" ht="39">
      <c r="A114" s="31"/>
      <c r="B114" s="32"/>
      <c r="C114" s="33"/>
      <c r="D114" s="183" t="s">
        <v>129</v>
      </c>
      <c r="E114" s="33"/>
      <c r="F114" s="184" t="s">
        <v>137</v>
      </c>
      <c r="G114" s="33"/>
      <c r="H114" s="33"/>
      <c r="I114" s="33"/>
      <c r="J114" s="33"/>
      <c r="K114" s="33"/>
      <c r="L114" s="36"/>
      <c r="M114" s="185"/>
      <c r="N114" s="186"/>
      <c r="O114" s="61"/>
      <c r="P114" s="61"/>
      <c r="Q114" s="61"/>
      <c r="R114" s="61"/>
      <c r="S114" s="61"/>
      <c r="T114" s="62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7" t="s">
        <v>129</v>
      </c>
      <c r="AU114" s="17" t="s">
        <v>85</v>
      </c>
    </row>
    <row r="115" spans="1:65" s="2" customFormat="1" ht="24.2" customHeight="1">
      <c r="A115" s="31"/>
      <c r="B115" s="32"/>
      <c r="C115" s="170" t="s">
        <v>167</v>
      </c>
      <c r="D115" s="170" t="s">
        <v>123</v>
      </c>
      <c r="E115" s="171" t="s">
        <v>139</v>
      </c>
      <c r="F115" s="172" t="s">
        <v>140</v>
      </c>
      <c r="G115" s="173" t="s">
        <v>126</v>
      </c>
      <c r="H115" s="174">
        <v>59.224</v>
      </c>
      <c r="I115" s="175">
        <v>43.8</v>
      </c>
      <c r="J115" s="175">
        <f>ROUND(I115*H115,2)</f>
        <v>2594.01</v>
      </c>
      <c r="K115" s="176"/>
      <c r="L115" s="36"/>
      <c r="M115" s="177" t="s">
        <v>17</v>
      </c>
      <c r="N115" s="178" t="s">
        <v>46</v>
      </c>
      <c r="O115" s="179">
        <v>0.149</v>
      </c>
      <c r="P115" s="179">
        <f>O115*H115</f>
        <v>8.824375999999999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81" t="s">
        <v>127</v>
      </c>
      <c r="AT115" s="181" t="s">
        <v>123</v>
      </c>
      <c r="AU115" s="181" t="s">
        <v>85</v>
      </c>
      <c r="AY115" s="17" t="s">
        <v>121</v>
      </c>
      <c r="BE115" s="182">
        <f>IF(N115="základní",J115,0)</f>
        <v>2594.01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17" t="s">
        <v>83</v>
      </c>
      <c r="BK115" s="182">
        <f>ROUND(I115*H115,2)</f>
        <v>2594.01</v>
      </c>
      <c r="BL115" s="17" t="s">
        <v>127</v>
      </c>
      <c r="BM115" s="181" t="s">
        <v>777</v>
      </c>
    </row>
    <row r="116" spans="1:47" s="2" customFormat="1" ht="39">
      <c r="A116" s="31"/>
      <c r="B116" s="32"/>
      <c r="C116" s="33"/>
      <c r="D116" s="183" t="s">
        <v>129</v>
      </c>
      <c r="E116" s="33"/>
      <c r="F116" s="184" t="s">
        <v>142</v>
      </c>
      <c r="G116" s="33"/>
      <c r="H116" s="33"/>
      <c r="I116" s="33"/>
      <c r="J116" s="33"/>
      <c r="K116" s="33"/>
      <c r="L116" s="36"/>
      <c r="M116" s="185"/>
      <c r="N116" s="186"/>
      <c r="O116" s="61"/>
      <c r="P116" s="61"/>
      <c r="Q116" s="61"/>
      <c r="R116" s="61"/>
      <c r="S116" s="61"/>
      <c r="T116" s="62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7" t="s">
        <v>129</v>
      </c>
      <c r="AU116" s="17" t="s">
        <v>85</v>
      </c>
    </row>
    <row r="117" spans="2:51" s="13" customFormat="1" ht="11.25">
      <c r="B117" s="187"/>
      <c r="C117" s="188"/>
      <c r="D117" s="183" t="s">
        <v>131</v>
      </c>
      <c r="E117" s="189" t="s">
        <v>17</v>
      </c>
      <c r="F117" s="190" t="s">
        <v>778</v>
      </c>
      <c r="G117" s="188"/>
      <c r="H117" s="191">
        <v>22.561</v>
      </c>
      <c r="I117" s="188"/>
      <c r="J117" s="188"/>
      <c r="K117" s="188"/>
      <c r="L117" s="192"/>
      <c r="M117" s="193"/>
      <c r="N117" s="194"/>
      <c r="O117" s="194"/>
      <c r="P117" s="194"/>
      <c r="Q117" s="194"/>
      <c r="R117" s="194"/>
      <c r="S117" s="194"/>
      <c r="T117" s="195"/>
      <c r="AT117" s="196" t="s">
        <v>131</v>
      </c>
      <c r="AU117" s="196" t="s">
        <v>85</v>
      </c>
      <c r="AV117" s="13" t="s">
        <v>85</v>
      </c>
      <c r="AW117" s="13" t="s">
        <v>36</v>
      </c>
      <c r="AX117" s="13" t="s">
        <v>75</v>
      </c>
      <c r="AY117" s="196" t="s">
        <v>121</v>
      </c>
    </row>
    <row r="118" spans="2:51" s="13" customFormat="1" ht="22.5">
      <c r="B118" s="187"/>
      <c r="C118" s="188"/>
      <c r="D118" s="183" t="s">
        <v>131</v>
      </c>
      <c r="E118" s="189" t="s">
        <v>17</v>
      </c>
      <c r="F118" s="190" t="s">
        <v>775</v>
      </c>
      <c r="G118" s="188"/>
      <c r="H118" s="191">
        <v>36.663</v>
      </c>
      <c r="I118" s="188"/>
      <c r="J118" s="188"/>
      <c r="K118" s="188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131</v>
      </c>
      <c r="AU118" s="196" t="s">
        <v>85</v>
      </c>
      <c r="AV118" s="13" t="s">
        <v>85</v>
      </c>
      <c r="AW118" s="13" t="s">
        <v>36</v>
      </c>
      <c r="AX118" s="13" t="s">
        <v>75</v>
      </c>
      <c r="AY118" s="196" t="s">
        <v>121</v>
      </c>
    </row>
    <row r="119" spans="2:51" s="14" customFormat="1" ht="11.25">
      <c r="B119" s="197"/>
      <c r="C119" s="198"/>
      <c r="D119" s="183" t="s">
        <v>131</v>
      </c>
      <c r="E119" s="199" t="s">
        <v>17</v>
      </c>
      <c r="F119" s="200" t="s">
        <v>133</v>
      </c>
      <c r="G119" s="198"/>
      <c r="H119" s="201">
        <v>59.224</v>
      </c>
      <c r="I119" s="198"/>
      <c r="J119" s="198"/>
      <c r="K119" s="198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131</v>
      </c>
      <c r="AU119" s="206" t="s">
        <v>85</v>
      </c>
      <c r="AV119" s="14" t="s">
        <v>127</v>
      </c>
      <c r="AW119" s="14" t="s">
        <v>4</v>
      </c>
      <c r="AX119" s="14" t="s">
        <v>83</v>
      </c>
      <c r="AY119" s="206" t="s">
        <v>121</v>
      </c>
    </row>
    <row r="120" spans="1:65" s="2" customFormat="1" ht="24.2" customHeight="1">
      <c r="A120" s="31"/>
      <c r="B120" s="32"/>
      <c r="C120" s="170" t="s">
        <v>172</v>
      </c>
      <c r="D120" s="170" t="s">
        <v>123</v>
      </c>
      <c r="E120" s="171" t="s">
        <v>779</v>
      </c>
      <c r="F120" s="172" t="s">
        <v>780</v>
      </c>
      <c r="G120" s="173" t="s">
        <v>126</v>
      </c>
      <c r="H120" s="174">
        <v>10.813</v>
      </c>
      <c r="I120" s="175">
        <v>49.4</v>
      </c>
      <c r="J120" s="175">
        <f>ROUND(I120*H120,2)</f>
        <v>534.16</v>
      </c>
      <c r="K120" s="176"/>
      <c r="L120" s="36"/>
      <c r="M120" s="177" t="s">
        <v>17</v>
      </c>
      <c r="N120" s="178" t="s">
        <v>46</v>
      </c>
      <c r="O120" s="179">
        <v>0.094</v>
      </c>
      <c r="P120" s="179">
        <f>O120*H120</f>
        <v>1.0164220000000002</v>
      </c>
      <c r="Q120" s="179">
        <v>0</v>
      </c>
      <c r="R120" s="179">
        <f>Q120*H120</f>
        <v>0</v>
      </c>
      <c r="S120" s="179">
        <v>0.098</v>
      </c>
      <c r="T120" s="180">
        <f>S120*H120</f>
        <v>1.059674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81" t="s">
        <v>127</v>
      </c>
      <c r="AT120" s="181" t="s">
        <v>123</v>
      </c>
      <c r="AU120" s="181" t="s">
        <v>85</v>
      </c>
      <c r="AY120" s="17" t="s">
        <v>121</v>
      </c>
      <c r="BE120" s="182">
        <f>IF(N120="základní",J120,0)</f>
        <v>534.16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7" t="s">
        <v>83</v>
      </c>
      <c r="BK120" s="182">
        <f>ROUND(I120*H120,2)</f>
        <v>534.16</v>
      </c>
      <c r="BL120" s="17" t="s">
        <v>127</v>
      </c>
      <c r="BM120" s="181" t="s">
        <v>781</v>
      </c>
    </row>
    <row r="121" spans="1:47" s="2" customFormat="1" ht="29.25">
      <c r="A121" s="31"/>
      <c r="B121" s="32"/>
      <c r="C121" s="33"/>
      <c r="D121" s="183" t="s">
        <v>129</v>
      </c>
      <c r="E121" s="33"/>
      <c r="F121" s="184" t="s">
        <v>782</v>
      </c>
      <c r="G121" s="33"/>
      <c r="H121" s="33"/>
      <c r="I121" s="33"/>
      <c r="J121" s="33"/>
      <c r="K121" s="33"/>
      <c r="L121" s="36"/>
      <c r="M121" s="185"/>
      <c r="N121" s="186"/>
      <c r="O121" s="61"/>
      <c r="P121" s="61"/>
      <c r="Q121" s="61"/>
      <c r="R121" s="61"/>
      <c r="S121" s="61"/>
      <c r="T121" s="62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7" t="s">
        <v>129</v>
      </c>
      <c r="AU121" s="17" t="s">
        <v>85</v>
      </c>
    </row>
    <row r="122" spans="2:51" s="13" customFormat="1" ht="11.25">
      <c r="B122" s="187"/>
      <c r="C122" s="188"/>
      <c r="D122" s="183" t="s">
        <v>131</v>
      </c>
      <c r="E122" s="189" t="s">
        <v>17</v>
      </c>
      <c r="F122" s="190" t="s">
        <v>783</v>
      </c>
      <c r="G122" s="188"/>
      <c r="H122" s="191">
        <v>10.813</v>
      </c>
      <c r="I122" s="188"/>
      <c r="J122" s="188"/>
      <c r="K122" s="188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131</v>
      </c>
      <c r="AU122" s="196" t="s">
        <v>85</v>
      </c>
      <c r="AV122" s="13" t="s">
        <v>85</v>
      </c>
      <c r="AW122" s="13" t="s">
        <v>36</v>
      </c>
      <c r="AX122" s="13" t="s">
        <v>75</v>
      </c>
      <c r="AY122" s="196" t="s">
        <v>121</v>
      </c>
    </row>
    <row r="123" spans="2:51" s="14" customFormat="1" ht="11.25">
      <c r="B123" s="197"/>
      <c r="C123" s="198"/>
      <c r="D123" s="183" t="s">
        <v>131</v>
      </c>
      <c r="E123" s="199" t="s">
        <v>17</v>
      </c>
      <c r="F123" s="200" t="s">
        <v>133</v>
      </c>
      <c r="G123" s="198"/>
      <c r="H123" s="201">
        <v>10.813</v>
      </c>
      <c r="I123" s="198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131</v>
      </c>
      <c r="AU123" s="206" t="s">
        <v>85</v>
      </c>
      <c r="AV123" s="14" t="s">
        <v>127</v>
      </c>
      <c r="AW123" s="14" t="s">
        <v>4</v>
      </c>
      <c r="AX123" s="14" t="s">
        <v>83</v>
      </c>
      <c r="AY123" s="206" t="s">
        <v>121</v>
      </c>
    </row>
    <row r="124" spans="1:65" s="2" customFormat="1" ht="24.2" customHeight="1">
      <c r="A124" s="31"/>
      <c r="B124" s="32"/>
      <c r="C124" s="170" t="s">
        <v>180</v>
      </c>
      <c r="D124" s="170" t="s">
        <v>123</v>
      </c>
      <c r="E124" s="171" t="s">
        <v>784</v>
      </c>
      <c r="F124" s="172" t="s">
        <v>785</v>
      </c>
      <c r="G124" s="173" t="s">
        <v>126</v>
      </c>
      <c r="H124" s="174">
        <v>10.813</v>
      </c>
      <c r="I124" s="175">
        <v>90</v>
      </c>
      <c r="J124" s="175">
        <f>ROUND(I124*H124,2)</f>
        <v>973.17</v>
      </c>
      <c r="K124" s="176"/>
      <c r="L124" s="36"/>
      <c r="M124" s="177" t="s">
        <v>17</v>
      </c>
      <c r="N124" s="178" t="s">
        <v>46</v>
      </c>
      <c r="O124" s="179">
        <v>0.185</v>
      </c>
      <c r="P124" s="179">
        <f>O124*H124</f>
        <v>2.000405</v>
      </c>
      <c r="Q124" s="179">
        <v>0</v>
      </c>
      <c r="R124" s="179">
        <f>Q124*H124</f>
        <v>0</v>
      </c>
      <c r="S124" s="179">
        <v>0.44</v>
      </c>
      <c r="T124" s="180">
        <f>S124*H124</f>
        <v>4.75772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81" t="s">
        <v>127</v>
      </c>
      <c r="AT124" s="181" t="s">
        <v>123</v>
      </c>
      <c r="AU124" s="181" t="s">
        <v>85</v>
      </c>
      <c r="AY124" s="17" t="s">
        <v>121</v>
      </c>
      <c r="BE124" s="182">
        <f>IF(N124="základní",J124,0)</f>
        <v>973.17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7" t="s">
        <v>83</v>
      </c>
      <c r="BK124" s="182">
        <f>ROUND(I124*H124,2)</f>
        <v>973.17</v>
      </c>
      <c r="BL124" s="17" t="s">
        <v>127</v>
      </c>
      <c r="BM124" s="181" t="s">
        <v>786</v>
      </c>
    </row>
    <row r="125" spans="1:47" s="2" customFormat="1" ht="39">
      <c r="A125" s="31"/>
      <c r="B125" s="32"/>
      <c r="C125" s="33"/>
      <c r="D125" s="183" t="s">
        <v>129</v>
      </c>
      <c r="E125" s="33"/>
      <c r="F125" s="184" t="s">
        <v>787</v>
      </c>
      <c r="G125" s="33"/>
      <c r="H125" s="33"/>
      <c r="I125" s="33"/>
      <c r="J125" s="33"/>
      <c r="K125" s="33"/>
      <c r="L125" s="36"/>
      <c r="M125" s="185"/>
      <c r="N125" s="186"/>
      <c r="O125" s="61"/>
      <c r="P125" s="61"/>
      <c r="Q125" s="61"/>
      <c r="R125" s="61"/>
      <c r="S125" s="61"/>
      <c r="T125" s="62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129</v>
      </c>
      <c r="AU125" s="17" t="s">
        <v>85</v>
      </c>
    </row>
    <row r="126" spans="1:65" s="2" customFormat="1" ht="14.45" customHeight="1">
      <c r="A126" s="31"/>
      <c r="B126" s="32"/>
      <c r="C126" s="170" t="s">
        <v>186</v>
      </c>
      <c r="D126" s="170" t="s">
        <v>123</v>
      </c>
      <c r="E126" s="171" t="s">
        <v>143</v>
      </c>
      <c r="F126" s="172" t="s">
        <v>144</v>
      </c>
      <c r="G126" s="173" t="s">
        <v>145</v>
      </c>
      <c r="H126" s="174">
        <v>25.92</v>
      </c>
      <c r="I126" s="175">
        <v>58.3</v>
      </c>
      <c r="J126" s="175">
        <f>ROUND(I126*H126,2)</f>
        <v>1511.14</v>
      </c>
      <c r="K126" s="176"/>
      <c r="L126" s="36"/>
      <c r="M126" s="177" t="s">
        <v>17</v>
      </c>
      <c r="N126" s="178" t="s">
        <v>46</v>
      </c>
      <c r="O126" s="179">
        <v>0.133</v>
      </c>
      <c r="P126" s="179">
        <f>O126*H126</f>
        <v>3.44736</v>
      </c>
      <c r="Q126" s="179">
        <v>0</v>
      </c>
      <c r="R126" s="179">
        <f>Q126*H126</f>
        <v>0</v>
      </c>
      <c r="S126" s="179">
        <v>0.205</v>
      </c>
      <c r="T126" s="180">
        <f>S126*H126</f>
        <v>5.3136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81" t="s">
        <v>127</v>
      </c>
      <c r="AT126" s="181" t="s">
        <v>123</v>
      </c>
      <c r="AU126" s="181" t="s">
        <v>85</v>
      </c>
      <c r="AY126" s="17" t="s">
        <v>121</v>
      </c>
      <c r="BE126" s="182">
        <f>IF(N126="základní",J126,0)</f>
        <v>1511.14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7" t="s">
        <v>83</v>
      </c>
      <c r="BK126" s="182">
        <f>ROUND(I126*H126,2)</f>
        <v>1511.14</v>
      </c>
      <c r="BL126" s="17" t="s">
        <v>127</v>
      </c>
      <c r="BM126" s="181" t="s">
        <v>788</v>
      </c>
    </row>
    <row r="127" spans="1:47" s="2" customFormat="1" ht="29.25">
      <c r="A127" s="31"/>
      <c r="B127" s="32"/>
      <c r="C127" s="33"/>
      <c r="D127" s="183" t="s">
        <v>129</v>
      </c>
      <c r="E127" s="33"/>
      <c r="F127" s="184" t="s">
        <v>147</v>
      </c>
      <c r="G127" s="33"/>
      <c r="H127" s="33"/>
      <c r="I127" s="33"/>
      <c r="J127" s="33"/>
      <c r="K127" s="33"/>
      <c r="L127" s="36"/>
      <c r="M127" s="185"/>
      <c r="N127" s="186"/>
      <c r="O127" s="61"/>
      <c r="P127" s="61"/>
      <c r="Q127" s="61"/>
      <c r="R127" s="61"/>
      <c r="S127" s="61"/>
      <c r="T127" s="62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129</v>
      </c>
      <c r="AU127" s="17" t="s">
        <v>85</v>
      </c>
    </row>
    <row r="128" spans="2:51" s="13" customFormat="1" ht="11.25">
      <c r="B128" s="187"/>
      <c r="C128" s="188"/>
      <c r="D128" s="183" t="s">
        <v>131</v>
      </c>
      <c r="E128" s="189" t="s">
        <v>17</v>
      </c>
      <c r="F128" s="190" t="s">
        <v>789</v>
      </c>
      <c r="G128" s="188"/>
      <c r="H128" s="191">
        <v>25.92</v>
      </c>
      <c r="I128" s="188"/>
      <c r="J128" s="188"/>
      <c r="K128" s="188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131</v>
      </c>
      <c r="AU128" s="196" t="s">
        <v>85</v>
      </c>
      <c r="AV128" s="13" t="s">
        <v>85</v>
      </c>
      <c r="AW128" s="13" t="s">
        <v>36</v>
      </c>
      <c r="AX128" s="13" t="s">
        <v>75</v>
      </c>
      <c r="AY128" s="196" t="s">
        <v>121</v>
      </c>
    </row>
    <row r="129" spans="2:51" s="14" customFormat="1" ht="11.25">
      <c r="B129" s="197"/>
      <c r="C129" s="198"/>
      <c r="D129" s="183" t="s">
        <v>131</v>
      </c>
      <c r="E129" s="199" t="s">
        <v>17</v>
      </c>
      <c r="F129" s="200" t="s">
        <v>133</v>
      </c>
      <c r="G129" s="198"/>
      <c r="H129" s="201">
        <v>25.92</v>
      </c>
      <c r="I129" s="198"/>
      <c r="J129" s="198"/>
      <c r="K129" s="198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131</v>
      </c>
      <c r="AU129" s="206" t="s">
        <v>85</v>
      </c>
      <c r="AV129" s="14" t="s">
        <v>127</v>
      </c>
      <c r="AW129" s="14" t="s">
        <v>4</v>
      </c>
      <c r="AX129" s="14" t="s">
        <v>83</v>
      </c>
      <c r="AY129" s="206" t="s">
        <v>121</v>
      </c>
    </row>
    <row r="130" spans="1:65" s="2" customFormat="1" ht="14.45" customHeight="1">
      <c r="A130" s="31"/>
      <c r="B130" s="32"/>
      <c r="C130" s="170" t="s">
        <v>191</v>
      </c>
      <c r="D130" s="170" t="s">
        <v>123</v>
      </c>
      <c r="E130" s="171" t="s">
        <v>151</v>
      </c>
      <c r="F130" s="172" t="s">
        <v>152</v>
      </c>
      <c r="G130" s="173" t="s">
        <v>145</v>
      </c>
      <c r="H130" s="174">
        <v>25.92</v>
      </c>
      <c r="I130" s="175">
        <v>41.5</v>
      </c>
      <c r="J130" s="175">
        <f>ROUND(I130*H130,2)</f>
        <v>1075.68</v>
      </c>
      <c r="K130" s="176"/>
      <c r="L130" s="36"/>
      <c r="M130" s="177" t="s">
        <v>17</v>
      </c>
      <c r="N130" s="178" t="s">
        <v>46</v>
      </c>
      <c r="O130" s="179">
        <v>0.095</v>
      </c>
      <c r="P130" s="179">
        <f>O130*H130</f>
        <v>2.4624</v>
      </c>
      <c r="Q130" s="179">
        <v>0</v>
      </c>
      <c r="R130" s="179">
        <f>Q130*H130</f>
        <v>0</v>
      </c>
      <c r="S130" s="179">
        <v>0.04</v>
      </c>
      <c r="T130" s="180">
        <f>S130*H130</f>
        <v>1.0368000000000002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81" t="s">
        <v>127</v>
      </c>
      <c r="AT130" s="181" t="s">
        <v>123</v>
      </c>
      <c r="AU130" s="181" t="s">
        <v>85</v>
      </c>
      <c r="AY130" s="17" t="s">
        <v>121</v>
      </c>
      <c r="BE130" s="182">
        <f>IF(N130="základní",J130,0)</f>
        <v>1075.68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7" t="s">
        <v>83</v>
      </c>
      <c r="BK130" s="182">
        <f>ROUND(I130*H130,2)</f>
        <v>1075.68</v>
      </c>
      <c r="BL130" s="17" t="s">
        <v>127</v>
      </c>
      <c r="BM130" s="181" t="s">
        <v>790</v>
      </c>
    </row>
    <row r="131" spans="1:47" s="2" customFormat="1" ht="29.25">
      <c r="A131" s="31"/>
      <c r="B131" s="32"/>
      <c r="C131" s="33"/>
      <c r="D131" s="183" t="s">
        <v>129</v>
      </c>
      <c r="E131" s="33"/>
      <c r="F131" s="184" t="s">
        <v>154</v>
      </c>
      <c r="G131" s="33"/>
      <c r="H131" s="33"/>
      <c r="I131" s="33"/>
      <c r="J131" s="33"/>
      <c r="K131" s="33"/>
      <c r="L131" s="36"/>
      <c r="M131" s="185"/>
      <c r="N131" s="186"/>
      <c r="O131" s="61"/>
      <c r="P131" s="61"/>
      <c r="Q131" s="61"/>
      <c r="R131" s="61"/>
      <c r="S131" s="61"/>
      <c r="T131" s="62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7" t="s">
        <v>129</v>
      </c>
      <c r="AU131" s="17" t="s">
        <v>85</v>
      </c>
    </row>
    <row r="132" spans="2:51" s="13" customFormat="1" ht="11.25">
      <c r="B132" s="187"/>
      <c r="C132" s="188"/>
      <c r="D132" s="183" t="s">
        <v>131</v>
      </c>
      <c r="E132" s="189" t="s">
        <v>17</v>
      </c>
      <c r="F132" s="190" t="s">
        <v>789</v>
      </c>
      <c r="G132" s="188"/>
      <c r="H132" s="191">
        <v>25.92</v>
      </c>
      <c r="I132" s="188"/>
      <c r="J132" s="188"/>
      <c r="K132" s="188"/>
      <c r="L132" s="192"/>
      <c r="M132" s="193"/>
      <c r="N132" s="194"/>
      <c r="O132" s="194"/>
      <c r="P132" s="194"/>
      <c r="Q132" s="194"/>
      <c r="R132" s="194"/>
      <c r="S132" s="194"/>
      <c r="T132" s="195"/>
      <c r="AT132" s="196" t="s">
        <v>131</v>
      </c>
      <c r="AU132" s="196" t="s">
        <v>85</v>
      </c>
      <c r="AV132" s="13" t="s">
        <v>85</v>
      </c>
      <c r="AW132" s="13" t="s">
        <v>36</v>
      </c>
      <c r="AX132" s="13" t="s">
        <v>75</v>
      </c>
      <c r="AY132" s="196" t="s">
        <v>121</v>
      </c>
    </row>
    <row r="133" spans="2:51" s="14" customFormat="1" ht="11.25">
      <c r="B133" s="197"/>
      <c r="C133" s="198"/>
      <c r="D133" s="183" t="s">
        <v>131</v>
      </c>
      <c r="E133" s="199" t="s">
        <v>17</v>
      </c>
      <c r="F133" s="200" t="s">
        <v>133</v>
      </c>
      <c r="G133" s="198"/>
      <c r="H133" s="201">
        <v>25.92</v>
      </c>
      <c r="I133" s="198"/>
      <c r="J133" s="198"/>
      <c r="K133" s="198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131</v>
      </c>
      <c r="AU133" s="206" t="s">
        <v>85</v>
      </c>
      <c r="AV133" s="14" t="s">
        <v>127</v>
      </c>
      <c r="AW133" s="14" t="s">
        <v>4</v>
      </c>
      <c r="AX133" s="14" t="s">
        <v>83</v>
      </c>
      <c r="AY133" s="206" t="s">
        <v>121</v>
      </c>
    </row>
    <row r="134" spans="1:65" s="2" customFormat="1" ht="14.45" customHeight="1">
      <c r="A134" s="31"/>
      <c r="B134" s="32"/>
      <c r="C134" s="170" t="s">
        <v>196</v>
      </c>
      <c r="D134" s="170" t="s">
        <v>123</v>
      </c>
      <c r="E134" s="171" t="s">
        <v>157</v>
      </c>
      <c r="F134" s="172" t="s">
        <v>158</v>
      </c>
      <c r="G134" s="173" t="s">
        <v>126</v>
      </c>
      <c r="H134" s="174">
        <v>20.284</v>
      </c>
      <c r="I134" s="175">
        <v>150</v>
      </c>
      <c r="J134" s="175">
        <f>ROUND(I134*H134,2)</f>
        <v>3042.6</v>
      </c>
      <c r="K134" s="176"/>
      <c r="L134" s="36"/>
      <c r="M134" s="177" t="s">
        <v>17</v>
      </c>
      <c r="N134" s="178" t="s">
        <v>46</v>
      </c>
      <c r="O134" s="179">
        <v>0.551</v>
      </c>
      <c r="P134" s="179">
        <f>O134*H134</f>
        <v>11.176484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81" t="s">
        <v>127</v>
      </c>
      <c r="AT134" s="181" t="s">
        <v>123</v>
      </c>
      <c r="AU134" s="181" t="s">
        <v>85</v>
      </c>
      <c r="AY134" s="17" t="s">
        <v>121</v>
      </c>
      <c r="BE134" s="182">
        <f>IF(N134="základní",J134,0)</f>
        <v>3042.6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7" t="s">
        <v>83</v>
      </c>
      <c r="BK134" s="182">
        <f>ROUND(I134*H134,2)</f>
        <v>3042.6</v>
      </c>
      <c r="BL134" s="17" t="s">
        <v>127</v>
      </c>
      <c r="BM134" s="181" t="s">
        <v>791</v>
      </c>
    </row>
    <row r="135" spans="1:47" s="2" customFormat="1" ht="11.25">
      <c r="A135" s="31"/>
      <c r="B135" s="32"/>
      <c r="C135" s="33"/>
      <c r="D135" s="183" t="s">
        <v>129</v>
      </c>
      <c r="E135" s="33"/>
      <c r="F135" s="184" t="s">
        <v>160</v>
      </c>
      <c r="G135" s="33"/>
      <c r="H135" s="33"/>
      <c r="I135" s="33"/>
      <c r="J135" s="33"/>
      <c r="K135" s="33"/>
      <c r="L135" s="36"/>
      <c r="M135" s="185"/>
      <c r="N135" s="186"/>
      <c r="O135" s="61"/>
      <c r="P135" s="61"/>
      <c r="Q135" s="61"/>
      <c r="R135" s="61"/>
      <c r="S135" s="61"/>
      <c r="T135" s="62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7" t="s">
        <v>129</v>
      </c>
      <c r="AU135" s="17" t="s">
        <v>85</v>
      </c>
    </row>
    <row r="136" spans="2:51" s="13" customFormat="1" ht="11.25">
      <c r="B136" s="187"/>
      <c r="C136" s="188"/>
      <c r="D136" s="183" t="s">
        <v>131</v>
      </c>
      <c r="E136" s="189" t="s">
        <v>17</v>
      </c>
      <c r="F136" s="190" t="s">
        <v>792</v>
      </c>
      <c r="G136" s="188"/>
      <c r="H136" s="191">
        <v>10.12</v>
      </c>
      <c r="I136" s="188"/>
      <c r="J136" s="188"/>
      <c r="K136" s="188"/>
      <c r="L136" s="192"/>
      <c r="M136" s="193"/>
      <c r="N136" s="194"/>
      <c r="O136" s="194"/>
      <c r="P136" s="194"/>
      <c r="Q136" s="194"/>
      <c r="R136" s="194"/>
      <c r="S136" s="194"/>
      <c r="T136" s="195"/>
      <c r="AT136" s="196" t="s">
        <v>131</v>
      </c>
      <c r="AU136" s="196" t="s">
        <v>85</v>
      </c>
      <c r="AV136" s="13" t="s">
        <v>85</v>
      </c>
      <c r="AW136" s="13" t="s">
        <v>36</v>
      </c>
      <c r="AX136" s="13" t="s">
        <v>75</v>
      </c>
      <c r="AY136" s="196" t="s">
        <v>121</v>
      </c>
    </row>
    <row r="137" spans="2:51" s="13" customFormat="1" ht="11.25">
      <c r="B137" s="187"/>
      <c r="C137" s="188"/>
      <c r="D137" s="183" t="s">
        <v>131</v>
      </c>
      <c r="E137" s="189" t="s">
        <v>17</v>
      </c>
      <c r="F137" s="190" t="s">
        <v>793</v>
      </c>
      <c r="G137" s="188"/>
      <c r="H137" s="191">
        <v>10.164</v>
      </c>
      <c r="I137" s="188"/>
      <c r="J137" s="188"/>
      <c r="K137" s="188"/>
      <c r="L137" s="192"/>
      <c r="M137" s="193"/>
      <c r="N137" s="194"/>
      <c r="O137" s="194"/>
      <c r="P137" s="194"/>
      <c r="Q137" s="194"/>
      <c r="R137" s="194"/>
      <c r="S137" s="194"/>
      <c r="T137" s="195"/>
      <c r="AT137" s="196" t="s">
        <v>131</v>
      </c>
      <c r="AU137" s="196" t="s">
        <v>85</v>
      </c>
      <c r="AV137" s="13" t="s">
        <v>85</v>
      </c>
      <c r="AW137" s="13" t="s">
        <v>36</v>
      </c>
      <c r="AX137" s="13" t="s">
        <v>75</v>
      </c>
      <c r="AY137" s="196" t="s">
        <v>121</v>
      </c>
    </row>
    <row r="138" spans="2:51" s="14" customFormat="1" ht="11.25">
      <c r="B138" s="197"/>
      <c r="C138" s="198"/>
      <c r="D138" s="183" t="s">
        <v>131</v>
      </c>
      <c r="E138" s="199" t="s">
        <v>17</v>
      </c>
      <c r="F138" s="200" t="s">
        <v>133</v>
      </c>
      <c r="G138" s="198"/>
      <c r="H138" s="201">
        <v>20.284</v>
      </c>
      <c r="I138" s="198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131</v>
      </c>
      <c r="AU138" s="206" t="s">
        <v>85</v>
      </c>
      <c r="AV138" s="14" t="s">
        <v>127</v>
      </c>
      <c r="AW138" s="14" t="s">
        <v>4</v>
      </c>
      <c r="AX138" s="14" t="s">
        <v>83</v>
      </c>
      <c r="AY138" s="206" t="s">
        <v>121</v>
      </c>
    </row>
    <row r="139" spans="1:65" s="2" customFormat="1" ht="24.2" customHeight="1">
      <c r="A139" s="31"/>
      <c r="B139" s="32"/>
      <c r="C139" s="170" t="s">
        <v>203</v>
      </c>
      <c r="D139" s="170" t="s">
        <v>123</v>
      </c>
      <c r="E139" s="171" t="s">
        <v>163</v>
      </c>
      <c r="F139" s="172" t="s">
        <v>164</v>
      </c>
      <c r="G139" s="173" t="s">
        <v>126</v>
      </c>
      <c r="H139" s="174">
        <v>20.284</v>
      </c>
      <c r="I139" s="175">
        <v>182</v>
      </c>
      <c r="J139" s="175">
        <f>ROUND(I139*H139,2)</f>
        <v>3691.69</v>
      </c>
      <c r="K139" s="176"/>
      <c r="L139" s="36"/>
      <c r="M139" s="177" t="s">
        <v>17</v>
      </c>
      <c r="N139" s="178" t="s">
        <v>46</v>
      </c>
      <c r="O139" s="179">
        <v>0.668</v>
      </c>
      <c r="P139" s="179">
        <f>O139*H139</f>
        <v>13.549712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81" t="s">
        <v>127</v>
      </c>
      <c r="AT139" s="181" t="s">
        <v>123</v>
      </c>
      <c r="AU139" s="181" t="s">
        <v>85</v>
      </c>
      <c r="AY139" s="17" t="s">
        <v>121</v>
      </c>
      <c r="BE139" s="182">
        <f>IF(N139="základní",J139,0)</f>
        <v>3691.69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7" t="s">
        <v>83</v>
      </c>
      <c r="BK139" s="182">
        <f>ROUND(I139*H139,2)</f>
        <v>3691.69</v>
      </c>
      <c r="BL139" s="17" t="s">
        <v>127</v>
      </c>
      <c r="BM139" s="181" t="s">
        <v>794</v>
      </c>
    </row>
    <row r="140" spans="1:47" s="2" customFormat="1" ht="19.5">
      <c r="A140" s="31"/>
      <c r="B140" s="32"/>
      <c r="C140" s="33"/>
      <c r="D140" s="183" t="s">
        <v>129</v>
      </c>
      <c r="E140" s="33"/>
      <c r="F140" s="184" t="s">
        <v>166</v>
      </c>
      <c r="G140" s="33"/>
      <c r="H140" s="33"/>
      <c r="I140" s="33"/>
      <c r="J140" s="33"/>
      <c r="K140" s="33"/>
      <c r="L140" s="36"/>
      <c r="M140" s="185"/>
      <c r="N140" s="186"/>
      <c r="O140" s="61"/>
      <c r="P140" s="61"/>
      <c r="Q140" s="61"/>
      <c r="R140" s="61"/>
      <c r="S140" s="61"/>
      <c r="T140" s="62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7" t="s">
        <v>129</v>
      </c>
      <c r="AU140" s="17" t="s">
        <v>85</v>
      </c>
    </row>
    <row r="141" spans="2:51" s="13" customFormat="1" ht="11.25">
      <c r="B141" s="187"/>
      <c r="C141" s="188"/>
      <c r="D141" s="183" t="s">
        <v>131</v>
      </c>
      <c r="E141" s="189" t="s">
        <v>17</v>
      </c>
      <c r="F141" s="190" t="s">
        <v>792</v>
      </c>
      <c r="G141" s="188"/>
      <c r="H141" s="191">
        <v>10.12</v>
      </c>
      <c r="I141" s="188"/>
      <c r="J141" s="188"/>
      <c r="K141" s="188"/>
      <c r="L141" s="192"/>
      <c r="M141" s="193"/>
      <c r="N141" s="194"/>
      <c r="O141" s="194"/>
      <c r="P141" s="194"/>
      <c r="Q141" s="194"/>
      <c r="R141" s="194"/>
      <c r="S141" s="194"/>
      <c r="T141" s="195"/>
      <c r="AT141" s="196" t="s">
        <v>131</v>
      </c>
      <c r="AU141" s="196" t="s">
        <v>85</v>
      </c>
      <c r="AV141" s="13" t="s">
        <v>85</v>
      </c>
      <c r="AW141" s="13" t="s">
        <v>36</v>
      </c>
      <c r="AX141" s="13" t="s">
        <v>75</v>
      </c>
      <c r="AY141" s="196" t="s">
        <v>121</v>
      </c>
    </row>
    <row r="142" spans="2:51" s="13" customFormat="1" ht="11.25">
      <c r="B142" s="187"/>
      <c r="C142" s="188"/>
      <c r="D142" s="183" t="s">
        <v>131</v>
      </c>
      <c r="E142" s="189" t="s">
        <v>17</v>
      </c>
      <c r="F142" s="190" t="s">
        <v>793</v>
      </c>
      <c r="G142" s="188"/>
      <c r="H142" s="191">
        <v>10.164</v>
      </c>
      <c r="I142" s="188"/>
      <c r="J142" s="188"/>
      <c r="K142" s="188"/>
      <c r="L142" s="192"/>
      <c r="M142" s="193"/>
      <c r="N142" s="194"/>
      <c r="O142" s="194"/>
      <c r="P142" s="194"/>
      <c r="Q142" s="194"/>
      <c r="R142" s="194"/>
      <c r="S142" s="194"/>
      <c r="T142" s="195"/>
      <c r="AT142" s="196" t="s">
        <v>131</v>
      </c>
      <c r="AU142" s="196" t="s">
        <v>85</v>
      </c>
      <c r="AV142" s="13" t="s">
        <v>85</v>
      </c>
      <c r="AW142" s="13" t="s">
        <v>36</v>
      </c>
      <c r="AX142" s="13" t="s">
        <v>75</v>
      </c>
      <c r="AY142" s="196" t="s">
        <v>121</v>
      </c>
    </row>
    <row r="143" spans="2:51" s="14" customFormat="1" ht="11.25">
      <c r="B143" s="197"/>
      <c r="C143" s="198"/>
      <c r="D143" s="183" t="s">
        <v>131</v>
      </c>
      <c r="E143" s="199" t="s">
        <v>17</v>
      </c>
      <c r="F143" s="200" t="s">
        <v>133</v>
      </c>
      <c r="G143" s="198"/>
      <c r="H143" s="201">
        <v>20.284</v>
      </c>
      <c r="I143" s="198"/>
      <c r="J143" s="198"/>
      <c r="K143" s="198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131</v>
      </c>
      <c r="AU143" s="206" t="s">
        <v>85</v>
      </c>
      <c r="AV143" s="14" t="s">
        <v>127</v>
      </c>
      <c r="AW143" s="14" t="s">
        <v>4</v>
      </c>
      <c r="AX143" s="14" t="s">
        <v>83</v>
      </c>
      <c r="AY143" s="206" t="s">
        <v>121</v>
      </c>
    </row>
    <row r="144" spans="1:65" s="2" customFormat="1" ht="24.2" customHeight="1">
      <c r="A144" s="31"/>
      <c r="B144" s="32"/>
      <c r="C144" s="170" t="s">
        <v>8</v>
      </c>
      <c r="D144" s="170" t="s">
        <v>123</v>
      </c>
      <c r="E144" s="171" t="s">
        <v>168</v>
      </c>
      <c r="F144" s="172" t="s">
        <v>169</v>
      </c>
      <c r="G144" s="173" t="s">
        <v>126</v>
      </c>
      <c r="H144" s="174">
        <v>20.284</v>
      </c>
      <c r="I144" s="175">
        <v>18.7</v>
      </c>
      <c r="J144" s="175">
        <f>ROUND(I144*H144,2)</f>
        <v>379.31</v>
      </c>
      <c r="K144" s="176"/>
      <c r="L144" s="36"/>
      <c r="M144" s="177" t="s">
        <v>17</v>
      </c>
      <c r="N144" s="178" t="s">
        <v>46</v>
      </c>
      <c r="O144" s="179">
        <v>0.058</v>
      </c>
      <c r="P144" s="179">
        <f>O144*H144</f>
        <v>1.176472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81" t="s">
        <v>127</v>
      </c>
      <c r="AT144" s="181" t="s">
        <v>123</v>
      </c>
      <c r="AU144" s="181" t="s">
        <v>85</v>
      </c>
      <c r="AY144" s="17" t="s">
        <v>121</v>
      </c>
      <c r="BE144" s="182">
        <f>IF(N144="základní",J144,0)</f>
        <v>379.31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7" t="s">
        <v>83</v>
      </c>
      <c r="BK144" s="182">
        <f>ROUND(I144*H144,2)</f>
        <v>379.31</v>
      </c>
      <c r="BL144" s="17" t="s">
        <v>127</v>
      </c>
      <c r="BM144" s="181" t="s">
        <v>795</v>
      </c>
    </row>
    <row r="145" spans="1:47" s="2" customFormat="1" ht="19.5">
      <c r="A145" s="31"/>
      <c r="B145" s="32"/>
      <c r="C145" s="33"/>
      <c r="D145" s="183" t="s">
        <v>129</v>
      </c>
      <c r="E145" s="33"/>
      <c r="F145" s="184" t="s">
        <v>171</v>
      </c>
      <c r="G145" s="33"/>
      <c r="H145" s="33"/>
      <c r="I145" s="33"/>
      <c r="J145" s="33"/>
      <c r="K145" s="33"/>
      <c r="L145" s="36"/>
      <c r="M145" s="185"/>
      <c r="N145" s="186"/>
      <c r="O145" s="61"/>
      <c r="P145" s="61"/>
      <c r="Q145" s="61"/>
      <c r="R145" s="61"/>
      <c r="S145" s="61"/>
      <c r="T145" s="62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7" t="s">
        <v>129</v>
      </c>
      <c r="AU145" s="17" t="s">
        <v>85</v>
      </c>
    </row>
    <row r="146" spans="2:51" s="13" customFormat="1" ht="11.25">
      <c r="B146" s="187"/>
      <c r="C146" s="188"/>
      <c r="D146" s="183" t="s">
        <v>131</v>
      </c>
      <c r="E146" s="189" t="s">
        <v>17</v>
      </c>
      <c r="F146" s="190" t="s">
        <v>792</v>
      </c>
      <c r="G146" s="188"/>
      <c r="H146" s="191">
        <v>10.12</v>
      </c>
      <c r="I146" s="188"/>
      <c r="J146" s="188"/>
      <c r="K146" s="188"/>
      <c r="L146" s="192"/>
      <c r="M146" s="193"/>
      <c r="N146" s="194"/>
      <c r="O146" s="194"/>
      <c r="P146" s="194"/>
      <c r="Q146" s="194"/>
      <c r="R146" s="194"/>
      <c r="S146" s="194"/>
      <c r="T146" s="195"/>
      <c r="AT146" s="196" t="s">
        <v>131</v>
      </c>
      <c r="AU146" s="196" t="s">
        <v>85</v>
      </c>
      <c r="AV146" s="13" t="s">
        <v>85</v>
      </c>
      <c r="AW146" s="13" t="s">
        <v>36</v>
      </c>
      <c r="AX146" s="13" t="s">
        <v>75</v>
      </c>
      <c r="AY146" s="196" t="s">
        <v>121</v>
      </c>
    </row>
    <row r="147" spans="2:51" s="13" customFormat="1" ht="11.25">
      <c r="B147" s="187"/>
      <c r="C147" s="188"/>
      <c r="D147" s="183" t="s">
        <v>131</v>
      </c>
      <c r="E147" s="189" t="s">
        <v>17</v>
      </c>
      <c r="F147" s="190" t="s">
        <v>793</v>
      </c>
      <c r="G147" s="188"/>
      <c r="H147" s="191">
        <v>10.164</v>
      </c>
      <c r="I147" s="188"/>
      <c r="J147" s="188"/>
      <c r="K147" s="188"/>
      <c r="L147" s="192"/>
      <c r="M147" s="193"/>
      <c r="N147" s="194"/>
      <c r="O147" s="194"/>
      <c r="P147" s="194"/>
      <c r="Q147" s="194"/>
      <c r="R147" s="194"/>
      <c r="S147" s="194"/>
      <c r="T147" s="195"/>
      <c r="AT147" s="196" t="s">
        <v>131</v>
      </c>
      <c r="AU147" s="196" t="s">
        <v>85</v>
      </c>
      <c r="AV147" s="13" t="s">
        <v>85</v>
      </c>
      <c r="AW147" s="13" t="s">
        <v>36</v>
      </c>
      <c r="AX147" s="13" t="s">
        <v>75</v>
      </c>
      <c r="AY147" s="196" t="s">
        <v>121</v>
      </c>
    </row>
    <row r="148" spans="2:51" s="14" customFormat="1" ht="11.25">
      <c r="B148" s="197"/>
      <c r="C148" s="198"/>
      <c r="D148" s="183" t="s">
        <v>131</v>
      </c>
      <c r="E148" s="199" t="s">
        <v>17</v>
      </c>
      <c r="F148" s="200" t="s">
        <v>133</v>
      </c>
      <c r="G148" s="198"/>
      <c r="H148" s="201">
        <v>20.284</v>
      </c>
      <c r="I148" s="198"/>
      <c r="J148" s="198"/>
      <c r="K148" s="198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131</v>
      </c>
      <c r="AU148" s="206" t="s">
        <v>85</v>
      </c>
      <c r="AV148" s="14" t="s">
        <v>127</v>
      </c>
      <c r="AW148" s="14" t="s">
        <v>4</v>
      </c>
      <c r="AX148" s="14" t="s">
        <v>83</v>
      </c>
      <c r="AY148" s="206" t="s">
        <v>121</v>
      </c>
    </row>
    <row r="149" spans="1:65" s="2" customFormat="1" ht="14.45" customHeight="1">
      <c r="A149" s="31"/>
      <c r="B149" s="32"/>
      <c r="C149" s="207" t="s">
        <v>216</v>
      </c>
      <c r="D149" s="207" t="s">
        <v>173</v>
      </c>
      <c r="E149" s="208" t="s">
        <v>174</v>
      </c>
      <c r="F149" s="209" t="s">
        <v>175</v>
      </c>
      <c r="G149" s="210" t="s">
        <v>176</v>
      </c>
      <c r="H149" s="211">
        <v>0.609</v>
      </c>
      <c r="I149" s="212">
        <v>90.9</v>
      </c>
      <c r="J149" s="212">
        <f>ROUND(I149*H149,2)</f>
        <v>55.36</v>
      </c>
      <c r="K149" s="213"/>
      <c r="L149" s="214"/>
      <c r="M149" s="215" t="s">
        <v>17</v>
      </c>
      <c r="N149" s="216" t="s">
        <v>46</v>
      </c>
      <c r="O149" s="179">
        <v>0</v>
      </c>
      <c r="P149" s="179">
        <f>O149*H149</f>
        <v>0</v>
      </c>
      <c r="Q149" s="179">
        <v>0.001</v>
      </c>
      <c r="R149" s="179">
        <f>Q149*H149</f>
        <v>0.000609</v>
      </c>
      <c r="S149" s="179">
        <v>0</v>
      </c>
      <c r="T149" s="18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81" t="s">
        <v>167</v>
      </c>
      <c r="AT149" s="181" t="s">
        <v>173</v>
      </c>
      <c r="AU149" s="181" t="s">
        <v>85</v>
      </c>
      <c r="AY149" s="17" t="s">
        <v>121</v>
      </c>
      <c r="BE149" s="182">
        <f>IF(N149="základní",J149,0)</f>
        <v>55.36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7" t="s">
        <v>83</v>
      </c>
      <c r="BK149" s="182">
        <f>ROUND(I149*H149,2)</f>
        <v>55.36</v>
      </c>
      <c r="BL149" s="17" t="s">
        <v>127</v>
      </c>
      <c r="BM149" s="181" t="s">
        <v>796</v>
      </c>
    </row>
    <row r="150" spans="1:47" s="2" customFormat="1" ht="11.25">
      <c r="A150" s="31"/>
      <c r="B150" s="32"/>
      <c r="C150" s="33"/>
      <c r="D150" s="183" t="s">
        <v>129</v>
      </c>
      <c r="E150" s="33"/>
      <c r="F150" s="184" t="s">
        <v>178</v>
      </c>
      <c r="G150" s="33"/>
      <c r="H150" s="33"/>
      <c r="I150" s="33"/>
      <c r="J150" s="33"/>
      <c r="K150" s="33"/>
      <c r="L150" s="36"/>
      <c r="M150" s="185"/>
      <c r="N150" s="186"/>
      <c r="O150" s="61"/>
      <c r="P150" s="61"/>
      <c r="Q150" s="61"/>
      <c r="R150" s="61"/>
      <c r="S150" s="61"/>
      <c r="T150" s="62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7" t="s">
        <v>129</v>
      </c>
      <c r="AU150" s="17" t="s">
        <v>85</v>
      </c>
    </row>
    <row r="151" spans="2:51" s="13" customFormat="1" ht="11.25">
      <c r="B151" s="187"/>
      <c r="C151" s="188"/>
      <c r="D151" s="183" t="s">
        <v>131</v>
      </c>
      <c r="E151" s="189" t="s">
        <v>17</v>
      </c>
      <c r="F151" s="190" t="s">
        <v>797</v>
      </c>
      <c r="G151" s="188"/>
      <c r="H151" s="191">
        <v>0.609</v>
      </c>
      <c r="I151" s="188"/>
      <c r="J151" s="188"/>
      <c r="K151" s="188"/>
      <c r="L151" s="192"/>
      <c r="M151" s="193"/>
      <c r="N151" s="194"/>
      <c r="O151" s="194"/>
      <c r="P151" s="194"/>
      <c r="Q151" s="194"/>
      <c r="R151" s="194"/>
      <c r="S151" s="194"/>
      <c r="T151" s="195"/>
      <c r="AT151" s="196" t="s">
        <v>131</v>
      </c>
      <c r="AU151" s="196" t="s">
        <v>85</v>
      </c>
      <c r="AV151" s="13" t="s">
        <v>85</v>
      </c>
      <c r="AW151" s="13" t="s">
        <v>36</v>
      </c>
      <c r="AX151" s="13" t="s">
        <v>83</v>
      </c>
      <c r="AY151" s="196" t="s">
        <v>121</v>
      </c>
    </row>
    <row r="152" spans="1:65" s="2" customFormat="1" ht="14.45" customHeight="1">
      <c r="A152" s="31"/>
      <c r="B152" s="32"/>
      <c r="C152" s="170" t="s">
        <v>221</v>
      </c>
      <c r="D152" s="170" t="s">
        <v>123</v>
      </c>
      <c r="E152" s="171" t="s">
        <v>798</v>
      </c>
      <c r="F152" s="172" t="s">
        <v>799</v>
      </c>
      <c r="G152" s="173" t="s">
        <v>145</v>
      </c>
      <c r="H152" s="174">
        <v>12.348</v>
      </c>
      <c r="I152" s="175">
        <v>64.7</v>
      </c>
      <c r="J152" s="175">
        <f>ROUND(I152*H152,2)</f>
        <v>798.92</v>
      </c>
      <c r="K152" s="176"/>
      <c r="L152" s="36"/>
      <c r="M152" s="177" t="s">
        <v>17</v>
      </c>
      <c r="N152" s="178" t="s">
        <v>46</v>
      </c>
      <c r="O152" s="179">
        <v>0.155</v>
      </c>
      <c r="P152" s="179">
        <f>O152*H152</f>
        <v>1.9139400000000002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81" t="s">
        <v>127</v>
      </c>
      <c r="AT152" s="181" t="s">
        <v>123</v>
      </c>
      <c r="AU152" s="181" t="s">
        <v>85</v>
      </c>
      <c r="AY152" s="17" t="s">
        <v>121</v>
      </c>
      <c r="BE152" s="182">
        <f>IF(N152="základní",J152,0)</f>
        <v>798.92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7" t="s">
        <v>83</v>
      </c>
      <c r="BK152" s="182">
        <f>ROUND(I152*H152,2)</f>
        <v>798.92</v>
      </c>
      <c r="BL152" s="17" t="s">
        <v>127</v>
      </c>
      <c r="BM152" s="181" t="s">
        <v>800</v>
      </c>
    </row>
    <row r="153" spans="1:47" s="2" customFormat="1" ht="19.5">
      <c r="A153" s="31"/>
      <c r="B153" s="32"/>
      <c r="C153" s="33"/>
      <c r="D153" s="183" t="s">
        <v>129</v>
      </c>
      <c r="E153" s="33"/>
      <c r="F153" s="184" t="s">
        <v>801</v>
      </c>
      <c r="G153" s="33"/>
      <c r="H153" s="33"/>
      <c r="I153" s="33"/>
      <c r="J153" s="33"/>
      <c r="K153" s="33"/>
      <c r="L153" s="36"/>
      <c r="M153" s="185"/>
      <c r="N153" s="186"/>
      <c r="O153" s="61"/>
      <c r="P153" s="61"/>
      <c r="Q153" s="61"/>
      <c r="R153" s="61"/>
      <c r="S153" s="61"/>
      <c r="T153" s="62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7" t="s">
        <v>129</v>
      </c>
      <c r="AU153" s="17" t="s">
        <v>85</v>
      </c>
    </row>
    <row r="154" spans="2:51" s="13" customFormat="1" ht="11.25">
      <c r="B154" s="187"/>
      <c r="C154" s="188"/>
      <c r="D154" s="183" t="s">
        <v>131</v>
      </c>
      <c r="E154" s="189" t="s">
        <v>17</v>
      </c>
      <c r="F154" s="190" t="s">
        <v>802</v>
      </c>
      <c r="G154" s="188"/>
      <c r="H154" s="191">
        <v>12.348</v>
      </c>
      <c r="I154" s="188"/>
      <c r="J154" s="188"/>
      <c r="K154" s="188"/>
      <c r="L154" s="192"/>
      <c r="M154" s="193"/>
      <c r="N154" s="194"/>
      <c r="O154" s="194"/>
      <c r="P154" s="194"/>
      <c r="Q154" s="194"/>
      <c r="R154" s="194"/>
      <c r="S154" s="194"/>
      <c r="T154" s="195"/>
      <c r="AT154" s="196" t="s">
        <v>131</v>
      </c>
      <c r="AU154" s="196" t="s">
        <v>85</v>
      </c>
      <c r="AV154" s="13" t="s">
        <v>85</v>
      </c>
      <c r="AW154" s="13" t="s">
        <v>36</v>
      </c>
      <c r="AX154" s="13" t="s">
        <v>75</v>
      </c>
      <c r="AY154" s="196" t="s">
        <v>121</v>
      </c>
    </row>
    <row r="155" spans="2:51" s="14" customFormat="1" ht="11.25">
      <c r="B155" s="197"/>
      <c r="C155" s="198"/>
      <c r="D155" s="183" t="s">
        <v>131</v>
      </c>
      <c r="E155" s="199" t="s">
        <v>17</v>
      </c>
      <c r="F155" s="200" t="s">
        <v>133</v>
      </c>
      <c r="G155" s="198"/>
      <c r="H155" s="201">
        <v>12.348</v>
      </c>
      <c r="I155" s="198"/>
      <c r="J155" s="198"/>
      <c r="K155" s="198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131</v>
      </c>
      <c r="AU155" s="206" t="s">
        <v>85</v>
      </c>
      <c r="AV155" s="14" t="s">
        <v>127</v>
      </c>
      <c r="AW155" s="14" t="s">
        <v>4</v>
      </c>
      <c r="AX155" s="14" t="s">
        <v>83</v>
      </c>
      <c r="AY155" s="206" t="s">
        <v>121</v>
      </c>
    </row>
    <row r="156" spans="1:65" s="2" customFormat="1" ht="24.2" customHeight="1">
      <c r="A156" s="31"/>
      <c r="B156" s="32"/>
      <c r="C156" s="170" t="s">
        <v>233</v>
      </c>
      <c r="D156" s="170" t="s">
        <v>123</v>
      </c>
      <c r="E156" s="171" t="s">
        <v>187</v>
      </c>
      <c r="F156" s="172" t="s">
        <v>188</v>
      </c>
      <c r="G156" s="173" t="s">
        <v>126</v>
      </c>
      <c r="H156" s="174">
        <v>421.365</v>
      </c>
      <c r="I156" s="175">
        <v>21.7</v>
      </c>
      <c r="J156" s="175">
        <f>ROUND(I156*H156,2)</f>
        <v>9143.62</v>
      </c>
      <c r="K156" s="176"/>
      <c r="L156" s="36"/>
      <c r="M156" s="177" t="s">
        <v>17</v>
      </c>
      <c r="N156" s="178" t="s">
        <v>46</v>
      </c>
      <c r="O156" s="179">
        <v>0.048</v>
      </c>
      <c r="P156" s="179">
        <f>O156*H156</f>
        <v>20.22552</v>
      </c>
      <c r="Q156" s="179">
        <v>0</v>
      </c>
      <c r="R156" s="179">
        <f>Q156*H156</f>
        <v>0</v>
      </c>
      <c r="S156" s="179">
        <v>0.3</v>
      </c>
      <c r="T156" s="180">
        <f>S156*H156</f>
        <v>126.4095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81" t="s">
        <v>127</v>
      </c>
      <c r="AT156" s="181" t="s">
        <v>123</v>
      </c>
      <c r="AU156" s="181" t="s">
        <v>85</v>
      </c>
      <c r="AY156" s="17" t="s">
        <v>121</v>
      </c>
      <c r="BE156" s="182">
        <f>IF(N156="základní",J156,0)</f>
        <v>9143.62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7" t="s">
        <v>83</v>
      </c>
      <c r="BK156" s="182">
        <f>ROUND(I156*H156,2)</f>
        <v>9143.62</v>
      </c>
      <c r="BL156" s="17" t="s">
        <v>127</v>
      </c>
      <c r="BM156" s="181" t="s">
        <v>803</v>
      </c>
    </row>
    <row r="157" spans="1:47" s="2" customFormat="1" ht="39">
      <c r="A157" s="31"/>
      <c r="B157" s="32"/>
      <c r="C157" s="33"/>
      <c r="D157" s="183" t="s">
        <v>129</v>
      </c>
      <c r="E157" s="33"/>
      <c r="F157" s="184" t="s">
        <v>190</v>
      </c>
      <c r="G157" s="33"/>
      <c r="H157" s="33"/>
      <c r="I157" s="33"/>
      <c r="J157" s="33"/>
      <c r="K157" s="33"/>
      <c r="L157" s="36"/>
      <c r="M157" s="185"/>
      <c r="N157" s="186"/>
      <c r="O157" s="61"/>
      <c r="P157" s="61"/>
      <c r="Q157" s="61"/>
      <c r="R157" s="61"/>
      <c r="S157" s="61"/>
      <c r="T157" s="62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7" t="s">
        <v>129</v>
      </c>
      <c r="AU157" s="17" t="s">
        <v>85</v>
      </c>
    </row>
    <row r="158" spans="1:65" s="2" customFormat="1" ht="24.2" customHeight="1">
      <c r="A158" s="31"/>
      <c r="B158" s="32"/>
      <c r="C158" s="170" t="s">
        <v>241</v>
      </c>
      <c r="D158" s="170" t="s">
        <v>123</v>
      </c>
      <c r="E158" s="171" t="s">
        <v>192</v>
      </c>
      <c r="F158" s="172" t="s">
        <v>193</v>
      </c>
      <c r="G158" s="173" t="s">
        <v>126</v>
      </c>
      <c r="H158" s="174">
        <v>421.365</v>
      </c>
      <c r="I158" s="175">
        <v>52.9</v>
      </c>
      <c r="J158" s="175">
        <f>ROUND(I158*H158,2)</f>
        <v>22290.21</v>
      </c>
      <c r="K158" s="176"/>
      <c r="L158" s="36"/>
      <c r="M158" s="177" t="s">
        <v>17</v>
      </c>
      <c r="N158" s="178" t="s">
        <v>46</v>
      </c>
      <c r="O158" s="179">
        <v>0.119</v>
      </c>
      <c r="P158" s="179">
        <f>O158*H158</f>
        <v>50.142435</v>
      </c>
      <c r="Q158" s="179">
        <v>0</v>
      </c>
      <c r="R158" s="179">
        <f>Q158*H158</f>
        <v>0</v>
      </c>
      <c r="S158" s="179">
        <v>0.44</v>
      </c>
      <c r="T158" s="180">
        <f>S158*H158</f>
        <v>185.4006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81" t="s">
        <v>127</v>
      </c>
      <c r="AT158" s="181" t="s">
        <v>123</v>
      </c>
      <c r="AU158" s="181" t="s">
        <v>85</v>
      </c>
      <c r="AY158" s="17" t="s">
        <v>121</v>
      </c>
      <c r="BE158" s="182">
        <f>IF(N158="základní",J158,0)</f>
        <v>22290.21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7" t="s">
        <v>83</v>
      </c>
      <c r="BK158" s="182">
        <f>ROUND(I158*H158,2)</f>
        <v>22290.21</v>
      </c>
      <c r="BL158" s="17" t="s">
        <v>127</v>
      </c>
      <c r="BM158" s="181" t="s">
        <v>804</v>
      </c>
    </row>
    <row r="159" spans="1:47" s="2" customFormat="1" ht="39">
      <c r="A159" s="31"/>
      <c r="B159" s="32"/>
      <c r="C159" s="33"/>
      <c r="D159" s="183" t="s">
        <v>129</v>
      </c>
      <c r="E159" s="33"/>
      <c r="F159" s="184" t="s">
        <v>195</v>
      </c>
      <c r="G159" s="33"/>
      <c r="H159" s="33"/>
      <c r="I159" s="33"/>
      <c r="J159" s="33"/>
      <c r="K159" s="33"/>
      <c r="L159" s="36"/>
      <c r="M159" s="185"/>
      <c r="N159" s="186"/>
      <c r="O159" s="61"/>
      <c r="P159" s="61"/>
      <c r="Q159" s="61"/>
      <c r="R159" s="61"/>
      <c r="S159" s="61"/>
      <c r="T159" s="62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7" t="s">
        <v>129</v>
      </c>
      <c r="AU159" s="17" t="s">
        <v>85</v>
      </c>
    </row>
    <row r="160" spans="1:65" s="2" customFormat="1" ht="24.2" customHeight="1">
      <c r="A160" s="31"/>
      <c r="B160" s="32"/>
      <c r="C160" s="170" t="s">
        <v>249</v>
      </c>
      <c r="D160" s="170" t="s">
        <v>123</v>
      </c>
      <c r="E160" s="171" t="s">
        <v>197</v>
      </c>
      <c r="F160" s="172" t="s">
        <v>198</v>
      </c>
      <c r="G160" s="173" t="s">
        <v>145</v>
      </c>
      <c r="H160" s="174">
        <v>58.8</v>
      </c>
      <c r="I160" s="175">
        <v>229</v>
      </c>
      <c r="J160" s="175">
        <f>ROUND(I160*H160,2)</f>
        <v>13465.2</v>
      </c>
      <c r="K160" s="176"/>
      <c r="L160" s="36"/>
      <c r="M160" s="177" t="s">
        <v>17</v>
      </c>
      <c r="N160" s="178" t="s">
        <v>46</v>
      </c>
      <c r="O160" s="179">
        <v>0.547</v>
      </c>
      <c r="P160" s="179">
        <f>O160*H160</f>
        <v>32.1636</v>
      </c>
      <c r="Q160" s="179">
        <v>0.0369</v>
      </c>
      <c r="R160" s="179">
        <f>Q160*H160</f>
        <v>2.16972</v>
      </c>
      <c r="S160" s="179">
        <v>0</v>
      </c>
      <c r="T160" s="18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81" t="s">
        <v>127</v>
      </c>
      <c r="AT160" s="181" t="s">
        <v>123</v>
      </c>
      <c r="AU160" s="181" t="s">
        <v>85</v>
      </c>
      <c r="AY160" s="17" t="s">
        <v>121</v>
      </c>
      <c r="BE160" s="182">
        <f>IF(N160="základní",J160,0)</f>
        <v>13465.2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7" t="s">
        <v>83</v>
      </c>
      <c r="BK160" s="182">
        <f>ROUND(I160*H160,2)</f>
        <v>13465.2</v>
      </c>
      <c r="BL160" s="17" t="s">
        <v>127</v>
      </c>
      <c r="BM160" s="181" t="s">
        <v>805</v>
      </c>
    </row>
    <row r="161" spans="1:47" s="2" customFormat="1" ht="58.5">
      <c r="A161" s="31"/>
      <c r="B161" s="32"/>
      <c r="C161" s="33"/>
      <c r="D161" s="183" t="s">
        <v>129</v>
      </c>
      <c r="E161" s="33"/>
      <c r="F161" s="184" t="s">
        <v>200</v>
      </c>
      <c r="G161" s="33"/>
      <c r="H161" s="33"/>
      <c r="I161" s="33"/>
      <c r="J161" s="33"/>
      <c r="K161" s="33"/>
      <c r="L161" s="36"/>
      <c r="M161" s="185"/>
      <c r="N161" s="186"/>
      <c r="O161" s="61"/>
      <c r="P161" s="61"/>
      <c r="Q161" s="61"/>
      <c r="R161" s="61"/>
      <c r="S161" s="61"/>
      <c r="T161" s="62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7" t="s">
        <v>129</v>
      </c>
      <c r="AU161" s="17" t="s">
        <v>85</v>
      </c>
    </row>
    <row r="162" spans="2:51" s="13" customFormat="1" ht="11.25">
      <c r="B162" s="187"/>
      <c r="C162" s="188"/>
      <c r="D162" s="183" t="s">
        <v>131</v>
      </c>
      <c r="E162" s="189" t="s">
        <v>17</v>
      </c>
      <c r="F162" s="190" t="s">
        <v>806</v>
      </c>
      <c r="G162" s="188"/>
      <c r="H162" s="191">
        <v>7.2</v>
      </c>
      <c r="I162" s="188"/>
      <c r="J162" s="188"/>
      <c r="K162" s="188"/>
      <c r="L162" s="192"/>
      <c r="M162" s="193"/>
      <c r="N162" s="194"/>
      <c r="O162" s="194"/>
      <c r="P162" s="194"/>
      <c r="Q162" s="194"/>
      <c r="R162" s="194"/>
      <c r="S162" s="194"/>
      <c r="T162" s="195"/>
      <c r="AT162" s="196" t="s">
        <v>131</v>
      </c>
      <c r="AU162" s="196" t="s">
        <v>85</v>
      </c>
      <c r="AV162" s="13" t="s">
        <v>85</v>
      </c>
      <c r="AW162" s="13" t="s">
        <v>36</v>
      </c>
      <c r="AX162" s="13" t="s">
        <v>75</v>
      </c>
      <c r="AY162" s="196" t="s">
        <v>121</v>
      </c>
    </row>
    <row r="163" spans="2:51" s="13" customFormat="1" ht="11.25">
      <c r="B163" s="187"/>
      <c r="C163" s="188"/>
      <c r="D163" s="183" t="s">
        <v>131</v>
      </c>
      <c r="E163" s="189" t="s">
        <v>17</v>
      </c>
      <c r="F163" s="190" t="s">
        <v>807</v>
      </c>
      <c r="G163" s="188"/>
      <c r="H163" s="191">
        <v>51.6</v>
      </c>
      <c r="I163" s="188"/>
      <c r="J163" s="188"/>
      <c r="K163" s="188"/>
      <c r="L163" s="192"/>
      <c r="M163" s="193"/>
      <c r="N163" s="194"/>
      <c r="O163" s="194"/>
      <c r="P163" s="194"/>
      <c r="Q163" s="194"/>
      <c r="R163" s="194"/>
      <c r="S163" s="194"/>
      <c r="T163" s="195"/>
      <c r="AT163" s="196" t="s">
        <v>131</v>
      </c>
      <c r="AU163" s="196" t="s">
        <v>85</v>
      </c>
      <c r="AV163" s="13" t="s">
        <v>85</v>
      </c>
      <c r="AW163" s="13" t="s">
        <v>36</v>
      </c>
      <c r="AX163" s="13" t="s">
        <v>75</v>
      </c>
      <c r="AY163" s="196" t="s">
        <v>121</v>
      </c>
    </row>
    <row r="164" spans="2:51" s="14" customFormat="1" ht="11.25">
      <c r="B164" s="197"/>
      <c r="C164" s="198"/>
      <c r="D164" s="183" t="s">
        <v>131</v>
      </c>
      <c r="E164" s="199" t="s">
        <v>17</v>
      </c>
      <c r="F164" s="200" t="s">
        <v>133</v>
      </c>
      <c r="G164" s="198"/>
      <c r="H164" s="201">
        <v>58.800000000000004</v>
      </c>
      <c r="I164" s="198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131</v>
      </c>
      <c r="AU164" s="206" t="s">
        <v>85</v>
      </c>
      <c r="AV164" s="14" t="s">
        <v>127</v>
      </c>
      <c r="AW164" s="14" t="s">
        <v>4</v>
      </c>
      <c r="AX164" s="14" t="s">
        <v>83</v>
      </c>
      <c r="AY164" s="206" t="s">
        <v>121</v>
      </c>
    </row>
    <row r="165" spans="1:65" s="2" customFormat="1" ht="24.2" customHeight="1">
      <c r="A165" s="31"/>
      <c r="B165" s="32"/>
      <c r="C165" s="170" t="s">
        <v>7</v>
      </c>
      <c r="D165" s="170" t="s">
        <v>123</v>
      </c>
      <c r="E165" s="171" t="s">
        <v>808</v>
      </c>
      <c r="F165" s="172" t="s">
        <v>809</v>
      </c>
      <c r="G165" s="173" t="s">
        <v>145</v>
      </c>
      <c r="H165" s="174">
        <v>13.2</v>
      </c>
      <c r="I165" s="175">
        <v>280</v>
      </c>
      <c r="J165" s="175">
        <f>ROUND(I165*H165,2)</f>
        <v>3696</v>
      </c>
      <c r="K165" s="176"/>
      <c r="L165" s="36"/>
      <c r="M165" s="177" t="s">
        <v>17</v>
      </c>
      <c r="N165" s="178" t="s">
        <v>46</v>
      </c>
      <c r="O165" s="179">
        <v>0.703</v>
      </c>
      <c r="P165" s="179">
        <f>O165*H165</f>
        <v>9.279599999999999</v>
      </c>
      <c r="Q165" s="179">
        <v>0.00868</v>
      </c>
      <c r="R165" s="179">
        <f>Q165*H165</f>
        <v>0.114576</v>
      </c>
      <c r="S165" s="179">
        <v>0</v>
      </c>
      <c r="T165" s="18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81" t="s">
        <v>127</v>
      </c>
      <c r="AT165" s="181" t="s">
        <v>123</v>
      </c>
      <c r="AU165" s="181" t="s">
        <v>85</v>
      </c>
      <c r="AY165" s="17" t="s">
        <v>121</v>
      </c>
      <c r="BE165" s="182">
        <f>IF(N165="základní",J165,0)</f>
        <v>3696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7" t="s">
        <v>83</v>
      </c>
      <c r="BK165" s="182">
        <f>ROUND(I165*H165,2)</f>
        <v>3696</v>
      </c>
      <c r="BL165" s="17" t="s">
        <v>127</v>
      </c>
      <c r="BM165" s="181" t="s">
        <v>810</v>
      </c>
    </row>
    <row r="166" spans="1:47" s="2" customFormat="1" ht="58.5">
      <c r="A166" s="31"/>
      <c r="B166" s="32"/>
      <c r="C166" s="33"/>
      <c r="D166" s="183" t="s">
        <v>129</v>
      </c>
      <c r="E166" s="33"/>
      <c r="F166" s="184" t="s">
        <v>811</v>
      </c>
      <c r="G166" s="33"/>
      <c r="H166" s="33"/>
      <c r="I166" s="33"/>
      <c r="J166" s="33"/>
      <c r="K166" s="33"/>
      <c r="L166" s="36"/>
      <c r="M166" s="185"/>
      <c r="N166" s="186"/>
      <c r="O166" s="61"/>
      <c r="P166" s="61"/>
      <c r="Q166" s="61"/>
      <c r="R166" s="61"/>
      <c r="S166" s="61"/>
      <c r="T166" s="62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7" t="s">
        <v>129</v>
      </c>
      <c r="AU166" s="17" t="s">
        <v>85</v>
      </c>
    </row>
    <row r="167" spans="2:51" s="13" customFormat="1" ht="11.25">
      <c r="B167" s="187"/>
      <c r="C167" s="188"/>
      <c r="D167" s="183" t="s">
        <v>131</v>
      </c>
      <c r="E167" s="189" t="s">
        <v>17</v>
      </c>
      <c r="F167" s="190" t="s">
        <v>812</v>
      </c>
      <c r="G167" s="188"/>
      <c r="H167" s="191">
        <v>13.2</v>
      </c>
      <c r="I167" s="188"/>
      <c r="J167" s="188"/>
      <c r="K167" s="188"/>
      <c r="L167" s="192"/>
      <c r="M167" s="193"/>
      <c r="N167" s="194"/>
      <c r="O167" s="194"/>
      <c r="P167" s="194"/>
      <c r="Q167" s="194"/>
      <c r="R167" s="194"/>
      <c r="S167" s="194"/>
      <c r="T167" s="195"/>
      <c r="AT167" s="196" t="s">
        <v>131</v>
      </c>
      <c r="AU167" s="196" t="s">
        <v>85</v>
      </c>
      <c r="AV167" s="13" t="s">
        <v>85</v>
      </c>
      <c r="AW167" s="13" t="s">
        <v>36</v>
      </c>
      <c r="AX167" s="13" t="s">
        <v>75</v>
      </c>
      <c r="AY167" s="196" t="s">
        <v>121</v>
      </c>
    </row>
    <row r="168" spans="2:51" s="14" customFormat="1" ht="11.25">
      <c r="B168" s="197"/>
      <c r="C168" s="198"/>
      <c r="D168" s="183" t="s">
        <v>131</v>
      </c>
      <c r="E168" s="199" t="s">
        <v>17</v>
      </c>
      <c r="F168" s="200" t="s">
        <v>133</v>
      </c>
      <c r="G168" s="198"/>
      <c r="H168" s="201">
        <v>13.2</v>
      </c>
      <c r="I168" s="198"/>
      <c r="J168" s="198"/>
      <c r="K168" s="198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131</v>
      </c>
      <c r="AU168" s="206" t="s">
        <v>85</v>
      </c>
      <c r="AV168" s="14" t="s">
        <v>127</v>
      </c>
      <c r="AW168" s="14" t="s">
        <v>4</v>
      </c>
      <c r="AX168" s="14" t="s">
        <v>83</v>
      </c>
      <c r="AY168" s="206" t="s">
        <v>121</v>
      </c>
    </row>
    <row r="169" spans="1:65" s="2" customFormat="1" ht="14.45" customHeight="1">
      <c r="A169" s="31"/>
      <c r="B169" s="32"/>
      <c r="C169" s="170" t="s">
        <v>259</v>
      </c>
      <c r="D169" s="170" t="s">
        <v>123</v>
      </c>
      <c r="E169" s="171" t="s">
        <v>204</v>
      </c>
      <c r="F169" s="172" t="s">
        <v>205</v>
      </c>
      <c r="G169" s="173" t="s">
        <v>145</v>
      </c>
      <c r="H169" s="174">
        <v>25.8</v>
      </c>
      <c r="I169" s="175">
        <v>238</v>
      </c>
      <c r="J169" s="175">
        <f>ROUND(I169*H169,2)</f>
        <v>6140.4</v>
      </c>
      <c r="K169" s="176"/>
      <c r="L169" s="36"/>
      <c r="M169" s="177" t="s">
        <v>17</v>
      </c>
      <c r="N169" s="178" t="s">
        <v>46</v>
      </c>
      <c r="O169" s="179">
        <v>0.581</v>
      </c>
      <c r="P169" s="179">
        <f>O169*H169</f>
        <v>14.989799999999999</v>
      </c>
      <c r="Q169" s="179">
        <v>0.0369</v>
      </c>
      <c r="R169" s="179">
        <f>Q169*H169</f>
        <v>0.9520200000000001</v>
      </c>
      <c r="S169" s="179">
        <v>0</v>
      </c>
      <c r="T169" s="180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81" t="s">
        <v>127</v>
      </c>
      <c r="AT169" s="181" t="s">
        <v>123</v>
      </c>
      <c r="AU169" s="181" t="s">
        <v>85</v>
      </c>
      <c r="AY169" s="17" t="s">
        <v>121</v>
      </c>
      <c r="BE169" s="182">
        <f>IF(N169="základní",J169,0)</f>
        <v>6140.4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7" t="s">
        <v>83</v>
      </c>
      <c r="BK169" s="182">
        <f>ROUND(I169*H169,2)</f>
        <v>6140.4</v>
      </c>
      <c r="BL169" s="17" t="s">
        <v>127</v>
      </c>
      <c r="BM169" s="181" t="s">
        <v>813</v>
      </c>
    </row>
    <row r="170" spans="1:47" s="2" customFormat="1" ht="58.5">
      <c r="A170" s="31"/>
      <c r="B170" s="32"/>
      <c r="C170" s="33"/>
      <c r="D170" s="183" t="s">
        <v>129</v>
      </c>
      <c r="E170" s="33"/>
      <c r="F170" s="184" t="s">
        <v>207</v>
      </c>
      <c r="G170" s="33"/>
      <c r="H170" s="33"/>
      <c r="I170" s="33"/>
      <c r="J170" s="33"/>
      <c r="K170" s="33"/>
      <c r="L170" s="36"/>
      <c r="M170" s="185"/>
      <c r="N170" s="186"/>
      <c r="O170" s="61"/>
      <c r="P170" s="61"/>
      <c r="Q170" s="61"/>
      <c r="R170" s="61"/>
      <c r="S170" s="61"/>
      <c r="T170" s="62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7" t="s">
        <v>129</v>
      </c>
      <c r="AU170" s="17" t="s">
        <v>85</v>
      </c>
    </row>
    <row r="171" spans="2:51" s="13" customFormat="1" ht="11.25">
      <c r="B171" s="187"/>
      <c r="C171" s="188"/>
      <c r="D171" s="183" t="s">
        <v>131</v>
      </c>
      <c r="E171" s="189" t="s">
        <v>17</v>
      </c>
      <c r="F171" s="190" t="s">
        <v>814</v>
      </c>
      <c r="G171" s="188"/>
      <c r="H171" s="191">
        <v>16.2</v>
      </c>
      <c r="I171" s="188"/>
      <c r="J171" s="188"/>
      <c r="K171" s="188"/>
      <c r="L171" s="192"/>
      <c r="M171" s="193"/>
      <c r="N171" s="194"/>
      <c r="O171" s="194"/>
      <c r="P171" s="194"/>
      <c r="Q171" s="194"/>
      <c r="R171" s="194"/>
      <c r="S171" s="194"/>
      <c r="T171" s="195"/>
      <c r="AT171" s="196" t="s">
        <v>131</v>
      </c>
      <c r="AU171" s="196" t="s">
        <v>85</v>
      </c>
      <c r="AV171" s="13" t="s">
        <v>85</v>
      </c>
      <c r="AW171" s="13" t="s">
        <v>36</v>
      </c>
      <c r="AX171" s="13" t="s">
        <v>75</v>
      </c>
      <c r="AY171" s="196" t="s">
        <v>121</v>
      </c>
    </row>
    <row r="172" spans="2:51" s="13" customFormat="1" ht="11.25">
      <c r="B172" s="187"/>
      <c r="C172" s="188"/>
      <c r="D172" s="183" t="s">
        <v>131</v>
      </c>
      <c r="E172" s="189" t="s">
        <v>17</v>
      </c>
      <c r="F172" s="190" t="s">
        <v>815</v>
      </c>
      <c r="G172" s="188"/>
      <c r="H172" s="191">
        <v>9.6</v>
      </c>
      <c r="I172" s="188"/>
      <c r="J172" s="188"/>
      <c r="K172" s="188"/>
      <c r="L172" s="192"/>
      <c r="M172" s="193"/>
      <c r="N172" s="194"/>
      <c r="O172" s="194"/>
      <c r="P172" s="194"/>
      <c r="Q172" s="194"/>
      <c r="R172" s="194"/>
      <c r="S172" s="194"/>
      <c r="T172" s="195"/>
      <c r="AT172" s="196" t="s">
        <v>131</v>
      </c>
      <c r="AU172" s="196" t="s">
        <v>85</v>
      </c>
      <c r="AV172" s="13" t="s">
        <v>85</v>
      </c>
      <c r="AW172" s="13" t="s">
        <v>36</v>
      </c>
      <c r="AX172" s="13" t="s">
        <v>75</v>
      </c>
      <c r="AY172" s="196" t="s">
        <v>121</v>
      </c>
    </row>
    <row r="173" spans="2:51" s="14" customFormat="1" ht="11.25">
      <c r="B173" s="197"/>
      <c r="C173" s="198"/>
      <c r="D173" s="183" t="s">
        <v>131</v>
      </c>
      <c r="E173" s="199" t="s">
        <v>17</v>
      </c>
      <c r="F173" s="200" t="s">
        <v>133</v>
      </c>
      <c r="G173" s="198"/>
      <c r="H173" s="201">
        <v>25.799999999999997</v>
      </c>
      <c r="I173" s="198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131</v>
      </c>
      <c r="AU173" s="206" t="s">
        <v>85</v>
      </c>
      <c r="AV173" s="14" t="s">
        <v>127</v>
      </c>
      <c r="AW173" s="14" t="s">
        <v>4</v>
      </c>
      <c r="AX173" s="14" t="s">
        <v>83</v>
      </c>
      <c r="AY173" s="206" t="s">
        <v>121</v>
      </c>
    </row>
    <row r="174" spans="1:65" s="2" customFormat="1" ht="24.2" customHeight="1">
      <c r="A174" s="31"/>
      <c r="B174" s="32"/>
      <c r="C174" s="170" t="s">
        <v>267</v>
      </c>
      <c r="D174" s="170" t="s">
        <v>123</v>
      </c>
      <c r="E174" s="171" t="s">
        <v>210</v>
      </c>
      <c r="F174" s="172" t="s">
        <v>211</v>
      </c>
      <c r="G174" s="173" t="s">
        <v>212</v>
      </c>
      <c r="H174" s="174">
        <v>18</v>
      </c>
      <c r="I174" s="175">
        <v>217</v>
      </c>
      <c r="J174" s="175">
        <f>ROUND(I174*H174,2)</f>
        <v>3906</v>
      </c>
      <c r="K174" s="176"/>
      <c r="L174" s="36"/>
      <c r="M174" s="177" t="s">
        <v>17</v>
      </c>
      <c r="N174" s="178" t="s">
        <v>46</v>
      </c>
      <c r="O174" s="179">
        <v>0.43</v>
      </c>
      <c r="P174" s="179">
        <f>O174*H174</f>
        <v>7.74</v>
      </c>
      <c r="Q174" s="179">
        <v>0.00065</v>
      </c>
      <c r="R174" s="179">
        <f>Q174*H174</f>
        <v>0.011699999999999999</v>
      </c>
      <c r="S174" s="179">
        <v>0</v>
      </c>
      <c r="T174" s="180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81" t="s">
        <v>127</v>
      </c>
      <c r="AT174" s="181" t="s">
        <v>123</v>
      </c>
      <c r="AU174" s="181" t="s">
        <v>85</v>
      </c>
      <c r="AY174" s="17" t="s">
        <v>121</v>
      </c>
      <c r="BE174" s="182">
        <f>IF(N174="základní",J174,0)</f>
        <v>3906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7" t="s">
        <v>83</v>
      </c>
      <c r="BK174" s="182">
        <f>ROUND(I174*H174,2)</f>
        <v>3906</v>
      </c>
      <c r="BL174" s="17" t="s">
        <v>127</v>
      </c>
      <c r="BM174" s="181" t="s">
        <v>816</v>
      </c>
    </row>
    <row r="175" spans="1:47" s="2" customFormat="1" ht="19.5">
      <c r="A175" s="31"/>
      <c r="B175" s="32"/>
      <c r="C175" s="33"/>
      <c r="D175" s="183" t="s">
        <v>129</v>
      </c>
      <c r="E175" s="33"/>
      <c r="F175" s="184" t="s">
        <v>214</v>
      </c>
      <c r="G175" s="33"/>
      <c r="H175" s="33"/>
      <c r="I175" s="33"/>
      <c r="J175" s="33"/>
      <c r="K175" s="33"/>
      <c r="L175" s="36"/>
      <c r="M175" s="185"/>
      <c r="N175" s="186"/>
      <c r="O175" s="61"/>
      <c r="P175" s="61"/>
      <c r="Q175" s="61"/>
      <c r="R175" s="61"/>
      <c r="S175" s="61"/>
      <c r="T175" s="62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7" t="s">
        <v>129</v>
      </c>
      <c r="AU175" s="17" t="s">
        <v>85</v>
      </c>
    </row>
    <row r="176" spans="2:51" s="13" customFormat="1" ht="11.25">
      <c r="B176" s="187"/>
      <c r="C176" s="188"/>
      <c r="D176" s="183" t="s">
        <v>131</v>
      </c>
      <c r="E176" s="189" t="s">
        <v>17</v>
      </c>
      <c r="F176" s="190" t="s">
        <v>817</v>
      </c>
      <c r="G176" s="188"/>
      <c r="H176" s="191">
        <v>18</v>
      </c>
      <c r="I176" s="188"/>
      <c r="J176" s="188"/>
      <c r="K176" s="188"/>
      <c r="L176" s="192"/>
      <c r="M176" s="193"/>
      <c r="N176" s="194"/>
      <c r="O176" s="194"/>
      <c r="P176" s="194"/>
      <c r="Q176" s="194"/>
      <c r="R176" s="194"/>
      <c r="S176" s="194"/>
      <c r="T176" s="195"/>
      <c r="AT176" s="196" t="s">
        <v>131</v>
      </c>
      <c r="AU176" s="196" t="s">
        <v>85</v>
      </c>
      <c r="AV176" s="13" t="s">
        <v>85</v>
      </c>
      <c r="AW176" s="13" t="s">
        <v>36</v>
      </c>
      <c r="AX176" s="13" t="s">
        <v>75</v>
      </c>
      <c r="AY176" s="196" t="s">
        <v>121</v>
      </c>
    </row>
    <row r="177" spans="2:51" s="14" customFormat="1" ht="11.25">
      <c r="B177" s="197"/>
      <c r="C177" s="198"/>
      <c r="D177" s="183" t="s">
        <v>131</v>
      </c>
      <c r="E177" s="199" t="s">
        <v>17</v>
      </c>
      <c r="F177" s="200" t="s">
        <v>133</v>
      </c>
      <c r="G177" s="198"/>
      <c r="H177" s="201">
        <v>18</v>
      </c>
      <c r="I177" s="198"/>
      <c r="J177" s="198"/>
      <c r="K177" s="198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131</v>
      </c>
      <c r="AU177" s="206" t="s">
        <v>85</v>
      </c>
      <c r="AV177" s="14" t="s">
        <v>127</v>
      </c>
      <c r="AW177" s="14" t="s">
        <v>4</v>
      </c>
      <c r="AX177" s="14" t="s">
        <v>83</v>
      </c>
      <c r="AY177" s="206" t="s">
        <v>121</v>
      </c>
    </row>
    <row r="178" spans="1:65" s="2" customFormat="1" ht="24.2" customHeight="1">
      <c r="A178" s="31"/>
      <c r="B178" s="32"/>
      <c r="C178" s="170" t="s">
        <v>272</v>
      </c>
      <c r="D178" s="170" t="s">
        <v>123</v>
      </c>
      <c r="E178" s="171" t="s">
        <v>217</v>
      </c>
      <c r="F178" s="172" t="s">
        <v>218</v>
      </c>
      <c r="G178" s="173" t="s">
        <v>212</v>
      </c>
      <c r="H178" s="174">
        <v>18</v>
      </c>
      <c r="I178" s="175">
        <v>122</v>
      </c>
      <c r="J178" s="175">
        <f>ROUND(I178*H178,2)</f>
        <v>2196</v>
      </c>
      <c r="K178" s="176"/>
      <c r="L178" s="36"/>
      <c r="M178" s="177" t="s">
        <v>17</v>
      </c>
      <c r="N178" s="178" t="s">
        <v>46</v>
      </c>
      <c r="O178" s="179">
        <v>0.29</v>
      </c>
      <c r="P178" s="179">
        <f>O178*H178</f>
        <v>5.22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81" t="s">
        <v>127</v>
      </c>
      <c r="AT178" s="181" t="s">
        <v>123</v>
      </c>
      <c r="AU178" s="181" t="s">
        <v>85</v>
      </c>
      <c r="AY178" s="17" t="s">
        <v>121</v>
      </c>
      <c r="BE178" s="182">
        <f>IF(N178="základní",J178,0)</f>
        <v>2196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7" t="s">
        <v>83</v>
      </c>
      <c r="BK178" s="182">
        <f>ROUND(I178*H178,2)</f>
        <v>2196</v>
      </c>
      <c r="BL178" s="17" t="s">
        <v>127</v>
      </c>
      <c r="BM178" s="181" t="s">
        <v>818</v>
      </c>
    </row>
    <row r="179" spans="1:47" s="2" customFormat="1" ht="19.5">
      <c r="A179" s="31"/>
      <c r="B179" s="32"/>
      <c r="C179" s="33"/>
      <c r="D179" s="183" t="s">
        <v>129</v>
      </c>
      <c r="E179" s="33"/>
      <c r="F179" s="184" t="s">
        <v>220</v>
      </c>
      <c r="G179" s="33"/>
      <c r="H179" s="33"/>
      <c r="I179" s="33"/>
      <c r="J179" s="33"/>
      <c r="K179" s="33"/>
      <c r="L179" s="36"/>
      <c r="M179" s="185"/>
      <c r="N179" s="186"/>
      <c r="O179" s="61"/>
      <c r="P179" s="61"/>
      <c r="Q179" s="61"/>
      <c r="R179" s="61"/>
      <c r="S179" s="61"/>
      <c r="T179" s="62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7" t="s">
        <v>129</v>
      </c>
      <c r="AU179" s="17" t="s">
        <v>85</v>
      </c>
    </row>
    <row r="180" spans="1:65" s="2" customFormat="1" ht="24.2" customHeight="1">
      <c r="A180" s="31"/>
      <c r="B180" s="32"/>
      <c r="C180" s="170" t="s">
        <v>279</v>
      </c>
      <c r="D180" s="170" t="s">
        <v>123</v>
      </c>
      <c r="E180" s="171" t="s">
        <v>819</v>
      </c>
      <c r="F180" s="172" t="s">
        <v>820</v>
      </c>
      <c r="G180" s="173" t="s">
        <v>224</v>
      </c>
      <c r="H180" s="174">
        <v>404.702</v>
      </c>
      <c r="I180" s="175">
        <v>308.7</v>
      </c>
      <c r="J180" s="175">
        <f>ROUND(I180*H180,2)</f>
        <v>124931.51</v>
      </c>
      <c r="K180" s="176"/>
      <c r="L180" s="36"/>
      <c r="M180" s="177" t="s">
        <v>17</v>
      </c>
      <c r="N180" s="178" t="s">
        <v>46</v>
      </c>
      <c r="O180" s="179">
        <v>0.362</v>
      </c>
      <c r="P180" s="179">
        <f>O180*H180</f>
        <v>146.50212399999998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81" t="s">
        <v>127</v>
      </c>
      <c r="AT180" s="181" t="s">
        <v>123</v>
      </c>
      <c r="AU180" s="181" t="s">
        <v>85</v>
      </c>
      <c r="AY180" s="17" t="s">
        <v>121</v>
      </c>
      <c r="BE180" s="182">
        <f>IF(N180="základní",J180,0)</f>
        <v>124931.51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7" t="s">
        <v>83</v>
      </c>
      <c r="BK180" s="182">
        <f>ROUND(I180*H180,2)</f>
        <v>124931.51</v>
      </c>
      <c r="BL180" s="17" t="s">
        <v>127</v>
      </c>
      <c r="BM180" s="181" t="s">
        <v>821</v>
      </c>
    </row>
    <row r="181" spans="1:47" s="2" customFormat="1" ht="29.25">
      <c r="A181" s="31"/>
      <c r="B181" s="32"/>
      <c r="C181" s="33"/>
      <c r="D181" s="183" t="s">
        <v>129</v>
      </c>
      <c r="E181" s="33"/>
      <c r="F181" s="184" t="s">
        <v>822</v>
      </c>
      <c r="G181" s="33"/>
      <c r="H181" s="33"/>
      <c r="I181" s="33"/>
      <c r="J181" s="33"/>
      <c r="K181" s="33"/>
      <c r="L181" s="36"/>
      <c r="M181" s="185"/>
      <c r="N181" s="186"/>
      <c r="O181" s="61"/>
      <c r="P181" s="61"/>
      <c r="Q181" s="61"/>
      <c r="R181" s="61"/>
      <c r="S181" s="61"/>
      <c r="T181" s="62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7" t="s">
        <v>129</v>
      </c>
      <c r="AU181" s="17" t="s">
        <v>85</v>
      </c>
    </row>
    <row r="182" spans="2:51" s="13" customFormat="1" ht="11.25">
      <c r="B182" s="187"/>
      <c r="C182" s="188"/>
      <c r="D182" s="183" t="s">
        <v>131</v>
      </c>
      <c r="E182" s="189" t="s">
        <v>17</v>
      </c>
      <c r="F182" s="190" t="s">
        <v>823</v>
      </c>
      <c r="G182" s="188"/>
      <c r="H182" s="191">
        <v>25.833</v>
      </c>
      <c r="I182" s="188"/>
      <c r="J182" s="188"/>
      <c r="K182" s="188"/>
      <c r="L182" s="192"/>
      <c r="M182" s="193"/>
      <c r="N182" s="194"/>
      <c r="O182" s="194"/>
      <c r="P182" s="194"/>
      <c r="Q182" s="194"/>
      <c r="R182" s="194"/>
      <c r="S182" s="194"/>
      <c r="T182" s="195"/>
      <c r="AT182" s="196" t="s">
        <v>131</v>
      </c>
      <c r="AU182" s="196" t="s">
        <v>85</v>
      </c>
      <c r="AV182" s="13" t="s">
        <v>85</v>
      </c>
      <c r="AW182" s="13" t="s">
        <v>36</v>
      </c>
      <c r="AX182" s="13" t="s">
        <v>75</v>
      </c>
      <c r="AY182" s="196" t="s">
        <v>121</v>
      </c>
    </row>
    <row r="183" spans="2:51" s="13" customFormat="1" ht="11.25">
      <c r="B183" s="187"/>
      <c r="C183" s="188"/>
      <c r="D183" s="183" t="s">
        <v>131</v>
      </c>
      <c r="E183" s="189" t="s">
        <v>17</v>
      </c>
      <c r="F183" s="190" t="s">
        <v>824</v>
      </c>
      <c r="G183" s="188"/>
      <c r="H183" s="191">
        <v>107.707</v>
      </c>
      <c r="I183" s="188"/>
      <c r="J183" s="188"/>
      <c r="K183" s="188"/>
      <c r="L183" s="192"/>
      <c r="M183" s="193"/>
      <c r="N183" s="194"/>
      <c r="O183" s="194"/>
      <c r="P183" s="194"/>
      <c r="Q183" s="194"/>
      <c r="R183" s="194"/>
      <c r="S183" s="194"/>
      <c r="T183" s="195"/>
      <c r="AT183" s="196" t="s">
        <v>131</v>
      </c>
      <c r="AU183" s="196" t="s">
        <v>85</v>
      </c>
      <c r="AV183" s="13" t="s">
        <v>85</v>
      </c>
      <c r="AW183" s="13" t="s">
        <v>36</v>
      </c>
      <c r="AX183" s="13" t="s">
        <v>75</v>
      </c>
      <c r="AY183" s="196" t="s">
        <v>121</v>
      </c>
    </row>
    <row r="184" spans="2:51" s="13" customFormat="1" ht="11.25">
      <c r="B184" s="187"/>
      <c r="C184" s="188"/>
      <c r="D184" s="183" t="s">
        <v>131</v>
      </c>
      <c r="E184" s="189" t="s">
        <v>17</v>
      </c>
      <c r="F184" s="190" t="s">
        <v>825</v>
      </c>
      <c r="G184" s="188"/>
      <c r="H184" s="191">
        <v>57.399</v>
      </c>
      <c r="I184" s="188"/>
      <c r="J184" s="188"/>
      <c r="K184" s="188"/>
      <c r="L184" s="192"/>
      <c r="M184" s="193"/>
      <c r="N184" s="194"/>
      <c r="O184" s="194"/>
      <c r="P184" s="194"/>
      <c r="Q184" s="194"/>
      <c r="R184" s="194"/>
      <c r="S184" s="194"/>
      <c r="T184" s="195"/>
      <c r="AT184" s="196" t="s">
        <v>131</v>
      </c>
      <c r="AU184" s="196" t="s">
        <v>85</v>
      </c>
      <c r="AV184" s="13" t="s">
        <v>85</v>
      </c>
      <c r="AW184" s="13" t="s">
        <v>36</v>
      </c>
      <c r="AX184" s="13" t="s">
        <v>75</v>
      </c>
      <c r="AY184" s="196" t="s">
        <v>121</v>
      </c>
    </row>
    <row r="185" spans="2:51" s="13" customFormat="1" ht="11.25">
      <c r="B185" s="187"/>
      <c r="C185" s="188"/>
      <c r="D185" s="183" t="s">
        <v>131</v>
      </c>
      <c r="E185" s="189" t="s">
        <v>17</v>
      </c>
      <c r="F185" s="190" t="s">
        <v>826</v>
      </c>
      <c r="G185" s="188"/>
      <c r="H185" s="191">
        <v>18.749</v>
      </c>
      <c r="I185" s="188"/>
      <c r="J185" s="188"/>
      <c r="K185" s="188"/>
      <c r="L185" s="192"/>
      <c r="M185" s="193"/>
      <c r="N185" s="194"/>
      <c r="O185" s="194"/>
      <c r="P185" s="194"/>
      <c r="Q185" s="194"/>
      <c r="R185" s="194"/>
      <c r="S185" s="194"/>
      <c r="T185" s="195"/>
      <c r="AT185" s="196" t="s">
        <v>131</v>
      </c>
      <c r="AU185" s="196" t="s">
        <v>85</v>
      </c>
      <c r="AV185" s="13" t="s">
        <v>85</v>
      </c>
      <c r="AW185" s="13" t="s">
        <v>36</v>
      </c>
      <c r="AX185" s="13" t="s">
        <v>75</v>
      </c>
      <c r="AY185" s="196" t="s">
        <v>121</v>
      </c>
    </row>
    <row r="186" spans="2:51" s="13" customFormat="1" ht="11.25">
      <c r="B186" s="187"/>
      <c r="C186" s="188"/>
      <c r="D186" s="183" t="s">
        <v>131</v>
      </c>
      <c r="E186" s="189" t="s">
        <v>17</v>
      </c>
      <c r="F186" s="190" t="s">
        <v>827</v>
      </c>
      <c r="G186" s="188"/>
      <c r="H186" s="191">
        <v>79.877</v>
      </c>
      <c r="I186" s="188"/>
      <c r="J186" s="188"/>
      <c r="K186" s="188"/>
      <c r="L186" s="192"/>
      <c r="M186" s="193"/>
      <c r="N186" s="194"/>
      <c r="O186" s="194"/>
      <c r="P186" s="194"/>
      <c r="Q186" s="194"/>
      <c r="R186" s="194"/>
      <c r="S186" s="194"/>
      <c r="T186" s="195"/>
      <c r="AT186" s="196" t="s">
        <v>131</v>
      </c>
      <c r="AU186" s="196" t="s">
        <v>85</v>
      </c>
      <c r="AV186" s="13" t="s">
        <v>85</v>
      </c>
      <c r="AW186" s="13" t="s">
        <v>36</v>
      </c>
      <c r="AX186" s="13" t="s">
        <v>75</v>
      </c>
      <c r="AY186" s="196" t="s">
        <v>121</v>
      </c>
    </row>
    <row r="187" spans="2:51" s="13" customFormat="1" ht="11.25">
      <c r="B187" s="187"/>
      <c r="C187" s="188"/>
      <c r="D187" s="183" t="s">
        <v>131</v>
      </c>
      <c r="E187" s="189" t="s">
        <v>17</v>
      </c>
      <c r="F187" s="190" t="s">
        <v>828</v>
      </c>
      <c r="G187" s="188"/>
      <c r="H187" s="191">
        <v>115.137</v>
      </c>
      <c r="I187" s="188"/>
      <c r="J187" s="188"/>
      <c r="K187" s="188"/>
      <c r="L187" s="192"/>
      <c r="M187" s="193"/>
      <c r="N187" s="194"/>
      <c r="O187" s="194"/>
      <c r="P187" s="194"/>
      <c r="Q187" s="194"/>
      <c r="R187" s="194"/>
      <c r="S187" s="194"/>
      <c r="T187" s="195"/>
      <c r="AT187" s="196" t="s">
        <v>131</v>
      </c>
      <c r="AU187" s="196" t="s">
        <v>85</v>
      </c>
      <c r="AV187" s="13" t="s">
        <v>85</v>
      </c>
      <c r="AW187" s="13" t="s">
        <v>36</v>
      </c>
      <c r="AX187" s="13" t="s">
        <v>75</v>
      </c>
      <c r="AY187" s="196" t="s">
        <v>121</v>
      </c>
    </row>
    <row r="188" spans="2:51" s="14" customFormat="1" ht="11.25">
      <c r="B188" s="197"/>
      <c r="C188" s="198"/>
      <c r="D188" s="183" t="s">
        <v>131</v>
      </c>
      <c r="E188" s="199" t="s">
        <v>17</v>
      </c>
      <c r="F188" s="200" t="s">
        <v>133</v>
      </c>
      <c r="G188" s="198"/>
      <c r="H188" s="201">
        <v>404.702</v>
      </c>
      <c r="I188" s="198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131</v>
      </c>
      <c r="AU188" s="206" t="s">
        <v>85</v>
      </c>
      <c r="AV188" s="14" t="s">
        <v>127</v>
      </c>
      <c r="AW188" s="14" t="s">
        <v>4</v>
      </c>
      <c r="AX188" s="14" t="s">
        <v>83</v>
      </c>
      <c r="AY188" s="206" t="s">
        <v>121</v>
      </c>
    </row>
    <row r="189" spans="1:65" s="2" customFormat="1" ht="24.2" customHeight="1">
      <c r="A189" s="31"/>
      <c r="B189" s="32"/>
      <c r="C189" s="170" t="s">
        <v>286</v>
      </c>
      <c r="D189" s="170" t="s">
        <v>123</v>
      </c>
      <c r="E189" s="171" t="s">
        <v>829</v>
      </c>
      <c r="F189" s="172" t="s">
        <v>830</v>
      </c>
      <c r="G189" s="173" t="s">
        <v>224</v>
      </c>
      <c r="H189" s="174">
        <v>706.758</v>
      </c>
      <c r="I189" s="175">
        <v>419.4</v>
      </c>
      <c r="J189" s="175">
        <f>ROUND(I189*H189,2)</f>
        <v>296414.31</v>
      </c>
      <c r="K189" s="176"/>
      <c r="L189" s="36"/>
      <c r="M189" s="177" t="s">
        <v>17</v>
      </c>
      <c r="N189" s="178" t="s">
        <v>46</v>
      </c>
      <c r="O189" s="179">
        <v>0.505</v>
      </c>
      <c r="P189" s="179">
        <f>O189*H189</f>
        <v>356.91279000000003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81" t="s">
        <v>127</v>
      </c>
      <c r="AT189" s="181" t="s">
        <v>123</v>
      </c>
      <c r="AU189" s="181" t="s">
        <v>85</v>
      </c>
      <c r="AY189" s="17" t="s">
        <v>121</v>
      </c>
      <c r="BE189" s="182">
        <f>IF(N189="základní",J189,0)</f>
        <v>296414.31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7" t="s">
        <v>83</v>
      </c>
      <c r="BK189" s="182">
        <f>ROUND(I189*H189,2)</f>
        <v>296414.31</v>
      </c>
      <c r="BL189" s="17" t="s">
        <v>127</v>
      </c>
      <c r="BM189" s="181" t="s">
        <v>831</v>
      </c>
    </row>
    <row r="190" spans="1:47" s="2" customFormat="1" ht="29.25">
      <c r="A190" s="31"/>
      <c r="B190" s="32"/>
      <c r="C190" s="33"/>
      <c r="D190" s="183" t="s">
        <v>129</v>
      </c>
      <c r="E190" s="33"/>
      <c r="F190" s="184" t="s">
        <v>832</v>
      </c>
      <c r="G190" s="33"/>
      <c r="H190" s="33"/>
      <c r="I190" s="33"/>
      <c r="J190" s="33"/>
      <c r="K190" s="33"/>
      <c r="L190" s="36"/>
      <c r="M190" s="185"/>
      <c r="N190" s="186"/>
      <c r="O190" s="61"/>
      <c r="P190" s="61"/>
      <c r="Q190" s="61"/>
      <c r="R190" s="61"/>
      <c r="S190" s="61"/>
      <c r="T190" s="62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7" t="s">
        <v>129</v>
      </c>
      <c r="AU190" s="17" t="s">
        <v>85</v>
      </c>
    </row>
    <row r="191" spans="2:51" s="13" customFormat="1" ht="11.25">
      <c r="B191" s="187"/>
      <c r="C191" s="188"/>
      <c r="D191" s="183" t="s">
        <v>131</v>
      </c>
      <c r="E191" s="189" t="s">
        <v>17</v>
      </c>
      <c r="F191" s="190" t="s">
        <v>833</v>
      </c>
      <c r="G191" s="188"/>
      <c r="H191" s="191">
        <v>251.317</v>
      </c>
      <c r="I191" s="188"/>
      <c r="J191" s="188"/>
      <c r="K191" s="188"/>
      <c r="L191" s="192"/>
      <c r="M191" s="193"/>
      <c r="N191" s="194"/>
      <c r="O191" s="194"/>
      <c r="P191" s="194"/>
      <c r="Q191" s="194"/>
      <c r="R191" s="194"/>
      <c r="S191" s="194"/>
      <c r="T191" s="195"/>
      <c r="AT191" s="196" t="s">
        <v>131</v>
      </c>
      <c r="AU191" s="196" t="s">
        <v>85</v>
      </c>
      <c r="AV191" s="13" t="s">
        <v>85</v>
      </c>
      <c r="AW191" s="13" t="s">
        <v>36</v>
      </c>
      <c r="AX191" s="13" t="s">
        <v>75</v>
      </c>
      <c r="AY191" s="196" t="s">
        <v>121</v>
      </c>
    </row>
    <row r="192" spans="2:51" s="13" customFormat="1" ht="11.25">
      <c r="B192" s="187"/>
      <c r="C192" s="188"/>
      <c r="D192" s="183" t="s">
        <v>131</v>
      </c>
      <c r="E192" s="189" t="s">
        <v>17</v>
      </c>
      <c r="F192" s="190" t="s">
        <v>834</v>
      </c>
      <c r="G192" s="188"/>
      <c r="H192" s="191">
        <v>60.276</v>
      </c>
      <c r="I192" s="188"/>
      <c r="J192" s="188"/>
      <c r="K192" s="188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131</v>
      </c>
      <c r="AU192" s="196" t="s">
        <v>85</v>
      </c>
      <c r="AV192" s="13" t="s">
        <v>85</v>
      </c>
      <c r="AW192" s="13" t="s">
        <v>36</v>
      </c>
      <c r="AX192" s="13" t="s">
        <v>75</v>
      </c>
      <c r="AY192" s="196" t="s">
        <v>121</v>
      </c>
    </row>
    <row r="193" spans="2:51" s="13" customFormat="1" ht="11.25">
      <c r="B193" s="187"/>
      <c r="C193" s="188"/>
      <c r="D193" s="183" t="s">
        <v>131</v>
      </c>
      <c r="E193" s="189" t="s">
        <v>17</v>
      </c>
      <c r="F193" s="190" t="s">
        <v>835</v>
      </c>
      <c r="G193" s="188"/>
      <c r="H193" s="191">
        <v>186.38</v>
      </c>
      <c r="I193" s="188"/>
      <c r="J193" s="188"/>
      <c r="K193" s="188"/>
      <c r="L193" s="192"/>
      <c r="M193" s="193"/>
      <c r="N193" s="194"/>
      <c r="O193" s="194"/>
      <c r="P193" s="194"/>
      <c r="Q193" s="194"/>
      <c r="R193" s="194"/>
      <c r="S193" s="194"/>
      <c r="T193" s="195"/>
      <c r="AT193" s="196" t="s">
        <v>131</v>
      </c>
      <c r="AU193" s="196" t="s">
        <v>85</v>
      </c>
      <c r="AV193" s="13" t="s">
        <v>85</v>
      </c>
      <c r="AW193" s="13" t="s">
        <v>36</v>
      </c>
      <c r="AX193" s="13" t="s">
        <v>75</v>
      </c>
      <c r="AY193" s="196" t="s">
        <v>121</v>
      </c>
    </row>
    <row r="194" spans="2:51" s="13" customFormat="1" ht="11.25">
      <c r="B194" s="187"/>
      <c r="C194" s="188"/>
      <c r="D194" s="183" t="s">
        <v>131</v>
      </c>
      <c r="E194" s="189" t="s">
        <v>17</v>
      </c>
      <c r="F194" s="190" t="s">
        <v>825</v>
      </c>
      <c r="G194" s="188"/>
      <c r="H194" s="191">
        <v>57.399</v>
      </c>
      <c r="I194" s="188"/>
      <c r="J194" s="188"/>
      <c r="K194" s="188"/>
      <c r="L194" s="192"/>
      <c r="M194" s="193"/>
      <c r="N194" s="194"/>
      <c r="O194" s="194"/>
      <c r="P194" s="194"/>
      <c r="Q194" s="194"/>
      <c r="R194" s="194"/>
      <c r="S194" s="194"/>
      <c r="T194" s="195"/>
      <c r="AT194" s="196" t="s">
        <v>131</v>
      </c>
      <c r="AU194" s="196" t="s">
        <v>85</v>
      </c>
      <c r="AV194" s="13" t="s">
        <v>85</v>
      </c>
      <c r="AW194" s="13" t="s">
        <v>36</v>
      </c>
      <c r="AX194" s="13" t="s">
        <v>75</v>
      </c>
      <c r="AY194" s="196" t="s">
        <v>121</v>
      </c>
    </row>
    <row r="195" spans="2:51" s="13" customFormat="1" ht="11.25">
      <c r="B195" s="187"/>
      <c r="C195" s="188"/>
      <c r="D195" s="183" t="s">
        <v>131</v>
      </c>
      <c r="E195" s="189" t="s">
        <v>17</v>
      </c>
      <c r="F195" s="190" t="s">
        <v>826</v>
      </c>
      <c r="G195" s="188"/>
      <c r="H195" s="191">
        <v>18.749</v>
      </c>
      <c r="I195" s="188"/>
      <c r="J195" s="188"/>
      <c r="K195" s="188"/>
      <c r="L195" s="192"/>
      <c r="M195" s="193"/>
      <c r="N195" s="194"/>
      <c r="O195" s="194"/>
      <c r="P195" s="194"/>
      <c r="Q195" s="194"/>
      <c r="R195" s="194"/>
      <c r="S195" s="194"/>
      <c r="T195" s="195"/>
      <c r="AT195" s="196" t="s">
        <v>131</v>
      </c>
      <c r="AU195" s="196" t="s">
        <v>85</v>
      </c>
      <c r="AV195" s="13" t="s">
        <v>85</v>
      </c>
      <c r="AW195" s="13" t="s">
        <v>36</v>
      </c>
      <c r="AX195" s="13" t="s">
        <v>75</v>
      </c>
      <c r="AY195" s="196" t="s">
        <v>121</v>
      </c>
    </row>
    <row r="196" spans="2:51" s="13" customFormat="1" ht="11.25">
      <c r="B196" s="187"/>
      <c r="C196" s="188"/>
      <c r="D196" s="183" t="s">
        <v>131</v>
      </c>
      <c r="E196" s="189" t="s">
        <v>17</v>
      </c>
      <c r="F196" s="190" t="s">
        <v>828</v>
      </c>
      <c r="G196" s="188"/>
      <c r="H196" s="191">
        <v>115.137</v>
      </c>
      <c r="I196" s="188"/>
      <c r="J196" s="188"/>
      <c r="K196" s="188"/>
      <c r="L196" s="192"/>
      <c r="M196" s="193"/>
      <c r="N196" s="194"/>
      <c r="O196" s="194"/>
      <c r="P196" s="194"/>
      <c r="Q196" s="194"/>
      <c r="R196" s="194"/>
      <c r="S196" s="194"/>
      <c r="T196" s="195"/>
      <c r="AT196" s="196" t="s">
        <v>131</v>
      </c>
      <c r="AU196" s="196" t="s">
        <v>85</v>
      </c>
      <c r="AV196" s="13" t="s">
        <v>85</v>
      </c>
      <c r="AW196" s="13" t="s">
        <v>36</v>
      </c>
      <c r="AX196" s="13" t="s">
        <v>75</v>
      </c>
      <c r="AY196" s="196" t="s">
        <v>121</v>
      </c>
    </row>
    <row r="197" spans="2:51" s="13" customFormat="1" ht="11.25">
      <c r="B197" s="187"/>
      <c r="C197" s="188"/>
      <c r="D197" s="183" t="s">
        <v>131</v>
      </c>
      <c r="E197" s="189" t="s">
        <v>17</v>
      </c>
      <c r="F197" s="190" t="s">
        <v>836</v>
      </c>
      <c r="G197" s="188"/>
      <c r="H197" s="191">
        <v>17.5</v>
      </c>
      <c r="I197" s="188"/>
      <c r="J197" s="188"/>
      <c r="K197" s="188"/>
      <c r="L197" s="192"/>
      <c r="M197" s="193"/>
      <c r="N197" s="194"/>
      <c r="O197" s="194"/>
      <c r="P197" s="194"/>
      <c r="Q197" s="194"/>
      <c r="R197" s="194"/>
      <c r="S197" s="194"/>
      <c r="T197" s="195"/>
      <c r="AT197" s="196" t="s">
        <v>131</v>
      </c>
      <c r="AU197" s="196" t="s">
        <v>85</v>
      </c>
      <c r="AV197" s="13" t="s">
        <v>85</v>
      </c>
      <c r="AW197" s="13" t="s">
        <v>36</v>
      </c>
      <c r="AX197" s="13" t="s">
        <v>75</v>
      </c>
      <c r="AY197" s="196" t="s">
        <v>121</v>
      </c>
    </row>
    <row r="198" spans="2:51" s="14" customFormat="1" ht="11.25">
      <c r="B198" s="197"/>
      <c r="C198" s="198"/>
      <c r="D198" s="183" t="s">
        <v>131</v>
      </c>
      <c r="E198" s="199" t="s">
        <v>17</v>
      </c>
      <c r="F198" s="200" t="s">
        <v>133</v>
      </c>
      <c r="G198" s="198"/>
      <c r="H198" s="201">
        <v>706.758</v>
      </c>
      <c r="I198" s="198"/>
      <c r="J198" s="198"/>
      <c r="K198" s="198"/>
      <c r="L198" s="202"/>
      <c r="M198" s="203"/>
      <c r="N198" s="204"/>
      <c r="O198" s="204"/>
      <c r="P198" s="204"/>
      <c r="Q198" s="204"/>
      <c r="R198" s="204"/>
      <c r="S198" s="204"/>
      <c r="T198" s="205"/>
      <c r="AT198" s="206" t="s">
        <v>131</v>
      </c>
      <c r="AU198" s="206" t="s">
        <v>85</v>
      </c>
      <c r="AV198" s="14" t="s">
        <v>127</v>
      </c>
      <c r="AW198" s="14" t="s">
        <v>4</v>
      </c>
      <c r="AX198" s="14" t="s">
        <v>83</v>
      </c>
      <c r="AY198" s="206" t="s">
        <v>121</v>
      </c>
    </row>
    <row r="199" spans="1:65" s="2" customFormat="1" ht="24.2" customHeight="1">
      <c r="A199" s="31"/>
      <c r="B199" s="32"/>
      <c r="C199" s="170" t="s">
        <v>292</v>
      </c>
      <c r="D199" s="170" t="s">
        <v>123</v>
      </c>
      <c r="E199" s="171" t="s">
        <v>242</v>
      </c>
      <c r="F199" s="172" t="s">
        <v>243</v>
      </c>
      <c r="G199" s="173" t="s">
        <v>224</v>
      </c>
      <c r="H199" s="174">
        <v>272.565</v>
      </c>
      <c r="I199" s="175">
        <v>239.5</v>
      </c>
      <c r="J199" s="175">
        <f>ROUND(I199*H199,2)</f>
        <v>65279.32</v>
      </c>
      <c r="K199" s="176"/>
      <c r="L199" s="36"/>
      <c r="M199" s="177" t="s">
        <v>17</v>
      </c>
      <c r="N199" s="178" t="s">
        <v>46</v>
      </c>
      <c r="O199" s="179">
        <v>1.763</v>
      </c>
      <c r="P199" s="179">
        <f>O199*H199</f>
        <v>480.53209499999997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81" t="s">
        <v>127</v>
      </c>
      <c r="AT199" s="181" t="s">
        <v>123</v>
      </c>
      <c r="AU199" s="181" t="s">
        <v>85</v>
      </c>
      <c r="AY199" s="17" t="s">
        <v>121</v>
      </c>
      <c r="BE199" s="182">
        <f>IF(N199="základní",J199,0)</f>
        <v>65279.32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7" t="s">
        <v>83</v>
      </c>
      <c r="BK199" s="182">
        <f>ROUND(I199*H199,2)</f>
        <v>65279.32</v>
      </c>
      <c r="BL199" s="17" t="s">
        <v>127</v>
      </c>
      <c r="BM199" s="181" t="s">
        <v>837</v>
      </c>
    </row>
    <row r="200" spans="1:47" s="2" customFormat="1" ht="29.25">
      <c r="A200" s="31"/>
      <c r="B200" s="32"/>
      <c r="C200" s="33"/>
      <c r="D200" s="183" t="s">
        <v>129</v>
      </c>
      <c r="E200" s="33"/>
      <c r="F200" s="184" t="s">
        <v>245</v>
      </c>
      <c r="G200" s="33"/>
      <c r="H200" s="33"/>
      <c r="I200" s="33"/>
      <c r="J200" s="33"/>
      <c r="K200" s="33"/>
      <c r="L200" s="36"/>
      <c r="M200" s="185"/>
      <c r="N200" s="186"/>
      <c r="O200" s="61"/>
      <c r="P200" s="61"/>
      <c r="Q200" s="61"/>
      <c r="R200" s="61"/>
      <c r="S200" s="61"/>
      <c r="T200" s="62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7" t="s">
        <v>129</v>
      </c>
      <c r="AU200" s="17" t="s">
        <v>85</v>
      </c>
    </row>
    <row r="201" spans="2:51" s="13" customFormat="1" ht="11.25">
      <c r="B201" s="187"/>
      <c r="C201" s="188"/>
      <c r="D201" s="183" t="s">
        <v>131</v>
      </c>
      <c r="E201" s="189" t="s">
        <v>17</v>
      </c>
      <c r="F201" s="190" t="s">
        <v>838</v>
      </c>
      <c r="G201" s="188"/>
      <c r="H201" s="191">
        <v>86.108</v>
      </c>
      <c r="I201" s="188"/>
      <c r="J201" s="188"/>
      <c r="K201" s="188"/>
      <c r="L201" s="192"/>
      <c r="M201" s="193"/>
      <c r="N201" s="194"/>
      <c r="O201" s="194"/>
      <c r="P201" s="194"/>
      <c r="Q201" s="194"/>
      <c r="R201" s="194"/>
      <c r="S201" s="194"/>
      <c r="T201" s="195"/>
      <c r="AT201" s="196" t="s">
        <v>131</v>
      </c>
      <c r="AU201" s="196" t="s">
        <v>85</v>
      </c>
      <c r="AV201" s="13" t="s">
        <v>85</v>
      </c>
      <c r="AW201" s="13" t="s">
        <v>36</v>
      </c>
      <c r="AX201" s="13" t="s">
        <v>75</v>
      </c>
      <c r="AY201" s="196" t="s">
        <v>121</v>
      </c>
    </row>
    <row r="202" spans="2:51" s="13" customFormat="1" ht="11.25">
      <c r="B202" s="187"/>
      <c r="C202" s="188"/>
      <c r="D202" s="183" t="s">
        <v>131</v>
      </c>
      <c r="E202" s="189" t="s">
        <v>17</v>
      </c>
      <c r="F202" s="190" t="s">
        <v>827</v>
      </c>
      <c r="G202" s="188"/>
      <c r="H202" s="191">
        <v>79.877</v>
      </c>
      <c r="I202" s="188"/>
      <c r="J202" s="188"/>
      <c r="K202" s="188"/>
      <c r="L202" s="192"/>
      <c r="M202" s="193"/>
      <c r="N202" s="194"/>
      <c r="O202" s="194"/>
      <c r="P202" s="194"/>
      <c r="Q202" s="194"/>
      <c r="R202" s="194"/>
      <c r="S202" s="194"/>
      <c r="T202" s="195"/>
      <c r="AT202" s="196" t="s">
        <v>131</v>
      </c>
      <c r="AU202" s="196" t="s">
        <v>85</v>
      </c>
      <c r="AV202" s="13" t="s">
        <v>85</v>
      </c>
      <c r="AW202" s="13" t="s">
        <v>36</v>
      </c>
      <c r="AX202" s="13" t="s">
        <v>75</v>
      </c>
      <c r="AY202" s="196" t="s">
        <v>121</v>
      </c>
    </row>
    <row r="203" spans="2:51" s="13" customFormat="1" ht="11.25">
      <c r="B203" s="187"/>
      <c r="C203" s="188"/>
      <c r="D203" s="183" t="s">
        <v>131</v>
      </c>
      <c r="E203" s="189" t="s">
        <v>17</v>
      </c>
      <c r="F203" s="190" t="s">
        <v>839</v>
      </c>
      <c r="G203" s="188"/>
      <c r="H203" s="191">
        <v>37.498</v>
      </c>
      <c r="I203" s="188"/>
      <c r="J203" s="188"/>
      <c r="K203" s="188"/>
      <c r="L203" s="192"/>
      <c r="M203" s="193"/>
      <c r="N203" s="194"/>
      <c r="O203" s="194"/>
      <c r="P203" s="194"/>
      <c r="Q203" s="194"/>
      <c r="R203" s="194"/>
      <c r="S203" s="194"/>
      <c r="T203" s="195"/>
      <c r="AT203" s="196" t="s">
        <v>131</v>
      </c>
      <c r="AU203" s="196" t="s">
        <v>85</v>
      </c>
      <c r="AV203" s="13" t="s">
        <v>85</v>
      </c>
      <c r="AW203" s="13" t="s">
        <v>36</v>
      </c>
      <c r="AX203" s="13" t="s">
        <v>75</v>
      </c>
      <c r="AY203" s="196" t="s">
        <v>121</v>
      </c>
    </row>
    <row r="204" spans="2:51" s="13" customFormat="1" ht="11.25">
      <c r="B204" s="187"/>
      <c r="C204" s="188"/>
      <c r="D204" s="183" t="s">
        <v>131</v>
      </c>
      <c r="E204" s="189" t="s">
        <v>17</v>
      </c>
      <c r="F204" s="190" t="s">
        <v>840</v>
      </c>
      <c r="G204" s="188"/>
      <c r="H204" s="191">
        <v>69.082</v>
      </c>
      <c r="I204" s="188"/>
      <c r="J204" s="188"/>
      <c r="K204" s="188"/>
      <c r="L204" s="192"/>
      <c r="M204" s="193"/>
      <c r="N204" s="194"/>
      <c r="O204" s="194"/>
      <c r="P204" s="194"/>
      <c r="Q204" s="194"/>
      <c r="R204" s="194"/>
      <c r="S204" s="194"/>
      <c r="T204" s="195"/>
      <c r="AT204" s="196" t="s">
        <v>131</v>
      </c>
      <c r="AU204" s="196" t="s">
        <v>85</v>
      </c>
      <c r="AV204" s="13" t="s">
        <v>85</v>
      </c>
      <c r="AW204" s="13" t="s">
        <v>36</v>
      </c>
      <c r="AX204" s="13" t="s">
        <v>75</v>
      </c>
      <c r="AY204" s="196" t="s">
        <v>121</v>
      </c>
    </row>
    <row r="205" spans="2:51" s="14" customFormat="1" ht="11.25">
      <c r="B205" s="197"/>
      <c r="C205" s="198"/>
      <c r="D205" s="183" t="s">
        <v>131</v>
      </c>
      <c r="E205" s="199" t="s">
        <v>17</v>
      </c>
      <c r="F205" s="200" t="s">
        <v>133</v>
      </c>
      <c r="G205" s="198"/>
      <c r="H205" s="201">
        <v>272.565</v>
      </c>
      <c r="I205" s="198"/>
      <c r="J205" s="198"/>
      <c r="K205" s="198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131</v>
      </c>
      <c r="AU205" s="206" t="s">
        <v>85</v>
      </c>
      <c r="AV205" s="14" t="s">
        <v>127</v>
      </c>
      <c r="AW205" s="14" t="s">
        <v>4</v>
      </c>
      <c r="AX205" s="14" t="s">
        <v>83</v>
      </c>
      <c r="AY205" s="206" t="s">
        <v>121</v>
      </c>
    </row>
    <row r="206" spans="1:65" s="2" customFormat="1" ht="24.2" customHeight="1">
      <c r="A206" s="31"/>
      <c r="B206" s="32"/>
      <c r="C206" s="170" t="s">
        <v>297</v>
      </c>
      <c r="D206" s="170" t="s">
        <v>123</v>
      </c>
      <c r="E206" s="171" t="s">
        <v>841</v>
      </c>
      <c r="F206" s="172" t="s">
        <v>842</v>
      </c>
      <c r="G206" s="173" t="s">
        <v>224</v>
      </c>
      <c r="H206" s="174">
        <v>1.35</v>
      </c>
      <c r="I206" s="175">
        <v>2120</v>
      </c>
      <c r="J206" s="175">
        <f>ROUND(I206*H206,2)</f>
        <v>2862</v>
      </c>
      <c r="K206" s="176"/>
      <c r="L206" s="36"/>
      <c r="M206" s="177" t="s">
        <v>17</v>
      </c>
      <c r="N206" s="178" t="s">
        <v>46</v>
      </c>
      <c r="O206" s="179">
        <v>7.686</v>
      </c>
      <c r="P206" s="179">
        <f>O206*H206</f>
        <v>10.376100000000001</v>
      </c>
      <c r="Q206" s="179">
        <v>0</v>
      </c>
      <c r="R206" s="179">
        <f>Q206*H206</f>
        <v>0</v>
      </c>
      <c r="S206" s="179">
        <v>0</v>
      </c>
      <c r="T206" s="180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81" t="s">
        <v>127</v>
      </c>
      <c r="AT206" s="181" t="s">
        <v>123</v>
      </c>
      <c r="AU206" s="181" t="s">
        <v>85</v>
      </c>
      <c r="AY206" s="17" t="s">
        <v>121</v>
      </c>
      <c r="BE206" s="182">
        <f>IF(N206="základní",J206,0)</f>
        <v>2862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7" t="s">
        <v>83</v>
      </c>
      <c r="BK206" s="182">
        <f>ROUND(I206*H206,2)</f>
        <v>2862</v>
      </c>
      <c r="BL206" s="17" t="s">
        <v>127</v>
      </c>
      <c r="BM206" s="181" t="s">
        <v>843</v>
      </c>
    </row>
    <row r="207" spans="1:47" s="2" customFormat="1" ht="19.5">
      <c r="A207" s="31"/>
      <c r="B207" s="32"/>
      <c r="C207" s="33"/>
      <c r="D207" s="183" t="s">
        <v>129</v>
      </c>
      <c r="E207" s="33"/>
      <c r="F207" s="184" t="s">
        <v>844</v>
      </c>
      <c r="G207" s="33"/>
      <c r="H207" s="33"/>
      <c r="I207" s="33"/>
      <c r="J207" s="33"/>
      <c r="K207" s="33"/>
      <c r="L207" s="36"/>
      <c r="M207" s="185"/>
      <c r="N207" s="186"/>
      <c r="O207" s="61"/>
      <c r="P207" s="61"/>
      <c r="Q207" s="61"/>
      <c r="R207" s="61"/>
      <c r="S207" s="61"/>
      <c r="T207" s="62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7" t="s">
        <v>129</v>
      </c>
      <c r="AU207" s="17" t="s">
        <v>85</v>
      </c>
    </row>
    <row r="208" spans="2:51" s="13" customFormat="1" ht="11.25">
      <c r="B208" s="187"/>
      <c r="C208" s="188"/>
      <c r="D208" s="183" t="s">
        <v>131</v>
      </c>
      <c r="E208" s="189" t="s">
        <v>17</v>
      </c>
      <c r="F208" s="190" t="s">
        <v>845</v>
      </c>
      <c r="G208" s="188"/>
      <c r="H208" s="191">
        <v>1.35</v>
      </c>
      <c r="I208" s="188"/>
      <c r="J208" s="188"/>
      <c r="K208" s="188"/>
      <c r="L208" s="192"/>
      <c r="M208" s="193"/>
      <c r="N208" s="194"/>
      <c r="O208" s="194"/>
      <c r="P208" s="194"/>
      <c r="Q208" s="194"/>
      <c r="R208" s="194"/>
      <c r="S208" s="194"/>
      <c r="T208" s="195"/>
      <c r="AT208" s="196" t="s">
        <v>131</v>
      </c>
      <c r="AU208" s="196" t="s">
        <v>85</v>
      </c>
      <c r="AV208" s="13" t="s">
        <v>85</v>
      </c>
      <c r="AW208" s="13" t="s">
        <v>36</v>
      </c>
      <c r="AX208" s="13" t="s">
        <v>75</v>
      </c>
      <c r="AY208" s="196" t="s">
        <v>121</v>
      </c>
    </row>
    <row r="209" spans="2:51" s="14" customFormat="1" ht="11.25">
      <c r="B209" s="197"/>
      <c r="C209" s="198"/>
      <c r="D209" s="183" t="s">
        <v>131</v>
      </c>
      <c r="E209" s="199" t="s">
        <v>17</v>
      </c>
      <c r="F209" s="200" t="s">
        <v>133</v>
      </c>
      <c r="G209" s="198"/>
      <c r="H209" s="201">
        <v>1.35</v>
      </c>
      <c r="I209" s="198"/>
      <c r="J209" s="198"/>
      <c r="K209" s="198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131</v>
      </c>
      <c r="AU209" s="206" t="s">
        <v>85</v>
      </c>
      <c r="AV209" s="14" t="s">
        <v>127</v>
      </c>
      <c r="AW209" s="14" t="s">
        <v>4</v>
      </c>
      <c r="AX209" s="14" t="s">
        <v>83</v>
      </c>
      <c r="AY209" s="206" t="s">
        <v>121</v>
      </c>
    </row>
    <row r="210" spans="1:65" s="2" customFormat="1" ht="14.45" customHeight="1">
      <c r="A210" s="31"/>
      <c r="B210" s="32"/>
      <c r="C210" s="170" t="s">
        <v>304</v>
      </c>
      <c r="D210" s="170" t="s">
        <v>123</v>
      </c>
      <c r="E210" s="171" t="s">
        <v>846</v>
      </c>
      <c r="F210" s="172" t="s">
        <v>847</v>
      </c>
      <c r="G210" s="173" t="s">
        <v>126</v>
      </c>
      <c r="H210" s="174">
        <v>201.65</v>
      </c>
      <c r="I210" s="175">
        <v>225</v>
      </c>
      <c r="J210" s="175">
        <f>ROUND(I210*H210,2)</f>
        <v>45371.25</v>
      </c>
      <c r="K210" s="176"/>
      <c r="L210" s="36"/>
      <c r="M210" s="177" t="s">
        <v>17</v>
      </c>
      <c r="N210" s="178" t="s">
        <v>46</v>
      </c>
      <c r="O210" s="179">
        <v>0.831</v>
      </c>
      <c r="P210" s="179">
        <f>O210*H210</f>
        <v>167.57115</v>
      </c>
      <c r="Q210" s="179">
        <v>0.00622</v>
      </c>
      <c r="R210" s="179">
        <f>Q210*H210</f>
        <v>1.254263</v>
      </c>
      <c r="S210" s="179">
        <v>0</v>
      </c>
      <c r="T210" s="180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81" t="s">
        <v>127</v>
      </c>
      <c r="AT210" s="181" t="s">
        <v>123</v>
      </c>
      <c r="AU210" s="181" t="s">
        <v>85</v>
      </c>
      <c r="AY210" s="17" t="s">
        <v>121</v>
      </c>
      <c r="BE210" s="182">
        <f>IF(N210="základní",J210,0)</f>
        <v>45371.25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7" t="s">
        <v>83</v>
      </c>
      <c r="BK210" s="182">
        <f>ROUND(I210*H210,2)</f>
        <v>45371.25</v>
      </c>
      <c r="BL210" s="17" t="s">
        <v>127</v>
      </c>
      <c r="BM210" s="181" t="s">
        <v>848</v>
      </c>
    </row>
    <row r="211" spans="1:47" s="2" customFormat="1" ht="19.5">
      <c r="A211" s="31"/>
      <c r="B211" s="32"/>
      <c r="C211" s="33"/>
      <c r="D211" s="183" t="s">
        <v>129</v>
      </c>
      <c r="E211" s="33"/>
      <c r="F211" s="184" t="s">
        <v>849</v>
      </c>
      <c r="G211" s="33"/>
      <c r="H211" s="33"/>
      <c r="I211" s="33"/>
      <c r="J211" s="33"/>
      <c r="K211" s="33"/>
      <c r="L211" s="36"/>
      <c r="M211" s="185"/>
      <c r="N211" s="186"/>
      <c r="O211" s="61"/>
      <c r="P211" s="61"/>
      <c r="Q211" s="61"/>
      <c r="R211" s="61"/>
      <c r="S211" s="61"/>
      <c r="T211" s="62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7" t="s">
        <v>129</v>
      </c>
      <c r="AU211" s="17" t="s">
        <v>85</v>
      </c>
    </row>
    <row r="212" spans="2:51" s="13" customFormat="1" ht="11.25">
      <c r="B212" s="187"/>
      <c r="C212" s="188"/>
      <c r="D212" s="183" t="s">
        <v>131</v>
      </c>
      <c r="E212" s="189" t="s">
        <v>17</v>
      </c>
      <c r="F212" s="190" t="s">
        <v>850</v>
      </c>
      <c r="G212" s="188"/>
      <c r="H212" s="191">
        <v>148.35</v>
      </c>
      <c r="I212" s="188"/>
      <c r="J212" s="188"/>
      <c r="K212" s="188"/>
      <c r="L212" s="192"/>
      <c r="M212" s="193"/>
      <c r="N212" s="194"/>
      <c r="O212" s="194"/>
      <c r="P212" s="194"/>
      <c r="Q212" s="194"/>
      <c r="R212" s="194"/>
      <c r="S212" s="194"/>
      <c r="T212" s="195"/>
      <c r="AT212" s="196" t="s">
        <v>131</v>
      </c>
      <c r="AU212" s="196" t="s">
        <v>85</v>
      </c>
      <c r="AV212" s="13" t="s">
        <v>85</v>
      </c>
      <c r="AW212" s="13" t="s">
        <v>36</v>
      </c>
      <c r="AX212" s="13" t="s">
        <v>75</v>
      </c>
      <c r="AY212" s="196" t="s">
        <v>121</v>
      </c>
    </row>
    <row r="213" spans="2:51" s="13" customFormat="1" ht="11.25">
      <c r="B213" s="187"/>
      <c r="C213" s="188"/>
      <c r="D213" s="183" t="s">
        <v>131</v>
      </c>
      <c r="E213" s="189" t="s">
        <v>17</v>
      </c>
      <c r="F213" s="190" t="s">
        <v>851</v>
      </c>
      <c r="G213" s="188"/>
      <c r="H213" s="191">
        <v>53.3</v>
      </c>
      <c r="I213" s="188"/>
      <c r="J213" s="188"/>
      <c r="K213" s="188"/>
      <c r="L213" s="192"/>
      <c r="M213" s="193"/>
      <c r="N213" s="194"/>
      <c r="O213" s="194"/>
      <c r="P213" s="194"/>
      <c r="Q213" s="194"/>
      <c r="R213" s="194"/>
      <c r="S213" s="194"/>
      <c r="T213" s="195"/>
      <c r="AT213" s="196" t="s">
        <v>131</v>
      </c>
      <c r="AU213" s="196" t="s">
        <v>85</v>
      </c>
      <c r="AV213" s="13" t="s">
        <v>85</v>
      </c>
      <c r="AW213" s="13" t="s">
        <v>36</v>
      </c>
      <c r="AX213" s="13" t="s">
        <v>75</v>
      </c>
      <c r="AY213" s="196" t="s">
        <v>121</v>
      </c>
    </row>
    <row r="214" spans="2:51" s="14" customFormat="1" ht="11.25">
      <c r="B214" s="197"/>
      <c r="C214" s="198"/>
      <c r="D214" s="183" t="s">
        <v>131</v>
      </c>
      <c r="E214" s="199" t="s">
        <v>17</v>
      </c>
      <c r="F214" s="200" t="s">
        <v>133</v>
      </c>
      <c r="G214" s="198"/>
      <c r="H214" s="201">
        <v>201.64999999999998</v>
      </c>
      <c r="I214" s="198"/>
      <c r="J214" s="198"/>
      <c r="K214" s="198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131</v>
      </c>
      <c r="AU214" s="206" t="s">
        <v>85</v>
      </c>
      <c r="AV214" s="14" t="s">
        <v>127</v>
      </c>
      <c r="AW214" s="14" t="s">
        <v>4</v>
      </c>
      <c r="AX214" s="14" t="s">
        <v>83</v>
      </c>
      <c r="AY214" s="206" t="s">
        <v>121</v>
      </c>
    </row>
    <row r="215" spans="1:65" s="2" customFormat="1" ht="24.2" customHeight="1">
      <c r="A215" s="31"/>
      <c r="B215" s="32"/>
      <c r="C215" s="170" t="s">
        <v>311</v>
      </c>
      <c r="D215" s="170" t="s">
        <v>123</v>
      </c>
      <c r="E215" s="171" t="s">
        <v>852</v>
      </c>
      <c r="F215" s="172" t="s">
        <v>853</v>
      </c>
      <c r="G215" s="173" t="s">
        <v>126</v>
      </c>
      <c r="H215" s="174">
        <v>201.65</v>
      </c>
      <c r="I215" s="175">
        <v>60</v>
      </c>
      <c r="J215" s="175">
        <f>ROUND(I215*H215,2)</f>
        <v>12099</v>
      </c>
      <c r="K215" s="176"/>
      <c r="L215" s="36"/>
      <c r="M215" s="177" t="s">
        <v>17</v>
      </c>
      <c r="N215" s="178" t="s">
        <v>46</v>
      </c>
      <c r="O215" s="179">
        <v>0.356</v>
      </c>
      <c r="P215" s="179">
        <f>O215*H215</f>
        <v>71.7874</v>
      </c>
      <c r="Q215" s="179">
        <v>0</v>
      </c>
      <c r="R215" s="179">
        <f>Q215*H215</f>
        <v>0</v>
      </c>
      <c r="S215" s="179">
        <v>0</v>
      </c>
      <c r="T215" s="180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81" t="s">
        <v>127</v>
      </c>
      <c r="AT215" s="181" t="s">
        <v>123</v>
      </c>
      <c r="AU215" s="181" t="s">
        <v>85</v>
      </c>
      <c r="AY215" s="17" t="s">
        <v>121</v>
      </c>
      <c r="BE215" s="182">
        <f>IF(N215="základní",J215,0)</f>
        <v>12099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17" t="s">
        <v>83</v>
      </c>
      <c r="BK215" s="182">
        <f>ROUND(I215*H215,2)</f>
        <v>12099</v>
      </c>
      <c r="BL215" s="17" t="s">
        <v>127</v>
      </c>
      <c r="BM215" s="181" t="s">
        <v>854</v>
      </c>
    </row>
    <row r="216" spans="1:47" s="2" customFormat="1" ht="29.25">
      <c r="A216" s="31"/>
      <c r="B216" s="32"/>
      <c r="C216" s="33"/>
      <c r="D216" s="183" t="s">
        <v>129</v>
      </c>
      <c r="E216" s="33"/>
      <c r="F216" s="184" t="s">
        <v>855</v>
      </c>
      <c r="G216" s="33"/>
      <c r="H216" s="33"/>
      <c r="I216" s="33"/>
      <c r="J216" s="33"/>
      <c r="K216" s="33"/>
      <c r="L216" s="36"/>
      <c r="M216" s="185"/>
      <c r="N216" s="186"/>
      <c r="O216" s="61"/>
      <c r="P216" s="61"/>
      <c r="Q216" s="61"/>
      <c r="R216" s="61"/>
      <c r="S216" s="61"/>
      <c r="T216" s="62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7" t="s">
        <v>129</v>
      </c>
      <c r="AU216" s="17" t="s">
        <v>85</v>
      </c>
    </row>
    <row r="217" spans="1:65" s="2" customFormat="1" ht="14.45" customHeight="1">
      <c r="A217" s="31"/>
      <c r="B217" s="32"/>
      <c r="C217" s="170" t="s">
        <v>317</v>
      </c>
      <c r="D217" s="170" t="s">
        <v>123</v>
      </c>
      <c r="E217" s="171" t="s">
        <v>260</v>
      </c>
      <c r="F217" s="172" t="s">
        <v>261</v>
      </c>
      <c r="G217" s="173" t="s">
        <v>126</v>
      </c>
      <c r="H217" s="174">
        <v>1145.99</v>
      </c>
      <c r="I217" s="175">
        <v>98.5</v>
      </c>
      <c r="J217" s="175">
        <f>ROUND(I217*H217,2)</f>
        <v>112880.02</v>
      </c>
      <c r="K217" s="176"/>
      <c r="L217" s="36"/>
      <c r="M217" s="177" t="s">
        <v>17</v>
      </c>
      <c r="N217" s="178" t="s">
        <v>46</v>
      </c>
      <c r="O217" s="179">
        <v>0.479</v>
      </c>
      <c r="P217" s="179">
        <f>O217*H217</f>
        <v>548.92921</v>
      </c>
      <c r="Q217" s="179">
        <v>0.00085</v>
      </c>
      <c r="R217" s="179">
        <f>Q217*H217</f>
        <v>0.9740915</v>
      </c>
      <c r="S217" s="179">
        <v>0</v>
      </c>
      <c r="T217" s="18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81" t="s">
        <v>127</v>
      </c>
      <c r="AT217" s="181" t="s">
        <v>123</v>
      </c>
      <c r="AU217" s="181" t="s">
        <v>85</v>
      </c>
      <c r="AY217" s="17" t="s">
        <v>121</v>
      </c>
      <c r="BE217" s="182">
        <f>IF(N217="základní",J217,0)</f>
        <v>112880.02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7" t="s">
        <v>83</v>
      </c>
      <c r="BK217" s="182">
        <f>ROUND(I217*H217,2)</f>
        <v>112880.02</v>
      </c>
      <c r="BL217" s="17" t="s">
        <v>127</v>
      </c>
      <c r="BM217" s="181" t="s">
        <v>856</v>
      </c>
    </row>
    <row r="218" spans="1:47" s="2" customFormat="1" ht="19.5">
      <c r="A218" s="31"/>
      <c r="B218" s="32"/>
      <c r="C218" s="33"/>
      <c r="D218" s="183" t="s">
        <v>129</v>
      </c>
      <c r="E218" s="33"/>
      <c r="F218" s="184" t="s">
        <v>263</v>
      </c>
      <c r="G218" s="33"/>
      <c r="H218" s="33"/>
      <c r="I218" s="33"/>
      <c r="J218" s="33"/>
      <c r="K218" s="33"/>
      <c r="L218" s="36"/>
      <c r="M218" s="185"/>
      <c r="N218" s="186"/>
      <c r="O218" s="61"/>
      <c r="P218" s="61"/>
      <c r="Q218" s="61"/>
      <c r="R218" s="61"/>
      <c r="S218" s="61"/>
      <c r="T218" s="62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7" t="s">
        <v>129</v>
      </c>
      <c r="AU218" s="17" t="s">
        <v>85</v>
      </c>
    </row>
    <row r="219" spans="2:51" s="13" customFormat="1" ht="11.25">
      <c r="B219" s="187"/>
      <c r="C219" s="188"/>
      <c r="D219" s="183" t="s">
        <v>131</v>
      </c>
      <c r="E219" s="189" t="s">
        <v>17</v>
      </c>
      <c r="F219" s="190" t="s">
        <v>857</v>
      </c>
      <c r="G219" s="188"/>
      <c r="H219" s="191">
        <v>807.94</v>
      </c>
      <c r="I219" s="188"/>
      <c r="J219" s="188"/>
      <c r="K219" s="188"/>
      <c r="L219" s="192"/>
      <c r="M219" s="193"/>
      <c r="N219" s="194"/>
      <c r="O219" s="194"/>
      <c r="P219" s="194"/>
      <c r="Q219" s="194"/>
      <c r="R219" s="194"/>
      <c r="S219" s="194"/>
      <c r="T219" s="195"/>
      <c r="AT219" s="196" t="s">
        <v>131</v>
      </c>
      <c r="AU219" s="196" t="s">
        <v>85</v>
      </c>
      <c r="AV219" s="13" t="s">
        <v>85</v>
      </c>
      <c r="AW219" s="13" t="s">
        <v>36</v>
      </c>
      <c r="AX219" s="13" t="s">
        <v>75</v>
      </c>
      <c r="AY219" s="196" t="s">
        <v>121</v>
      </c>
    </row>
    <row r="220" spans="2:51" s="13" customFormat="1" ht="11.25">
      <c r="B220" s="187"/>
      <c r="C220" s="188"/>
      <c r="D220" s="183" t="s">
        <v>131</v>
      </c>
      <c r="E220" s="189" t="s">
        <v>17</v>
      </c>
      <c r="F220" s="190" t="s">
        <v>850</v>
      </c>
      <c r="G220" s="188"/>
      <c r="H220" s="191">
        <v>148.35</v>
      </c>
      <c r="I220" s="188"/>
      <c r="J220" s="188"/>
      <c r="K220" s="188"/>
      <c r="L220" s="192"/>
      <c r="M220" s="193"/>
      <c r="N220" s="194"/>
      <c r="O220" s="194"/>
      <c r="P220" s="194"/>
      <c r="Q220" s="194"/>
      <c r="R220" s="194"/>
      <c r="S220" s="194"/>
      <c r="T220" s="195"/>
      <c r="AT220" s="196" t="s">
        <v>131</v>
      </c>
      <c r="AU220" s="196" t="s">
        <v>85</v>
      </c>
      <c r="AV220" s="13" t="s">
        <v>85</v>
      </c>
      <c r="AW220" s="13" t="s">
        <v>36</v>
      </c>
      <c r="AX220" s="13" t="s">
        <v>75</v>
      </c>
      <c r="AY220" s="196" t="s">
        <v>121</v>
      </c>
    </row>
    <row r="221" spans="2:51" s="13" customFormat="1" ht="11.25">
      <c r="B221" s="187"/>
      <c r="C221" s="188"/>
      <c r="D221" s="183" t="s">
        <v>131</v>
      </c>
      <c r="E221" s="189" t="s">
        <v>17</v>
      </c>
      <c r="F221" s="190" t="s">
        <v>858</v>
      </c>
      <c r="G221" s="188"/>
      <c r="H221" s="191">
        <v>53.3</v>
      </c>
      <c r="I221" s="188"/>
      <c r="J221" s="188"/>
      <c r="K221" s="188"/>
      <c r="L221" s="192"/>
      <c r="M221" s="193"/>
      <c r="N221" s="194"/>
      <c r="O221" s="194"/>
      <c r="P221" s="194"/>
      <c r="Q221" s="194"/>
      <c r="R221" s="194"/>
      <c r="S221" s="194"/>
      <c r="T221" s="195"/>
      <c r="AT221" s="196" t="s">
        <v>131</v>
      </c>
      <c r="AU221" s="196" t="s">
        <v>85</v>
      </c>
      <c r="AV221" s="13" t="s">
        <v>85</v>
      </c>
      <c r="AW221" s="13" t="s">
        <v>36</v>
      </c>
      <c r="AX221" s="13" t="s">
        <v>75</v>
      </c>
      <c r="AY221" s="196" t="s">
        <v>121</v>
      </c>
    </row>
    <row r="222" spans="2:51" s="13" customFormat="1" ht="11.25">
      <c r="B222" s="187"/>
      <c r="C222" s="188"/>
      <c r="D222" s="183" t="s">
        <v>131</v>
      </c>
      <c r="E222" s="189" t="s">
        <v>17</v>
      </c>
      <c r="F222" s="190" t="s">
        <v>859</v>
      </c>
      <c r="G222" s="188"/>
      <c r="H222" s="191">
        <v>96.96</v>
      </c>
      <c r="I222" s="188"/>
      <c r="J222" s="188"/>
      <c r="K222" s="188"/>
      <c r="L222" s="192"/>
      <c r="M222" s="193"/>
      <c r="N222" s="194"/>
      <c r="O222" s="194"/>
      <c r="P222" s="194"/>
      <c r="Q222" s="194"/>
      <c r="R222" s="194"/>
      <c r="S222" s="194"/>
      <c r="T222" s="195"/>
      <c r="AT222" s="196" t="s">
        <v>131</v>
      </c>
      <c r="AU222" s="196" t="s">
        <v>85</v>
      </c>
      <c r="AV222" s="13" t="s">
        <v>85</v>
      </c>
      <c r="AW222" s="13" t="s">
        <v>36</v>
      </c>
      <c r="AX222" s="13" t="s">
        <v>75</v>
      </c>
      <c r="AY222" s="196" t="s">
        <v>121</v>
      </c>
    </row>
    <row r="223" spans="2:51" s="13" customFormat="1" ht="11.25">
      <c r="B223" s="187"/>
      <c r="C223" s="188"/>
      <c r="D223" s="183" t="s">
        <v>131</v>
      </c>
      <c r="E223" s="189" t="s">
        <v>17</v>
      </c>
      <c r="F223" s="190" t="s">
        <v>860</v>
      </c>
      <c r="G223" s="188"/>
      <c r="H223" s="191">
        <v>39.44</v>
      </c>
      <c r="I223" s="188"/>
      <c r="J223" s="188"/>
      <c r="K223" s="188"/>
      <c r="L223" s="192"/>
      <c r="M223" s="193"/>
      <c r="N223" s="194"/>
      <c r="O223" s="194"/>
      <c r="P223" s="194"/>
      <c r="Q223" s="194"/>
      <c r="R223" s="194"/>
      <c r="S223" s="194"/>
      <c r="T223" s="195"/>
      <c r="AT223" s="196" t="s">
        <v>131</v>
      </c>
      <c r="AU223" s="196" t="s">
        <v>85</v>
      </c>
      <c r="AV223" s="13" t="s">
        <v>85</v>
      </c>
      <c r="AW223" s="13" t="s">
        <v>36</v>
      </c>
      <c r="AX223" s="13" t="s">
        <v>75</v>
      </c>
      <c r="AY223" s="196" t="s">
        <v>121</v>
      </c>
    </row>
    <row r="224" spans="2:51" s="14" customFormat="1" ht="11.25">
      <c r="B224" s="197"/>
      <c r="C224" s="198"/>
      <c r="D224" s="183" t="s">
        <v>131</v>
      </c>
      <c r="E224" s="199" t="s">
        <v>17</v>
      </c>
      <c r="F224" s="200" t="s">
        <v>133</v>
      </c>
      <c r="G224" s="198"/>
      <c r="H224" s="201">
        <v>1145.99</v>
      </c>
      <c r="I224" s="198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131</v>
      </c>
      <c r="AU224" s="206" t="s">
        <v>85</v>
      </c>
      <c r="AV224" s="14" t="s">
        <v>127</v>
      </c>
      <c r="AW224" s="14" t="s">
        <v>4</v>
      </c>
      <c r="AX224" s="14" t="s">
        <v>83</v>
      </c>
      <c r="AY224" s="206" t="s">
        <v>121</v>
      </c>
    </row>
    <row r="225" spans="1:65" s="2" customFormat="1" ht="24.2" customHeight="1">
      <c r="A225" s="31"/>
      <c r="B225" s="32"/>
      <c r="C225" s="170" t="s">
        <v>324</v>
      </c>
      <c r="D225" s="170" t="s">
        <v>123</v>
      </c>
      <c r="E225" s="171" t="s">
        <v>268</v>
      </c>
      <c r="F225" s="172" t="s">
        <v>269</v>
      </c>
      <c r="G225" s="173" t="s">
        <v>126</v>
      </c>
      <c r="H225" s="174">
        <v>1145.99</v>
      </c>
      <c r="I225" s="175">
        <v>49.6</v>
      </c>
      <c r="J225" s="175">
        <f>ROUND(I225*H225,2)</f>
        <v>56841.1</v>
      </c>
      <c r="K225" s="176"/>
      <c r="L225" s="36"/>
      <c r="M225" s="177" t="s">
        <v>17</v>
      </c>
      <c r="N225" s="178" t="s">
        <v>46</v>
      </c>
      <c r="O225" s="179">
        <v>0.327</v>
      </c>
      <c r="P225" s="179">
        <f>O225*H225</f>
        <v>374.73873000000003</v>
      </c>
      <c r="Q225" s="179">
        <v>0</v>
      </c>
      <c r="R225" s="179">
        <f>Q225*H225</f>
        <v>0</v>
      </c>
      <c r="S225" s="179">
        <v>0</v>
      </c>
      <c r="T225" s="180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81" t="s">
        <v>127</v>
      </c>
      <c r="AT225" s="181" t="s">
        <v>123</v>
      </c>
      <c r="AU225" s="181" t="s">
        <v>85</v>
      </c>
      <c r="AY225" s="17" t="s">
        <v>121</v>
      </c>
      <c r="BE225" s="182">
        <f>IF(N225="základní",J225,0)</f>
        <v>56841.1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17" t="s">
        <v>83</v>
      </c>
      <c r="BK225" s="182">
        <f>ROUND(I225*H225,2)</f>
        <v>56841.1</v>
      </c>
      <c r="BL225" s="17" t="s">
        <v>127</v>
      </c>
      <c r="BM225" s="181" t="s">
        <v>861</v>
      </c>
    </row>
    <row r="226" spans="1:47" s="2" customFormat="1" ht="29.25">
      <c r="A226" s="31"/>
      <c r="B226" s="32"/>
      <c r="C226" s="33"/>
      <c r="D226" s="183" t="s">
        <v>129</v>
      </c>
      <c r="E226" s="33"/>
      <c r="F226" s="184" t="s">
        <v>271</v>
      </c>
      <c r="G226" s="33"/>
      <c r="H226" s="33"/>
      <c r="I226" s="33"/>
      <c r="J226" s="33"/>
      <c r="K226" s="33"/>
      <c r="L226" s="36"/>
      <c r="M226" s="185"/>
      <c r="N226" s="186"/>
      <c r="O226" s="61"/>
      <c r="P226" s="61"/>
      <c r="Q226" s="61"/>
      <c r="R226" s="61"/>
      <c r="S226" s="61"/>
      <c r="T226" s="62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7" t="s">
        <v>129</v>
      </c>
      <c r="AU226" s="17" t="s">
        <v>85</v>
      </c>
    </row>
    <row r="227" spans="1:65" s="2" customFormat="1" ht="24.2" customHeight="1">
      <c r="A227" s="31"/>
      <c r="B227" s="32"/>
      <c r="C227" s="170" t="s">
        <v>329</v>
      </c>
      <c r="D227" s="170" t="s">
        <v>123</v>
      </c>
      <c r="E227" s="171" t="s">
        <v>273</v>
      </c>
      <c r="F227" s="172" t="s">
        <v>274</v>
      </c>
      <c r="G227" s="173" t="s">
        <v>224</v>
      </c>
      <c r="H227" s="174">
        <v>809.404</v>
      </c>
      <c r="I227" s="175">
        <v>60.83</v>
      </c>
      <c r="J227" s="175">
        <f>ROUND(I227*H227,2)</f>
        <v>49236.05</v>
      </c>
      <c r="K227" s="176"/>
      <c r="L227" s="36"/>
      <c r="M227" s="177" t="s">
        <v>17</v>
      </c>
      <c r="N227" s="178" t="s">
        <v>46</v>
      </c>
      <c r="O227" s="179">
        <v>0.046</v>
      </c>
      <c r="P227" s="179">
        <f>O227*H227</f>
        <v>37.232583999999996</v>
      </c>
      <c r="Q227" s="179">
        <v>0</v>
      </c>
      <c r="R227" s="179">
        <f>Q227*H227</f>
        <v>0</v>
      </c>
      <c r="S227" s="179">
        <v>0</v>
      </c>
      <c r="T227" s="180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81" t="s">
        <v>127</v>
      </c>
      <c r="AT227" s="181" t="s">
        <v>123</v>
      </c>
      <c r="AU227" s="181" t="s">
        <v>85</v>
      </c>
      <c r="AY227" s="17" t="s">
        <v>121</v>
      </c>
      <c r="BE227" s="182">
        <f>IF(N227="základní",J227,0)</f>
        <v>49236.05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7" t="s">
        <v>83</v>
      </c>
      <c r="BK227" s="182">
        <f>ROUND(I227*H227,2)</f>
        <v>49236.05</v>
      </c>
      <c r="BL227" s="17" t="s">
        <v>127</v>
      </c>
      <c r="BM227" s="181" t="s">
        <v>862</v>
      </c>
    </row>
    <row r="228" spans="1:47" s="2" customFormat="1" ht="39">
      <c r="A228" s="31"/>
      <c r="B228" s="32"/>
      <c r="C228" s="33"/>
      <c r="D228" s="183" t="s">
        <v>129</v>
      </c>
      <c r="E228" s="33"/>
      <c r="F228" s="184" t="s">
        <v>276</v>
      </c>
      <c r="G228" s="33"/>
      <c r="H228" s="33"/>
      <c r="I228" s="33"/>
      <c r="J228" s="33"/>
      <c r="K228" s="33"/>
      <c r="L228" s="36"/>
      <c r="M228" s="185"/>
      <c r="N228" s="186"/>
      <c r="O228" s="61"/>
      <c r="P228" s="61"/>
      <c r="Q228" s="61"/>
      <c r="R228" s="61"/>
      <c r="S228" s="61"/>
      <c r="T228" s="62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7" t="s">
        <v>129</v>
      </c>
      <c r="AU228" s="17" t="s">
        <v>85</v>
      </c>
    </row>
    <row r="229" spans="2:51" s="13" customFormat="1" ht="11.25">
      <c r="B229" s="187"/>
      <c r="C229" s="188"/>
      <c r="D229" s="183" t="s">
        <v>131</v>
      </c>
      <c r="E229" s="189" t="s">
        <v>17</v>
      </c>
      <c r="F229" s="190" t="s">
        <v>863</v>
      </c>
      <c r="G229" s="188"/>
      <c r="H229" s="191">
        <v>404.702</v>
      </c>
      <c r="I229" s="188"/>
      <c r="J229" s="188"/>
      <c r="K229" s="188"/>
      <c r="L229" s="192"/>
      <c r="M229" s="193"/>
      <c r="N229" s="194"/>
      <c r="O229" s="194"/>
      <c r="P229" s="194"/>
      <c r="Q229" s="194"/>
      <c r="R229" s="194"/>
      <c r="S229" s="194"/>
      <c r="T229" s="195"/>
      <c r="AT229" s="196" t="s">
        <v>131</v>
      </c>
      <c r="AU229" s="196" t="s">
        <v>85</v>
      </c>
      <c r="AV229" s="13" t="s">
        <v>85</v>
      </c>
      <c r="AW229" s="13" t="s">
        <v>36</v>
      </c>
      <c r="AX229" s="13" t="s">
        <v>75</v>
      </c>
      <c r="AY229" s="196" t="s">
        <v>121</v>
      </c>
    </row>
    <row r="230" spans="2:51" s="13" customFormat="1" ht="11.25">
      <c r="B230" s="187"/>
      <c r="C230" s="188"/>
      <c r="D230" s="183" t="s">
        <v>131</v>
      </c>
      <c r="E230" s="189" t="s">
        <v>17</v>
      </c>
      <c r="F230" s="190" t="s">
        <v>864</v>
      </c>
      <c r="G230" s="188"/>
      <c r="H230" s="191">
        <v>404.702</v>
      </c>
      <c r="I230" s="188"/>
      <c r="J230" s="188"/>
      <c r="K230" s="188"/>
      <c r="L230" s="192"/>
      <c r="M230" s="193"/>
      <c r="N230" s="194"/>
      <c r="O230" s="194"/>
      <c r="P230" s="194"/>
      <c r="Q230" s="194"/>
      <c r="R230" s="194"/>
      <c r="S230" s="194"/>
      <c r="T230" s="195"/>
      <c r="AT230" s="196" t="s">
        <v>131</v>
      </c>
      <c r="AU230" s="196" t="s">
        <v>85</v>
      </c>
      <c r="AV230" s="13" t="s">
        <v>85</v>
      </c>
      <c r="AW230" s="13" t="s">
        <v>36</v>
      </c>
      <c r="AX230" s="13" t="s">
        <v>75</v>
      </c>
      <c r="AY230" s="196" t="s">
        <v>121</v>
      </c>
    </row>
    <row r="231" spans="2:51" s="14" customFormat="1" ht="11.25">
      <c r="B231" s="197"/>
      <c r="C231" s="198"/>
      <c r="D231" s="183" t="s">
        <v>131</v>
      </c>
      <c r="E231" s="199" t="s">
        <v>17</v>
      </c>
      <c r="F231" s="200" t="s">
        <v>133</v>
      </c>
      <c r="G231" s="198"/>
      <c r="H231" s="201">
        <v>809.404</v>
      </c>
      <c r="I231" s="198"/>
      <c r="J231" s="198"/>
      <c r="K231" s="198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131</v>
      </c>
      <c r="AU231" s="206" t="s">
        <v>85</v>
      </c>
      <c r="AV231" s="14" t="s">
        <v>127</v>
      </c>
      <c r="AW231" s="14" t="s">
        <v>4</v>
      </c>
      <c r="AX231" s="14" t="s">
        <v>83</v>
      </c>
      <c r="AY231" s="206" t="s">
        <v>121</v>
      </c>
    </row>
    <row r="232" spans="1:65" s="2" customFormat="1" ht="24.2" customHeight="1">
      <c r="A232" s="31"/>
      <c r="B232" s="32"/>
      <c r="C232" s="170" t="s">
        <v>334</v>
      </c>
      <c r="D232" s="170" t="s">
        <v>123</v>
      </c>
      <c r="E232" s="171" t="s">
        <v>280</v>
      </c>
      <c r="F232" s="172" t="s">
        <v>281</v>
      </c>
      <c r="G232" s="173" t="s">
        <v>224</v>
      </c>
      <c r="H232" s="174">
        <v>985.17</v>
      </c>
      <c r="I232" s="175">
        <v>69.53</v>
      </c>
      <c r="J232" s="175">
        <f>ROUND(I232*H232,2)</f>
        <v>68498.87</v>
      </c>
      <c r="K232" s="176"/>
      <c r="L232" s="36"/>
      <c r="M232" s="177" t="s">
        <v>17</v>
      </c>
      <c r="N232" s="178" t="s">
        <v>46</v>
      </c>
      <c r="O232" s="179">
        <v>0.051</v>
      </c>
      <c r="P232" s="179">
        <f>O232*H232</f>
        <v>50.243669999999995</v>
      </c>
      <c r="Q232" s="179">
        <v>0</v>
      </c>
      <c r="R232" s="179">
        <f>Q232*H232</f>
        <v>0</v>
      </c>
      <c r="S232" s="179">
        <v>0</v>
      </c>
      <c r="T232" s="180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81" t="s">
        <v>127</v>
      </c>
      <c r="AT232" s="181" t="s">
        <v>123</v>
      </c>
      <c r="AU232" s="181" t="s">
        <v>85</v>
      </c>
      <c r="AY232" s="17" t="s">
        <v>121</v>
      </c>
      <c r="BE232" s="182">
        <f>IF(N232="základní",J232,0)</f>
        <v>68498.87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17" t="s">
        <v>83</v>
      </c>
      <c r="BK232" s="182">
        <f>ROUND(I232*H232,2)</f>
        <v>68498.87</v>
      </c>
      <c r="BL232" s="17" t="s">
        <v>127</v>
      </c>
      <c r="BM232" s="181" t="s">
        <v>865</v>
      </c>
    </row>
    <row r="233" spans="1:47" s="2" customFormat="1" ht="39">
      <c r="A233" s="31"/>
      <c r="B233" s="32"/>
      <c r="C233" s="33"/>
      <c r="D233" s="183" t="s">
        <v>129</v>
      </c>
      <c r="E233" s="33"/>
      <c r="F233" s="184" t="s">
        <v>283</v>
      </c>
      <c r="G233" s="33"/>
      <c r="H233" s="33"/>
      <c r="I233" s="33"/>
      <c r="J233" s="33"/>
      <c r="K233" s="33"/>
      <c r="L233" s="36"/>
      <c r="M233" s="185"/>
      <c r="N233" s="186"/>
      <c r="O233" s="61"/>
      <c r="P233" s="61"/>
      <c r="Q233" s="61"/>
      <c r="R233" s="61"/>
      <c r="S233" s="61"/>
      <c r="T233" s="62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7" t="s">
        <v>129</v>
      </c>
      <c r="AU233" s="17" t="s">
        <v>85</v>
      </c>
    </row>
    <row r="234" spans="2:51" s="13" customFormat="1" ht="11.25">
      <c r="B234" s="187"/>
      <c r="C234" s="188"/>
      <c r="D234" s="183" t="s">
        <v>131</v>
      </c>
      <c r="E234" s="189" t="s">
        <v>17</v>
      </c>
      <c r="F234" s="190" t="s">
        <v>866</v>
      </c>
      <c r="G234" s="188"/>
      <c r="H234" s="191">
        <v>708.108</v>
      </c>
      <c r="I234" s="188"/>
      <c r="J234" s="188"/>
      <c r="K234" s="188"/>
      <c r="L234" s="192"/>
      <c r="M234" s="193"/>
      <c r="N234" s="194"/>
      <c r="O234" s="194"/>
      <c r="P234" s="194"/>
      <c r="Q234" s="194"/>
      <c r="R234" s="194"/>
      <c r="S234" s="194"/>
      <c r="T234" s="195"/>
      <c r="AT234" s="196" t="s">
        <v>131</v>
      </c>
      <c r="AU234" s="196" t="s">
        <v>85</v>
      </c>
      <c r="AV234" s="13" t="s">
        <v>85</v>
      </c>
      <c r="AW234" s="13" t="s">
        <v>36</v>
      </c>
      <c r="AX234" s="13" t="s">
        <v>75</v>
      </c>
      <c r="AY234" s="196" t="s">
        <v>121</v>
      </c>
    </row>
    <row r="235" spans="2:51" s="13" customFormat="1" ht="11.25">
      <c r="B235" s="187"/>
      <c r="C235" s="188"/>
      <c r="D235" s="183" t="s">
        <v>131</v>
      </c>
      <c r="E235" s="189" t="s">
        <v>17</v>
      </c>
      <c r="F235" s="190" t="s">
        <v>867</v>
      </c>
      <c r="G235" s="188"/>
      <c r="H235" s="191">
        <v>277.062</v>
      </c>
      <c r="I235" s="188"/>
      <c r="J235" s="188"/>
      <c r="K235" s="188"/>
      <c r="L235" s="192"/>
      <c r="M235" s="193"/>
      <c r="N235" s="194"/>
      <c r="O235" s="194"/>
      <c r="P235" s="194"/>
      <c r="Q235" s="194"/>
      <c r="R235" s="194"/>
      <c r="S235" s="194"/>
      <c r="T235" s="195"/>
      <c r="AT235" s="196" t="s">
        <v>131</v>
      </c>
      <c r="AU235" s="196" t="s">
        <v>85</v>
      </c>
      <c r="AV235" s="13" t="s">
        <v>85</v>
      </c>
      <c r="AW235" s="13" t="s">
        <v>36</v>
      </c>
      <c r="AX235" s="13" t="s">
        <v>75</v>
      </c>
      <c r="AY235" s="196" t="s">
        <v>121</v>
      </c>
    </row>
    <row r="236" spans="2:51" s="14" customFormat="1" ht="11.25">
      <c r="B236" s="197"/>
      <c r="C236" s="198"/>
      <c r="D236" s="183" t="s">
        <v>131</v>
      </c>
      <c r="E236" s="199" t="s">
        <v>17</v>
      </c>
      <c r="F236" s="200" t="s">
        <v>133</v>
      </c>
      <c r="G236" s="198"/>
      <c r="H236" s="201">
        <v>985.17</v>
      </c>
      <c r="I236" s="198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131</v>
      </c>
      <c r="AU236" s="206" t="s">
        <v>85</v>
      </c>
      <c r="AV236" s="14" t="s">
        <v>127</v>
      </c>
      <c r="AW236" s="14" t="s">
        <v>4</v>
      </c>
      <c r="AX236" s="14" t="s">
        <v>83</v>
      </c>
      <c r="AY236" s="206" t="s">
        <v>121</v>
      </c>
    </row>
    <row r="237" spans="1:65" s="2" customFormat="1" ht="24.2" customHeight="1">
      <c r="A237" s="31"/>
      <c r="B237" s="32"/>
      <c r="C237" s="170" t="s">
        <v>340</v>
      </c>
      <c r="D237" s="170" t="s">
        <v>123</v>
      </c>
      <c r="E237" s="171" t="s">
        <v>287</v>
      </c>
      <c r="F237" s="172" t="s">
        <v>288</v>
      </c>
      <c r="G237" s="173" t="s">
        <v>224</v>
      </c>
      <c r="H237" s="174">
        <v>404.702</v>
      </c>
      <c r="I237" s="175">
        <v>44.6</v>
      </c>
      <c r="J237" s="175">
        <f>ROUND(I237*H237,2)</f>
        <v>18049.71</v>
      </c>
      <c r="K237" s="176"/>
      <c r="L237" s="36"/>
      <c r="M237" s="177" t="s">
        <v>17</v>
      </c>
      <c r="N237" s="178" t="s">
        <v>46</v>
      </c>
      <c r="O237" s="179">
        <v>0.072</v>
      </c>
      <c r="P237" s="179">
        <f>O237*H237</f>
        <v>29.138543999999996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81" t="s">
        <v>127</v>
      </c>
      <c r="AT237" s="181" t="s">
        <v>123</v>
      </c>
      <c r="AU237" s="181" t="s">
        <v>85</v>
      </c>
      <c r="AY237" s="17" t="s">
        <v>121</v>
      </c>
      <c r="BE237" s="182">
        <f>IF(N237="základní",J237,0)</f>
        <v>18049.71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7" t="s">
        <v>83</v>
      </c>
      <c r="BK237" s="182">
        <f>ROUND(I237*H237,2)</f>
        <v>18049.71</v>
      </c>
      <c r="BL237" s="17" t="s">
        <v>127</v>
      </c>
      <c r="BM237" s="181" t="s">
        <v>868</v>
      </c>
    </row>
    <row r="238" spans="1:47" s="2" customFormat="1" ht="29.25">
      <c r="A238" s="31"/>
      <c r="B238" s="32"/>
      <c r="C238" s="33"/>
      <c r="D238" s="183" t="s">
        <v>129</v>
      </c>
      <c r="E238" s="33"/>
      <c r="F238" s="184" t="s">
        <v>290</v>
      </c>
      <c r="G238" s="33"/>
      <c r="H238" s="33"/>
      <c r="I238" s="33"/>
      <c r="J238" s="33"/>
      <c r="K238" s="33"/>
      <c r="L238" s="36"/>
      <c r="M238" s="185"/>
      <c r="N238" s="186"/>
      <c r="O238" s="61"/>
      <c r="P238" s="61"/>
      <c r="Q238" s="61"/>
      <c r="R238" s="61"/>
      <c r="S238" s="61"/>
      <c r="T238" s="62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7" t="s">
        <v>129</v>
      </c>
      <c r="AU238" s="17" t="s">
        <v>85</v>
      </c>
    </row>
    <row r="239" spans="2:51" s="13" customFormat="1" ht="11.25">
      <c r="B239" s="187"/>
      <c r="C239" s="188"/>
      <c r="D239" s="183" t="s">
        <v>131</v>
      </c>
      <c r="E239" s="189" t="s">
        <v>17</v>
      </c>
      <c r="F239" s="190" t="s">
        <v>864</v>
      </c>
      <c r="G239" s="188"/>
      <c r="H239" s="191">
        <v>404.702</v>
      </c>
      <c r="I239" s="188"/>
      <c r="J239" s="188"/>
      <c r="K239" s="188"/>
      <c r="L239" s="192"/>
      <c r="M239" s="193"/>
      <c r="N239" s="194"/>
      <c r="O239" s="194"/>
      <c r="P239" s="194"/>
      <c r="Q239" s="194"/>
      <c r="R239" s="194"/>
      <c r="S239" s="194"/>
      <c r="T239" s="195"/>
      <c r="AT239" s="196" t="s">
        <v>131</v>
      </c>
      <c r="AU239" s="196" t="s">
        <v>85</v>
      </c>
      <c r="AV239" s="13" t="s">
        <v>85</v>
      </c>
      <c r="AW239" s="13" t="s">
        <v>36</v>
      </c>
      <c r="AX239" s="13" t="s">
        <v>75</v>
      </c>
      <c r="AY239" s="196" t="s">
        <v>121</v>
      </c>
    </row>
    <row r="240" spans="2:51" s="14" customFormat="1" ht="11.25">
      <c r="B240" s="197"/>
      <c r="C240" s="198"/>
      <c r="D240" s="183" t="s">
        <v>131</v>
      </c>
      <c r="E240" s="199" t="s">
        <v>17</v>
      </c>
      <c r="F240" s="200" t="s">
        <v>133</v>
      </c>
      <c r="G240" s="198"/>
      <c r="H240" s="201">
        <v>404.702</v>
      </c>
      <c r="I240" s="198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131</v>
      </c>
      <c r="AU240" s="206" t="s">
        <v>85</v>
      </c>
      <c r="AV240" s="14" t="s">
        <v>127</v>
      </c>
      <c r="AW240" s="14" t="s">
        <v>4</v>
      </c>
      <c r="AX240" s="14" t="s">
        <v>83</v>
      </c>
      <c r="AY240" s="206" t="s">
        <v>121</v>
      </c>
    </row>
    <row r="241" spans="1:65" s="2" customFormat="1" ht="24.2" customHeight="1">
      <c r="A241" s="31"/>
      <c r="B241" s="32"/>
      <c r="C241" s="170" t="s">
        <v>346</v>
      </c>
      <c r="D241" s="170" t="s">
        <v>123</v>
      </c>
      <c r="E241" s="171" t="s">
        <v>293</v>
      </c>
      <c r="F241" s="172" t="s">
        <v>294</v>
      </c>
      <c r="G241" s="173" t="s">
        <v>224</v>
      </c>
      <c r="H241" s="174">
        <v>277.062</v>
      </c>
      <c r="I241" s="175">
        <v>59.6</v>
      </c>
      <c r="J241" s="175">
        <f>ROUND(I241*H241,2)</f>
        <v>16512.9</v>
      </c>
      <c r="K241" s="176"/>
      <c r="L241" s="36"/>
      <c r="M241" s="177" t="s">
        <v>17</v>
      </c>
      <c r="N241" s="178" t="s">
        <v>46</v>
      </c>
      <c r="O241" s="179">
        <v>0.096</v>
      </c>
      <c r="P241" s="179">
        <f>O241*H241</f>
        <v>26.597952000000003</v>
      </c>
      <c r="Q241" s="179">
        <v>0</v>
      </c>
      <c r="R241" s="179">
        <f>Q241*H241</f>
        <v>0</v>
      </c>
      <c r="S241" s="179">
        <v>0</v>
      </c>
      <c r="T241" s="180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81" t="s">
        <v>127</v>
      </c>
      <c r="AT241" s="181" t="s">
        <v>123</v>
      </c>
      <c r="AU241" s="181" t="s">
        <v>85</v>
      </c>
      <c r="AY241" s="17" t="s">
        <v>121</v>
      </c>
      <c r="BE241" s="182">
        <f>IF(N241="základní",J241,0)</f>
        <v>16512.9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17" t="s">
        <v>83</v>
      </c>
      <c r="BK241" s="182">
        <f>ROUND(I241*H241,2)</f>
        <v>16512.9</v>
      </c>
      <c r="BL241" s="17" t="s">
        <v>127</v>
      </c>
      <c r="BM241" s="181" t="s">
        <v>869</v>
      </c>
    </row>
    <row r="242" spans="1:47" s="2" customFormat="1" ht="29.25">
      <c r="A242" s="31"/>
      <c r="B242" s="32"/>
      <c r="C242" s="33"/>
      <c r="D242" s="183" t="s">
        <v>129</v>
      </c>
      <c r="E242" s="33"/>
      <c r="F242" s="184" t="s">
        <v>296</v>
      </c>
      <c r="G242" s="33"/>
      <c r="H242" s="33"/>
      <c r="I242" s="33"/>
      <c r="J242" s="33"/>
      <c r="K242" s="33"/>
      <c r="L242" s="36"/>
      <c r="M242" s="185"/>
      <c r="N242" s="186"/>
      <c r="O242" s="61"/>
      <c r="P242" s="61"/>
      <c r="Q242" s="61"/>
      <c r="R242" s="61"/>
      <c r="S242" s="61"/>
      <c r="T242" s="62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7" t="s">
        <v>129</v>
      </c>
      <c r="AU242" s="17" t="s">
        <v>85</v>
      </c>
    </row>
    <row r="243" spans="2:51" s="13" customFormat="1" ht="11.25">
      <c r="B243" s="187"/>
      <c r="C243" s="188"/>
      <c r="D243" s="183" t="s">
        <v>131</v>
      </c>
      <c r="E243" s="189" t="s">
        <v>17</v>
      </c>
      <c r="F243" s="190" t="s">
        <v>867</v>
      </c>
      <c r="G243" s="188"/>
      <c r="H243" s="191">
        <v>277.062</v>
      </c>
      <c r="I243" s="188"/>
      <c r="J243" s="188"/>
      <c r="K243" s="188"/>
      <c r="L243" s="192"/>
      <c r="M243" s="193"/>
      <c r="N243" s="194"/>
      <c r="O243" s="194"/>
      <c r="P243" s="194"/>
      <c r="Q243" s="194"/>
      <c r="R243" s="194"/>
      <c r="S243" s="194"/>
      <c r="T243" s="195"/>
      <c r="AT243" s="196" t="s">
        <v>131</v>
      </c>
      <c r="AU243" s="196" t="s">
        <v>85</v>
      </c>
      <c r="AV243" s="13" t="s">
        <v>85</v>
      </c>
      <c r="AW243" s="13" t="s">
        <v>36</v>
      </c>
      <c r="AX243" s="13" t="s">
        <v>75</v>
      </c>
      <c r="AY243" s="196" t="s">
        <v>121</v>
      </c>
    </row>
    <row r="244" spans="2:51" s="14" customFormat="1" ht="11.25">
      <c r="B244" s="197"/>
      <c r="C244" s="198"/>
      <c r="D244" s="183" t="s">
        <v>131</v>
      </c>
      <c r="E244" s="199" t="s">
        <v>17</v>
      </c>
      <c r="F244" s="200" t="s">
        <v>133</v>
      </c>
      <c r="G244" s="198"/>
      <c r="H244" s="201">
        <v>277.062</v>
      </c>
      <c r="I244" s="198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131</v>
      </c>
      <c r="AU244" s="206" t="s">
        <v>85</v>
      </c>
      <c r="AV244" s="14" t="s">
        <v>127</v>
      </c>
      <c r="AW244" s="14" t="s">
        <v>4</v>
      </c>
      <c r="AX244" s="14" t="s">
        <v>83</v>
      </c>
      <c r="AY244" s="206" t="s">
        <v>121</v>
      </c>
    </row>
    <row r="245" spans="1:65" s="2" customFormat="1" ht="24.2" customHeight="1">
      <c r="A245" s="31"/>
      <c r="B245" s="32"/>
      <c r="C245" s="170" t="s">
        <v>353</v>
      </c>
      <c r="D245" s="170" t="s">
        <v>123</v>
      </c>
      <c r="E245" s="171" t="s">
        <v>305</v>
      </c>
      <c r="F245" s="172" t="s">
        <v>306</v>
      </c>
      <c r="G245" s="173" t="s">
        <v>224</v>
      </c>
      <c r="H245" s="174">
        <v>278.868</v>
      </c>
      <c r="I245" s="175">
        <v>188</v>
      </c>
      <c r="J245" s="175">
        <f>ROUND(I245*H245,2)</f>
        <v>52427.18</v>
      </c>
      <c r="K245" s="176"/>
      <c r="L245" s="36"/>
      <c r="M245" s="177" t="s">
        <v>17</v>
      </c>
      <c r="N245" s="178" t="s">
        <v>46</v>
      </c>
      <c r="O245" s="179">
        <v>0.435</v>
      </c>
      <c r="P245" s="179">
        <f>O245*H245</f>
        <v>121.30758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81" t="s">
        <v>127</v>
      </c>
      <c r="AT245" s="181" t="s">
        <v>123</v>
      </c>
      <c r="AU245" s="181" t="s">
        <v>85</v>
      </c>
      <c r="AY245" s="17" t="s">
        <v>121</v>
      </c>
      <c r="BE245" s="182">
        <f>IF(N245="základní",J245,0)</f>
        <v>52427.18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7" t="s">
        <v>83</v>
      </c>
      <c r="BK245" s="182">
        <f>ROUND(I245*H245,2)</f>
        <v>52427.18</v>
      </c>
      <c r="BL245" s="17" t="s">
        <v>127</v>
      </c>
      <c r="BM245" s="181" t="s">
        <v>870</v>
      </c>
    </row>
    <row r="246" spans="1:47" s="2" customFormat="1" ht="39">
      <c r="A246" s="31"/>
      <c r="B246" s="32"/>
      <c r="C246" s="33"/>
      <c r="D246" s="183" t="s">
        <v>129</v>
      </c>
      <c r="E246" s="33"/>
      <c r="F246" s="184" t="s">
        <v>308</v>
      </c>
      <c r="G246" s="33"/>
      <c r="H246" s="33"/>
      <c r="I246" s="33"/>
      <c r="J246" s="33"/>
      <c r="K246" s="33"/>
      <c r="L246" s="36"/>
      <c r="M246" s="185"/>
      <c r="N246" s="186"/>
      <c r="O246" s="61"/>
      <c r="P246" s="61"/>
      <c r="Q246" s="61"/>
      <c r="R246" s="61"/>
      <c r="S246" s="61"/>
      <c r="T246" s="62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7" t="s">
        <v>129</v>
      </c>
      <c r="AU246" s="17" t="s">
        <v>85</v>
      </c>
    </row>
    <row r="247" spans="2:51" s="13" customFormat="1" ht="11.25">
      <c r="B247" s="187"/>
      <c r="C247" s="188"/>
      <c r="D247" s="183" t="s">
        <v>131</v>
      </c>
      <c r="E247" s="189" t="s">
        <v>17</v>
      </c>
      <c r="F247" s="190" t="s">
        <v>871</v>
      </c>
      <c r="G247" s="188"/>
      <c r="H247" s="191">
        <v>161.05</v>
      </c>
      <c r="I247" s="188"/>
      <c r="J247" s="188"/>
      <c r="K247" s="188"/>
      <c r="L247" s="192"/>
      <c r="M247" s="193"/>
      <c r="N247" s="194"/>
      <c r="O247" s="194"/>
      <c r="P247" s="194"/>
      <c r="Q247" s="194"/>
      <c r="R247" s="194"/>
      <c r="S247" s="194"/>
      <c r="T247" s="195"/>
      <c r="AT247" s="196" t="s">
        <v>131</v>
      </c>
      <c r="AU247" s="196" t="s">
        <v>85</v>
      </c>
      <c r="AV247" s="13" t="s">
        <v>85</v>
      </c>
      <c r="AW247" s="13" t="s">
        <v>36</v>
      </c>
      <c r="AX247" s="13" t="s">
        <v>75</v>
      </c>
      <c r="AY247" s="196" t="s">
        <v>121</v>
      </c>
    </row>
    <row r="248" spans="2:51" s="13" customFormat="1" ht="11.25">
      <c r="B248" s="187"/>
      <c r="C248" s="188"/>
      <c r="D248" s="183" t="s">
        <v>131</v>
      </c>
      <c r="E248" s="189" t="s">
        <v>17</v>
      </c>
      <c r="F248" s="190" t="s">
        <v>872</v>
      </c>
      <c r="G248" s="188"/>
      <c r="H248" s="191">
        <v>117.818</v>
      </c>
      <c r="I248" s="188"/>
      <c r="J248" s="188"/>
      <c r="K248" s="188"/>
      <c r="L248" s="192"/>
      <c r="M248" s="193"/>
      <c r="N248" s="194"/>
      <c r="O248" s="194"/>
      <c r="P248" s="194"/>
      <c r="Q248" s="194"/>
      <c r="R248" s="194"/>
      <c r="S248" s="194"/>
      <c r="T248" s="195"/>
      <c r="AT248" s="196" t="s">
        <v>131</v>
      </c>
      <c r="AU248" s="196" t="s">
        <v>85</v>
      </c>
      <c r="AV248" s="13" t="s">
        <v>85</v>
      </c>
      <c r="AW248" s="13" t="s">
        <v>36</v>
      </c>
      <c r="AX248" s="13" t="s">
        <v>75</v>
      </c>
      <c r="AY248" s="196" t="s">
        <v>121</v>
      </c>
    </row>
    <row r="249" spans="2:51" s="14" customFormat="1" ht="11.25">
      <c r="B249" s="197"/>
      <c r="C249" s="198"/>
      <c r="D249" s="183" t="s">
        <v>131</v>
      </c>
      <c r="E249" s="199" t="s">
        <v>17</v>
      </c>
      <c r="F249" s="200" t="s">
        <v>133</v>
      </c>
      <c r="G249" s="198"/>
      <c r="H249" s="201">
        <v>278.868</v>
      </c>
      <c r="I249" s="198"/>
      <c r="J249" s="198"/>
      <c r="K249" s="198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131</v>
      </c>
      <c r="AU249" s="206" t="s">
        <v>85</v>
      </c>
      <c r="AV249" s="14" t="s">
        <v>127</v>
      </c>
      <c r="AW249" s="14" t="s">
        <v>4</v>
      </c>
      <c r="AX249" s="14" t="s">
        <v>83</v>
      </c>
      <c r="AY249" s="206" t="s">
        <v>121</v>
      </c>
    </row>
    <row r="250" spans="1:65" s="2" customFormat="1" ht="14.45" customHeight="1">
      <c r="A250" s="31"/>
      <c r="B250" s="32"/>
      <c r="C250" s="207" t="s">
        <v>359</v>
      </c>
      <c r="D250" s="207" t="s">
        <v>173</v>
      </c>
      <c r="E250" s="208" t="s">
        <v>312</v>
      </c>
      <c r="F250" s="209" t="s">
        <v>313</v>
      </c>
      <c r="G250" s="210" t="s">
        <v>314</v>
      </c>
      <c r="H250" s="211">
        <v>557.736</v>
      </c>
      <c r="I250" s="212">
        <v>169</v>
      </c>
      <c r="J250" s="212">
        <f>ROUND(I250*H250,2)</f>
        <v>94257.38</v>
      </c>
      <c r="K250" s="213"/>
      <c r="L250" s="214"/>
      <c r="M250" s="215" t="s">
        <v>17</v>
      </c>
      <c r="N250" s="216" t="s">
        <v>46</v>
      </c>
      <c r="O250" s="179">
        <v>0</v>
      </c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81" t="s">
        <v>167</v>
      </c>
      <c r="AT250" s="181" t="s">
        <v>173</v>
      </c>
      <c r="AU250" s="181" t="s">
        <v>85</v>
      </c>
      <c r="AY250" s="17" t="s">
        <v>121</v>
      </c>
      <c r="BE250" s="182">
        <f>IF(N250="základní",J250,0)</f>
        <v>94257.38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17" t="s">
        <v>83</v>
      </c>
      <c r="BK250" s="182">
        <f>ROUND(I250*H250,2)</f>
        <v>94257.38</v>
      </c>
      <c r="BL250" s="17" t="s">
        <v>127</v>
      </c>
      <c r="BM250" s="181" t="s">
        <v>873</v>
      </c>
    </row>
    <row r="251" spans="1:47" s="2" customFormat="1" ht="11.25">
      <c r="A251" s="31"/>
      <c r="B251" s="32"/>
      <c r="C251" s="33"/>
      <c r="D251" s="183" t="s">
        <v>129</v>
      </c>
      <c r="E251" s="33"/>
      <c r="F251" s="184" t="s">
        <v>313</v>
      </c>
      <c r="G251" s="33"/>
      <c r="H251" s="33"/>
      <c r="I251" s="33"/>
      <c r="J251" s="33"/>
      <c r="K251" s="33"/>
      <c r="L251" s="36"/>
      <c r="M251" s="185"/>
      <c r="N251" s="186"/>
      <c r="O251" s="61"/>
      <c r="P251" s="61"/>
      <c r="Q251" s="61"/>
      <c r="R251" s="61"/>
      <c r="S251" s="61"/>
      <c r="T251" s="62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7" t="s">
        <v>129</v>
      </c>
      <c r="AU251" s="17" t="s">
        <v>85</v>
      </c>
    </row>
    <row r="252" spans="2:51" s="13" customFormat="1" ht="11.25">
      <c r="B252" s="187"/>
      <c r="C252" s="188"/>
      <c r="D252" s="183" t="s">
        <v>131</v>
      </c>
      <c r="E252" s="189" t="s">
        <v>17</v>
      </c>
      <c r="F252" s="190" t="s">
        <v>874</v>
      </c>
      <c r="G252" s="188"/>
      <c r="H252" s="191">
        <v>557.736</v>
      </c>
      <c r="I252" s="188"/>
      <c r="J252" s="188"/>
      <c r="K252" s="188"/>
      <c r="L252" s="192"/>
      <c r="M252" s="193"/>
      <c r="N252" s="194"/>
      <c r="O252" s="194"/>
      <c r="P252" s="194"/>
      <c r="Q252" s="194"/>
      <c r="R252" s="194"/>
      <c r="S252" s="194"/>
      <c r="T252" s="195"/>
      <c r="AT252" s="196" t="s">
        <v>131</v>
      </c>
      <c r="AU252" s="196" t="s">
        <v>85</v>
      </c>
      <c r="AV252" s="13" t="s">
        <v>85</v>
      </c>
      <c r="AW252" s="13" t="s">
        <v>36</v>
      </c>
      <c r="AX252" s="13" t="s">
        <v>83</v>
      </c>
      <c r="AY252" s="196" t="s">
        <v>121</v>
      </c>
    </row>
    <row r="253" spans="1:65" s="2" customFormat="1" ht="24.2" customHeight="1">
      <c r="A253" s="31"/>
      <c r="B253" s="32"/>
      <c r="C253" s="170" t="s">
        <v>365</v>
      </c>
      <c r="D253" s="170" t="s">
        <v>123</v>
      </c>
      <c r="E253" s="171" t="s">
        <v>875</v>
      </c>
      <c r="F253" s="172" t="s">
        <v>876</v>
      </c>
      <c r="G253" s="173" t="s">
        <v>224</v>
      </c>
      <c r="H253" s="174">
        <v>82.824</v>
      </c>
      <c r="I253" s="175">
        <v>2500</v>
      </c>
      <c r="J253" s="175">
        <f>ROUND(I253*H253,2)</f>
        <v>207060</v>
      </c>
      <c r="K253" s="176"/>
      <c r="L253" s="36"/>
      <c r="M253" s="177" t="s">
        <v>17</v>
      </c>
      <c r="N253" s="178" t="s">
        <v>46</v>
      </c>
      <c r="O253" s="179">
        <v>1.381</v>
      </c>
      <c r="P253" s="179">
        <f>O253*H253</f>
        <v>114.379944</v>
      </c>
      <c r="Q253" s="179">
        <v>0</v>
      </c>
      <c r="R253" s="179">
        <f>Q253*H253</f>
        <v>0</v>
      </c>
      <c r="S253" s="179">
        <v>0</v>
      </c>
      <c r="T253" s="180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81" t="s">
        <v>127</v>
      </c>
      <c r="AT253" s="181" t="s">
        <v>123</v>
      </c>
      <c r="AU253" s="181" t="s">
        <v>85</v>
      </c>
      <c r="AY253" s="17" t="s">
        <v>121</v>
      </c>
      <c r="BE253" s="182">
        <f>IF(N253="základní",J253,0)</f>
        <v>207060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17" t="s">
        <v>83</v>
      </c>
      <c r="BK253" s="182">
        <f>ROUND(I253*H253,2)</f>
        <v>207060</v>
      </c>
      <c r="BL253" s="17" t="s">
        <v>127</v>
      </c>
      <c r="BM253" s="181" t="s">
        <v>877</v>
      </c>
    </row>
    <row r="254" spans="1:47" s="2" customFormat="1" ht="19.5">
      <c r="A254" s="31"/>
      <c r="B254" s="32"/>
      <c r="C254" s="33"/>
      <c r="D254" s="183" t="s">
        <v>129</v>
      </c>
      <c r="E254" s="33"/>
      <c r="F254" s="184" t="s">
        <v>878</v>
      </c>
      <c r="G254" s="33"/>
      <c r="H254" s="33"/>
      <c r="I254" s="33"/>
      <c r="J254" s="33"/>
      <c r="K254" s="33"/>
      <c r="L254" s="36"/>
      <c r="M254" s="185"/>
      <c r="N254" s="186"/>
      <c r="O254" s="61"/>
      <c r="P254" s="61"/>
      <c r="Q254" s="61"/>
      <c r="R254" s="61"/>
      <c r="S254" s="61"/>
      <c r="T254" s="62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7" t="s">
        <v>129</v>
      </c>
      <c r="AU254" s="17" t="s">
        <v>85</v>
      </c>
    </row>
    <row r="255" spans="2:51" s="13" customFormat="1" ht="11.25">
      <c r="B255" s="187"/>
      <c r="C255" s="188"/>
      <c r="D255" s="183" t="s">
        <v>131</v>
      </c>
      <c r="E255" s="189" t="s">
        <v>17</v>
      </c>
      <c r="F255" s="190" t="s">
        <v>879</v>
      </c>
      <c r="G255" s="188"/>
      <c r="H255" s="191">
        <v>82.824</v>
      </c>
      <c r="I255" s="188"/>
      <c r="J255" s="188"/>
      <c r="K255" s="188"/>
      <c r="L255" s="192"/>
      <c r="M255" s="193"/>
      <c r="N255" s="194"/>
      <c r="O255" s="194"/>
      <c r="P255" s="194"/>
      <c r="Q255" s="194"/>
      <c r="R255" s="194"/>
      <c r="S255" s="194"/>
      <c r="T255" s="195"/>
      <c r="AT255" s="196" t="s">
        <v>131</v>
      </c>
      <c r="AU255" s="196" t="s">
        <v>85</v>
      </c>
      <c r="AV255" s="13" t="s">
        <v>85</v>
      </c>
      <c r="AW255" s="13" t="s">
        <v>36</v>
      </c>
      <c r="AX255" s="13" t="s">
        <v>75</v>
      </c>
      <c r="AY255" s="196" t="s">
        <v>121</v>
      </c>
    </row>
    <row r="256" spans="2:51" s="14" customFormat="1" ht="11.25">
      <c r="B256" s="197"/>
      <c r="C256" s="198"/>
      <c r="D256" s="183" t="s">
        <v>131</v>
      </c>
      <c r="E256" s="199" t="s">
        <v>17</v>
      </c>
      <c r="F256" s="200" t="s">
        <v>133</v>
      </c>
      <c r="G256" s="198"/>
      <c r="H256" s="201">
        <v>82.824</v>
      </c>
      <c r="I256" s="198"/>
      <c r="J256" s="198"/>
      <c r="K256" s="198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131</v>
      </c>
      <c r="AU256" s="206" t="s">
        <v>85</v>
      </c>
      <c r="AV256" s="14" t="s">
        <v>127</v>
      </c>
      <c r="AW256" s="14" t="s">
        <v>4</v>
      </c>
      <c r="AX256" s="14" t="s">
        <v>83</v>
      </c>
      <c r="AY256" s="206" t="s">
        <v>121</v>
      </c>
    </row>
    <row r="257" spans="1:65" s="2" customFormat="1" ht="24.2" customHeight="1">
      <c r="A257" s="31"/>
      <c r="B257" s="32"/>
      <c r="C257" s="170" t="s">
        <v>370</v>
      </c>
      <c r="D257" s="170" t="s">
        <v>123</v>
      </c>
      <c r="E257" s="171" t="s">
        <v>298</v>
      </c>
      <c r="F257" s="172" t="s">
        <v>299</v>
      </c>
      <c r="G257" s="173" t="s">
        <v>224</v>
      </c>
      <c r="H257" s="174">
        <v>24.865</v>
      </c>
      <c r="I257" s="175">
        <v>1160</v>
      </c>
      <c r="J257" s="175">
        <f>ROUND(I257*H257,2)</f>
        <v>28843.4</v>
      </c>
      <c r="K257" s="176"/>
      <c r="L257" s="36"/>
      <c r="M257" s="177" t="s">
        <v>17</v>
      </c>
      <c r="N257" s="178" t="s">
        <v>46</v>
      </c>
      <c r="O257" s="179">
        <v>1.695</v>
      </c>
      <c r="P257" s="179">
        <f>O257*H257</f>
        <v>42.146175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81" t="s">
        <v>127</v>
      </c>
      <c r="AT257" s="181" t="s">
        <v>123</v>
      </c>
      <c r="AU257" s="181" t="s">
        <v>85</v>
      </c>
      <c r="AY257" s="17" t="s">
        <v>121</v>
      </c>
      <c r="BE257" s="182">
        <f>IF(N257="základní",J257,0)</f>
        <v>28843.4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17" t="s">
        <v>83</v>
      </c>
      <c r="BK257" s="182">
        <f>ROUND(I257*H257,2)</f>
        <v>28843.4</v>
      </c>
      <c r="BL257" s="17" t="s">
        <v>127</v>
      </c>
      <c r="BM257" s="181" t="s">
        <v>880</v>
      </c>
    </row>
    <row r="258" spans="1:47" s="2" customFormat="1" ht="19.5">
      <c r="A258" s="31"/>
      <c r="B258" s="32"/>
      <c r="C258" s="33"/>
      <c r="D258" s="183" t="s">
        <v>129</v>
      </c>
      <c r="E258" s="33"/>
      <c r="F258" s="184" t="s">
        <v>301</v>
      </c>
      <c r="G258" s="33"/>
      <c r="H258" s="33"/>
      <c r="I258" s="33"/>
      <c r="J258" s="33"/>
      <c r="K258" s="33"/>
      <c r="L258" s="36"/>
      <c r="M258" s="185"/>
      <c r="N258" s="186"/>
      <c r="O258" s="61"/>
      <c r="P258" s="61"/>
      <c r="Q258" s="61"/>
      <c r="R258" s="61"/>
      <c r="S258" s="61"/>
      <c r="T258" s="62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7" t="s">
        <v>129</v>
      </c>
      <c r="AU258" s="17" t="s">
        <v>85</v>
      </c>
    </row>
    <row r="259" spans="2:51" s="13" customFormat="1" ht="11.25">
      <c r="B259" s="187"/>
      <c r="C259" s="188"/>
      <c r="D259" s="183" t="s">
        <v>131</v>
      </c>
      <c r="E259" s="189" t="s">
        <v>17</v>
      </c>
      <c r="F259" s="190" t="s">
        <v>881</v>
      </c>
      <c r="G259" s="188"/>
      <c r="H259" s="191">
        <v>24.865</v>
      </c>
      <c r="I259" s="188"/>
      <c r="J259" s="188"/>
      <c r="K259" s="188"/>
      <c r="L259" s="192"/>
      <c r="M259" s="193"/>
      <c r="N259" s="194"/>
      <c r="O259" s="194"/>
      <c r="P259" s="194"/>
      <c r="Q259" s="194"/>
      <c r="R259" s="194"/>
      <c r="S259" s="194"/>
      <c r="T259" s="195"/>
      <c r="AT259" s="196" t="s">
        <v>131</v>
      </c>
      <c r="AU259" s="196" t="s">
        <v>85</v>
      </c>
      <c r="AV259" s="13" t="s">
        <v>85</v>
      </c>
      <c r="AW259" s="13" t="s">
        <v>36</v>
      </c>
      <c r="AX259" s="13" t="s">
        <v>75</v>
      </c>
      <c r="AY259" s="196" t="s">
        <v>121</v>
      </c>
    </row>
    <row r="260" spans="2:51" s="14" customFormat="1" ht="11.25">
      <c r="B260" s="197"/>
      <c r="C260" s="198"/>
      <c r="D260" s="183" t="s">
        <v>131</v>
      </c>
      <c r="E260" s="199" t="s">
        <v>17</v>
      </c>
      <c r="F260" s="200" t="s">
        <v>133</v>
      </c>
      <c r="G260" s="198"/>
      <c r="H260" s="201">
        <v>24.865</v>
      </c>
      <c r="I260" s="198"/>
      <c r="J260" s="198"/>
      <c r="K260" s="198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131</v>
      </c>
      <c r="AU260" s="206" t="s">
        <v>85</v>
      </c>
      <c r="AV260" s="14" t="s">
        <v>127</v>
      </c>
      <c r="AW260" s="14" t="s">
        <v>4</v>
      </c>
      <c r="AX260" s="14" t="s">
        <v>83</v>
      </c>
      <c r="AY260" s="206" t="s">
        <v>121</v>
      </c>
    </row>
    <row r="261" spans="1:65" s="2" customFormat="1" ht="14.45" customHeight="1">
      <c r="A261" s="31"/>
      <c r="B261" s="32"/>
      <c r="C261" s="170" t="s">
        <v>375</v>
      </c>
      <c r="D261" s="170" t="s">
        <v>123</v>
      </c>
      <c r="E261" s="171" t="s">
        <v>882</v>
      </c>
      <c r="F261" s="172" t="s">
        <v>883</v>
      </c>
      <c r="G261" s="173" t="s">
        <v>224</v>
      </c>
      <c r="H261" s="174">
        <v>1.334</v>
      </c>
      <c r="I261" s="175">
        <v>1060</v>
      </c>
      <c r="J261" s="175">
        <f>ROUND(I261*H261,2)</f>
        <v>1414.04</v>
      </c>
      <c r="K261" s="176"/>
      <c r="L261" s="36"/>
      <c r="M261" s="177" t="s">
        <v>17</v>
      </c>
      <c r="N261" s="178" t="s">
        <v>46</v>
      </c>
      <c r="O261" s="179">
        <v>1.317</v>
      </c>
      <c r="P261" s="179">
        <f>O261*H261</f>
        <v>1.756878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81" t="s">
        <v>127</v>
      </c>
      <c r="AT261" s="181" t="s">
        <v>123</v>
      </c>
      <c r="AU261" s="181" t="s">
        <v>85</v>
      </c>
      <c r="AY261" s="17" t="s">
        <v>121</v>
      </c>
      <c r="BE261" s="182">
        <f>IF(N261="základní",J261,0)</f>
        <v>1414.04</v>
      </c>
      <c r="BF261" s="182">
        <f>IF(N261="snížená",J261,0)</f>
        <v>0</v>
      </c>
      <c r="BG261" s="182">
        <f>IF(N261="zákl. přenesená",J261,0)</f>
        <v>0</v>
      </c>
      <c r="BH261" s="182">
        <f>IF(N261="sníž. přenesená",J261,0)</f>
        <v>0</v>
      </c>
      <c r="BI261" s="182">
        <f>IF(N261="nulová",J261,0)</f>
        <v>0</v>
      </c>
      <c r="BJ261" s="17" t="s">
        <v>83</v>
      </c>
      <c r="BK261" s="182">
        <f>ROUND(I261*H261,2)</f>
        <v>1414.04</v>
      </c>
      <c r="BL261" s="17" t="s">
        <v>127</v>
      </c>
      <c r="BM261" s="181" t="s">
        <v>884</v>
      </c>
    </row>
    <row r="262" spans="1:47" s="2" customFormat="1" ht="19.5">
      <c r="A262" s="31"/>
      <c r="B262" s="32"/>
      <c r="C262" s="33"/>
      <c r="D262" s="183" t="s">
        <v>129</v>
      </c>
      <c r="E262" s="33"/>
      <c r="F262" s="184" t="s">
        <v>885</v>
      </c>
      <c r="G262" s="33"/>
      <c r="H262" s="33"/>
      <c r="I262" s="33"/>
      <c r="J262" s="33"/>
      <c r="K262" s="33"/>
      <c r="L262" s="36"/>
      <c r="M262" s="185"/>
      <c r="N262" s="186"/>
      <c r="O262" s="61"/>
      <c r="P262" s="61"/>
      <c r="Q262" s="61"/>
      <c r="R262" s="61"/>
      <c r="S262" s="61"/>
      <c r="T262" s="62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7" t="s">
        <v>129</v>
      </c>
      <c r="AU262" s="17" t="s">
        <v>85</v>
      </c>
    </row>
    <row r="263" spans="2:51" s="13" customFormat="1" ht="11.25">
      <c r="B263" s="187"/>
      <c r="C263" s="188"/>
      <c r="D263" s="183" t="s">
        <v>131</v>
      </c>
      <c r="E263" s="189" t="s">
        <v>17</v>
      </c>
      <c r="F263" s="190" t="s">
        <v>886</v>
      </c>
      <c r="G263" s="188"/>
      <c r="H263" s="191">
        <v>1.114</v>
      </c>
      <c r="I263" s="188"/>
      <c r="J263" s="188"/>
      <c r="K263" s="188"/>
      <c r="L263" s="192"/>
      <c r="M263" s="193"/>
      <c r="N263" s="194"/>
      <c r="O263" s="194"/>
      <c r="P263" s="194"/>
      <c r="Q263" s="194"/>
      <c r="R263" s="194"/>
      <c r="S263" s="194"/>
      <c r="T263" s="195"/>
      <c r="AT263" s="196" t="s">
        <v>131</v>
      </c>
      <c r="AU263" s="196" t="s">
        <v>85</v>
      </c>
      <c r="AV263" s="13" t="s">
        <v>85</v>
      </c>
      <c r="AW263" s="13" t="s">
        <v>36</v>
      </c>
      <c r="AX263" s="13" t="s">
        <v>75</v>
      </c>
      <c r="AY263" s="196" t="s">
        <v>121</v>
      </c>
    </row>
    <row r="264" spans="2:51" s="13" customFormat="1" ht="11.25">
      <c r="B264" s="187"/>
      <c r="C264" s="188"/>
      <c r="D264" s="183" t="s">
        <v>131</v>
      </c>
      <c r="E264" s="189" t="s">
        <v>17</v>
      </c>
      <c r="F264" s="190" t="s">
        <v>887</v>
      </c>
      <c r="G264" s="188"/>
      <c r="H264" s="191">
        <v>0.22</v>
      </c>
      <c r="I264" s="188"/>
      <c r="J264" s="188"/>
      <c r="K264" s="188"/>
      <c r="L264" s="192"/>
      <c r="M264" s="193"/>
      <c r="N264" s="194"/>
      <c r="O264" s="194"/>
      <c r="P264" s="194"/>
      <c r="Q264" s="194"/>
      <c r="R264" s="194"/>
      <c r="S264" s="194"/>
      <c r="T264" s="195"/>
      <c r="AT264" s="196" t="s">
        <v>131</v>
      </c>
      <c r="AU264" s="196" t="s">
        <v>85</v>
      </c>
      <c r="AV264" s="13" t="s">
        <v>85</v>
      </c>
      <c r="AW264" s="13" t="s">
        <v>36</v>
      </c>
      <c r="AX264" s="13" t="s">
        <v>75</v>
      </c>
      <c r="AY264" s="196" t="s">
        <v>121</v>
      </c>
    </row>
    <row r="265" spans="2:51" s="14" customFormat="1" ht="11.25">
      <c r="B265" s="197"/>
      <c r="C265" s="198"/>
      <c r="D265" s="183" t="s">
        <v>131</v>
      </c>
      <c r="E265" s="199" t="s">
        <v>17</v>
      </c>
      <c r="F265" s="200" t="s">
        <v>133</v>
      </c>
      <c r="G265" s="198"/>
      <c r="H265" s="201">
        <v>1.334</v>
      </c>
      <c r="I265" s="198"/>
      <c r="J265" s="198"/>
      <c r="K265" s="198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131</v>
      </c>
      <c r="AU265" s="206" t="s">
        <v>85</v>
      </c>
      <c r="AV265" s="14" t="s">
        <v>127</v>
      </c>
      <c r="AW265" s="14" t="s">
        <v>4</v>
      </c>
      <c r="AX265" s="14" t="s">
        <v>83</v>
      </c>
      <c r="AY265" s="206" t="s">
        <v>121</v>
      </c>
    </row>
    <row r="266" spans="1:65" s="2" customFormat="1" ht="24.2" customHeight="1">
      <c r="A266" s="31"/>
      <c r="B266" s="32"/>
      <c r="C266" s="170" t="s">
        <v>381</v>
      </c>
      <c r="D266" s="170" t="s">
        <v>123</v>
      </c>
      <c r="E266" s="171" t="s">
        <v>888</v>
      </c>
      <c r="F266" s="172" t="s">
        <v>889</v>
      </c>
      <c r="G266" s="173" t="s">
        <v>224</v>
      </c>
      <c r="H266" s="174">
        <v>0.963</v>
      </c>
      <c r="I266" s="175">
        <v>2500</v>
      </c>
      <c r="J266" s="175">
        <f>ROUND(I266*H266,2)</f>
        <v>2407.5</v>
      </c>
      <c r="K266" s="176"/>
      <c r="L266" s="36"/>
      <c r="M266" s="177" t="s">
        <v>17</v>
      </c>
      <c r="N266" s="178" t="s">
        <v>46</v>
      </c>
      <c r="O266" s="179">
        <v>1.465</v>
      </c>
      <c r="P266" s="179">
        <f>O266*H266</f>
        <v>1.410795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81" t="s">
        <v>127</v>
      </c>
      <c r="AT266" s="181" t="s">
        <v>123</v>
      </c>
      <c r="AU266" s="181" t="s">
        <v>85</v>
      </c>
      <c r="AY266" s="17" t="s">
        <v>121</v>
      </c>
      <c r="BE266" s="182">
        <f>IF(N266="základní",J266,0)</f>
        <v>2407.5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7" t="s">
        <v>83</v>
      </c>
      <c r="BK266" s="182">
        <f>ROUND(I266*H266,2)</f>
        <v>2407.5</v>
      </c>
      <c r="BL266" s="17" t="s">
        <v>127</v>
      </c>
      <c r="BM266" s="181" t="s">
        <v>890</v>
      </c>
    </row>
    <row r="267" spans="1:47" s="2" customFormat="1" ht="29.25">
      <c r="A267" s="31"/>
      <c r="B267" s="32"/>
      <c r="C267" s="33"/>
      <c r="D267" s="183" t="s">
        <v>129</v>
      </c>
      <c r="E267" s="33"/>
      <c r="F267" s="184" t="s">
        <v>891</v>
      </c>
      <c r="G267" s="33"/>
      <c r="H267" s="33"/>
      <c r="I267" s="33"/>
      <c r="J267" s="33"/>
      <c r="K267" s="33"/>
      <c r="L267" s="36"/>
      <c r="M267" s="185"/>
      <c r="N267" s="186"/>
      <c r="O267" s="61"/>
      <c r="P267" s="61"/>
      <c r="Q267" s="61"/>
      <c r="R267" s="61"/>
      <c r="S267" s="61"/>
      <c r="T267" s="62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7" t="s">
        <v>129</v>
      </c>
      <c r="AU267" s="17" t="s">
        <v>85</v>
      </c>
    </row>
    <row r="268" spans="2:51" s="13" customFormat="1" ht="11.25">
      <c r="B268" s="187"/>
      <c r="C268" s="188"/>
      <c r="D268" s="183" t="s">
        <v>131</v>
      </c>
      <c r="E268" s="189" t="s">
        <v>17</v>
      </c>
      <c r="F268" s="190" t="s">
        <v>892</v>
      </c>
      <c r="G268" s="188"/>
      <c r="H268" s="191">
        <v>0.743</v>
      </c>
      <c r="I268" s="188"/>
      <c r="J268" s="188"/>
      <c r="K268" s="188"/>
      <c r="L268" s="192"/>
      <c r="M268" s="193"/>
      <c r="N268" s="194"/>
      <c r="O268" s="194"/>
      <c r="P268" s="194"/>
      <c r="Q268" s="194"/>
      <c r="R268" s="194"/>
      <c r="S268" s="194"/>
      <c r="T268" s="195"/>
      <c r="AT268" s="196" t="s">
        <v>131</v>
      </c>
      <c r="AU268" s="196" t="s">
        <v>85</v>
      </c>
      <c r="AV268" s="13" t="s">
        <v>85</v>
      </c>
      <c r="AW268" s="13" t="s">
        <v>36</v>
      </c>
      <c r="AX268" s="13" t="s">
        <v>75</v>
      </c>
      <c r="AY268" s="196" t="s">
        <v>121</v>
      </c>
    </row>
    <row r="269" spans="2:51" s="13" customFormat="1" ht="11.25">
      <c r="B269" s="187"/>
      <c r="C269" s="188"/>
      <c r="D269" s="183" t="s">
        <v>131</v>
      </c>
      <c r="E269" s="189" t="s">
        <v>17</v>
      </c>
      <c r="F269" s="190" t="s">
        <v>893</v>
      </c>
      <c r="G269" s="188"/>
      <c r="H269" s="191">
        <v>0.22</v>
      </c>
      <c r="I269" s="188"/>
      <c r="J269" s="188"/>
      <c r="K269" s="188"/>
      <c r="L269" s="192"/>
      <c r="M269" s="193"/>
      <c r="N269" s="194"/>
      <c r="O269" s="194"/>
      <c r="P269" s="194"/>
      <c r="Q269" s="194"/>
      <c r="R269" s="194"/>
      <c r="S269" s="194"/>
      <c r="T269" s="195"/>
      <c r="AT269" s="196" t="s">
        <v>131</v>
      </c>
      <c r="AU269" s="196" t="s">
        <v>85</v>
      </c>
      <c r="AV269" s="13" t="s">
        <v>85</v>
      </c>
      <c r="AW269" s="13" t="s">
        <v>36</v>
      </c>
      <c r="AX269" s="13" t="s">
        <v>75</v>
      </c>
      <c r="AY269" s="196" t="s">
        <v>121</v>
      </c>
    </row>
    <row r="270" spans="2:51" s="14" customFormat="1" ht="11.25">
      <c r="B270" s="197"/>
      <c r="C270" s="198"/>
      <c r="D270" s="183" t="s">
        <v>131</v>
      </c>
      <c r="E270" s="199" t="s">
        <v>17</v>
      </c>
      <c r="F270" s="200" t="s">
        <v>133</v>
      </c>
      <c r="G270" s="198"/>
      <c r="H270" s="201">
        <v>0.963</v>
      </c>
      <c r="I270" s="198"/>
      <c r="J270" s="198"/>
      <c r="K270" s="198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131</v>
      </c>
      <c r="AU270" s="206" t="s">
        <v>85</v>
      </c>
      <c r="AV270" s="14" t="s">
        <v>127</v>
      </c>
      <c r="AW270" s="14" t="s">
        <v>4</v>
      </c>
      <c r="AX270" s="14" t="s">
        <v>83</v>
      </c>
      <c r="AY270" s="206" t="s">
        <v>121</v>
      </c>
    </row>
    <row r="271" spans="1:65" s="2" customFormat="1" ht="24.2" customHeight="1">
      <c r="A271" s="31"/>
      <c r="B271" s="32"/>
      <c r="C271" s="170" t="s">
        <v>386</v>
      </c>
      <c r="D271" s="170" t="s">
        <v>123</v>
      </c>
      <c r="E271" s="171" t="s">
        <v>894</v>
      </c>
      <c r="F271" s="172" t="s">
        <v>895</v>
      </c>
      <c r="G271" s="173" t="s">
        <v>126</v>
      </c>
      <c r="H271" s="174">
        <v>2.6</v>
      </c>
      <c r="I271" s="175">
        <v>360</v>
      </c>
      <c r="J271" s="175">
        <f>ROUND(I271*H271,2)</f>
        <v>936</v>
      </c>
      <c r="K271" s="176"/>
      <c r="L271" s="36"/>
      <c r="M271" s="177" t="s">
        <v>17</v>
      </c>
      <c r="N271" s="178" t="s">
        <v>46</v>
      </c>
      <c r="O271" s="179">
        <v>0.821</v>
      </c>
      <c r="P271" s="179">
        <f>O271*H271</f>
        <v>2.1346</v>
      </c>
      <c r="Q271" s="179">
        <v>0.00632</v>
      </c>
      <c r="R271" s="179">
        <f>Q271*H271</f>
        <v>0.016432000000000002</v>
      </c>
      <c r="S271" s="179">
        <v>0</v>
      </c>
      <c r="T271" s="180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81" t="s">
        <v>127</v>
      </c>
      <c r="AT271" s="181" t="s">
        <v>123</v>
      </c>
      <c r="AU271" s="181" t="s">
        <v>85</v>
      </c>
      <c r="AY271" s="17" t="s">
        <v>121</v>
      </c>
      <c r="BE271" s="182">
        <f>IF(N271="základní",J271,0)</f>
        <v>936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7" t="s">
        <v>83</v>
      </c>
      <c r="BK271" s="182">
        <f>ROUND(I271*H271,2)</f>
        <v>936</v>
      </c>
      <c r="BL271" s="17" t="s">
        <v>127</v>
      </c>
      <c r="BM271" s="181" t="s">
        <v>896</v>
      </c>
    </row>
    <row r="272" spans="1:47" s="2" customFormat="1" ht="29.25">
      <c r="A272" s="31"/>
      <c r="B272" s="32"/>
      <c r="C272" s="33"/>
      <c r="D272" s="183" t="s">
        <v>129</v>
      </c>
      <c r="E272" s="33"/>
      <c r="F272" s="184" t="s">
        <v>897</v>
      </c>
      <c r="G272" s="33"/>
      <c r="H272" s="33"/>
      <c r="I272" s="33"/>
      <c r="J272" s="33"/>
      <c r="K272" s="33"/>
      <c r="L272" s="36"/>
      <c r="M272" s="185"/>
      <c r="N272" s="186"/>
      <c r="O272" s="61"/>
      <c r="P272" s="61"/>
      <c r="Q272" s="61"/>
      <c r="R272" s="61"/>
      <c r="S272" s="61"/>
      <c r="T272" s="62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7" t="s">
        <v>129</v>
      </c>
      <c r="AU272" s="17" t="s">
        <v>85</v>
      </c>
    </row>
    <row r="273" spans="2:51" s="13" customFormat="1" ht="11.25">
      <c r="B273" s="187"/>
      <c r="C273" s="188"/>
      <c r="D273" s="183" t="s">
        <v>131</v>
      </c>
      <c r="E273" s="189" t="s">
        <v>17</v>
      </c>
      <c r="F273" s="190" t="s">
        <v>898</v>
      </c>
      <c r="G273" s="188"/>
      <c r="H273" s="191">
        <v>1.8</v>
      </c>
      <c r="I273" s="188"/>
      <c r="J273" s="188"/>
      <c r="K273" s="188"/>
      <c r="L273" s="192"/>
      <c r="M273" s="193"/>
      <c r="N273" s="194"/>
      <c r="O273" s="194"/>
      <c r="P273" s="194"/>
      <c r="Q273" s="194"/>
      <c r="R273" s="194"/>
      <c r="S273" s="194"/>
      <c r="T273" s="195"/>
      <c r="AT273" s="196" t="s">
        <v>131</v>
      </c>
      <c r="AU273" s="196" t="s">
        <v>85</v>
      </c>
      <c r="AV273" s="13" t="s">
        <v>85</v>
      </c>
      <c r="AW273" s="13" t="s">
        <v>36</v>
      </c>
      <c r="AX273" s="13" t="s">
        <v>75</v>
      </c>
      <c r="AY273" s="196" t="s">
        <v>121</v>
      </c>
    </row>
    <row r="274" spans="2:51" s="13" customFormat="1" ht="11.25">
      <c r="B274" s="187"/>
      <c r="C274" s="188"/>
      <c r="D274" s="183" t="s">
        <v>131</v>
      </c>
      <c r="E274" s="189" t="s">
        <v>17</v>
      </c>
      <c r="F274" s="190" t="s">
        <v>899</v>
      </c>
      <c r="G274" s="188"/>
      <c r="H274" s="191">
        <v>0.8</v>
      </c>
      <c r="I274" s="188"/>
      <c r="J274" s="188"/>
      <c r="K274" s="188"/>
      <c r="L274" s="192"/>
      <c r="M274" s="193"/>
      <c r="N274" s="194"/>
      <c r="O274" s="194"/>
      <c r="P274" s="194"/>
      <c r="Q274" s="194"/>
      <c r="R274" s="194"/>
      <c r="S274" s="194"/>
      <c r="T274" s="195"/>
      <c r="AT274" s="196" t="s">
        <v>131</v>
      </c>
      <c r="AU274" s="196" t="s">
        <v>85</v>
      </c>
      <c r="AV274" s="13" t="s">
        <v>85</v>
      </c>
      <c r="AW274" s="13" t="s">
        <v>36</v>
      </c>
      <c r="AX274" s="13" t="s">
        <v>75</v>
      </c>
      <c r="AY274" s="196" t="s">
        <v>121</v>
      </c>
    </row>
    <row r="275" spans="2:51" s="14" customFormat="1" ht="11.25">
      <c r="B275" s="197"/>
      <c r="C275" s="198"/>
      <c r="D275" s="183" t="s">
        <v>131</v>
      </c>
      <c r="E275" s="199" t="s">
        <v>17</v>
      </c>
      <c r="F275" s="200" t="s">
        <v>133</v>
      </c>
      <c r="G275" s="198"/>
      <c r="H275" s="201">
        <v>2.6</v>
      </c>
      <c r="I275" s="198"/>
      <c r="J275" s="198"/>
      <c r="K275" s="198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131</v>
      </c>
      <c r="AU275" s="206" t="s">
        <v>85</v>
      </c>
      <c r="AV275" s="14" t="s">
        <v>127</v>
      </c>
      <c r="AW275" s="14" t="s">
        <v>4</v>
      </c>
      <c r="AX275" s="14" t="s">
        <v>83</v>
      </c>
      <c r="AY275" s="206" t="s">
        <v>121</v>
      </c>
    </row>
    <row r="276" spans="1:65" s="2" customFormat="1" ht="24.2" customHeight="1">
      <c r="A276" s="31"/>
      <c r="B276" s="32"/>
      <c r="C276" s="170" t="s">
        <v>391</v>
      </c>
      <c r="D276" s="170" t="s">
        <v>123</v>
      </c>
      <c r="E276" s="171" t="s">
        <v>318</v>
      </c>
      <c r="F276" s="172" t="s">
        <v>319</v>
      </c>
      <c r="G276" s="173" t="s">
        <v>224</v>
      </c>
      <c r="H276" s="174">
        <v>681.764</v>
      </c>
      <c r="I276" s="175">
        <v>127</v>
      </c>
      <c r="J276" s="175">
        <f>ROUND(I276*H276,2)</f>
        <v>86584.03</v>
      </c>
      <c r="K276" s="176"/>
      <c r="L276" s="36"/>
      <c r="M276" s="177" t="s">
        <v>17</v>
      </c>
      <c r="N276" s="178" t="s">
        <v>46</v>
      </c>
      <c r="O276" s="179">
        <v>0.328</v>
      </c>
      <c r="P276" s="179">
        <f>O276*H276</f>
        <v>223.618592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81" t="s">
        <v>127</v>
      </c>
      <c r="AT276" s="181" t="s">
        <v>123</v>
      </c>
      <c r="AU276" s="181" t="s">
        <v>85</v>
      </c>
      <c r="AY276" s="17" t="s">
        <v>121</v>
      </c>
      <c r="BE276" s="182">
        <f>IF(N276="základní",J276,0)</f>
        <v>86584.03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7" t="s">
        <v>83</v>
      </c>
      <c r="BK276" s="182">
        <f>ROUND(I276*H276,2)</f>
        <v>86584.03</v>
      </c>
      <c r="BL276" s="17" t="s">
        <v>127</v>
      </c>
      <c r="BM276" s="181" t="s">
        <v>900</v>
      </c>
    </row>
    <row r="277" spans="1:47" s="2" customFormat="1" ht="29.25">
      <c r="A277" s="31"/>
      <c r="B277" s="32"/>
      <c r="C277" s="33"/>
      <c r="D277" s="183" t="s">
        <v>129</v>
      </c>
      <c r="E277" s="33"/>
      <c r="F277" s="184" t="s">
        <v>321</v>
      </c>
      <c r="G277" s="33"/>
      <c r="H277" s="33"/>
      <c r="I277" s="33"/>
      <c r="J277" s="33"/>
      <c r="K277" s="33"/>
      <c r="L277" s="36"/>
      <c r="M277" s="185"/>
      <c r="N277" s="186"/>
      <c r="O277" s="61"/>
      <c r="P277" s="61"/>
      <c r="Q277" s="61"/>
      <c r="R277" s="61"/>
      <c r="S277" s="61"/>
      <c r="T277" s="62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7" t="s">
        <v>129</v>
      </c>
      <c r="AU277" s="17" t="s">
        <v>85</v>
      </c>
    </row>
    <row r="278" spans="2:51" s="13" customFormat="1" ht="11.25">
      <c r="B278" s="187"/>
      <c r="C278" s="188"/>
      <c r="D278" s="183" t="s">
        <v>131</v>
      </c>
      <c r="E278" s="189" t="s">
        <v>17</v>
      </c>
      <c r="F278" s="190" t="s">
        <v>901</v>
      </c>
      <c r="G278" s="188"/>
      <c r="H278" s="191">
        <v>1112.81</v>
      </c>
      <c r="I278" s="188"/>
      <c r="J278" s="188"/>
      <c r="K278" s="188"/>
      <c r="L278" s="192"/>
      <c r="M278" s="193"/>
      <c r="N278" s="194"/>
      <c r="O278" s="194"/>
      <c r="P278" s="194"/>
      <c r="Q278" s="194"/>
      <c r="R278" s="194"/>
      <c r="S278" s="194"/>
      <c r="T278" s="195"/>
      <c r="AT278" s="196" t="s">
        <v>131</v>
      </c>
      <c r="AU278" s="196" t="s">
        <v>85</v>
      </c>
      <c r="AV278" s="13" t="s">
        <v>85</v>
      </c>
      <c r="AW278" s="13" t="s">
        <v>36</v>
      </c>
      <c r="AX278" s="13" t="s">
        <v>75</v>
      </c>
      <c r="AY278" s="196" t="s">
        <v>121</v>
      </c>
    </row>
    <row r="279" spans="2:51" s="13" customFormat="1" ht="22.5">
      <c r="B279" s="187"/>
      <c r="C279" s="188"/>
      <c r="D279" s="183" t="s">
        <v>131</v>
      </c>
      <c r="E279" s="189" t="s">
        <v>17</v>
      </c>
      <c r="F279" s="190" t="s">
        <v>902</v>
      </c>
      <c r="G279" s="188"/>
      <c r="H279" s="191">
        <v>-431.046</v>
      </c>
      <c r="I279" s="188"/>
      <c r="J279" s="188"/>
      <c r="K279" s="188"/>
      <c r="L279" s="192"/>
      <c r="M279" s="193"/>
      <c r="N279" s="194"/>
      <c r="O279" s="194"/>
      <c r="P279" s="194"/>
      <c r="Q279" s="194"/>
      <c r="R279" s="194"/>
      <c r="S279" s="194"/>
      <c r="T279" s="195"/>
      <c r="AT279" s="196" t="s">
        <v>131</v>
      </c>
      <c r="AU279" s="196" t="s">
        <v>85</v>
      </c>
      <c r="AV279" s="13" t="s">
        <v>85</v>
      </c>
      <c r="AW279" s="13" t="s">
        <v>36</v>
      </c>
      <c r="AX279" s="13" t="s">
        <v>75</v>
      </c>
      <c r="AY279" s="196" t="s">
        <v>121</v>
      </c>
    </row>
    <row r="280" spans="2:51" s="14" customFormat="1" ht="11.25">
      <c r="B280" s="197"/>
      <c r="C280" s="198"/>
      <c r="D280" s="183" t="s">
        <v>131</v>
      </c>
      <c r="E280" s="199" t="s">
        <v>17</v>
      </c>
      <c r="F280" s="200" t="s">
        <v>133</v>
      </c>
      <c r="G280" s="198"/>
      <c r="H280" s="201">
        <v>681.7639999999999</v>
      </c>
      <c r="I280" s="198"/>
      <c r="J280" s="198"/>
      <c r="K280" s="198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131</v>
      </c>
      <c r="AU280" s="206" t="s">
        <v>85</v>
      </c>
      <c r="AV280" s="14" t="s">
        <v>127</v>
      </c>
      <c r="AW280" s="14" t="s">
        <v>4</v>
      </c>
      <c r="AX280" s="14" t="s">
        <v>83</v>
      </c>
      <c r="AY280" s="206" t="s">
        <v>121</v>
      </c>
    </row>
    <row r="281" spans="2:63" s="12" customFormat="1" ht="22.9" customHeight="1">
      <c r="B281" s="155"/>
      <c r="C281" s="156"/>
      <c r="D281" s="157" t="s">
        <v>74</v>
      </c>
      <c r="E281" s="168" t="s">
        <v>85</v>
      </c>
      <c r="F281" s="168" t="s">
        <v>903</v>
      </c>
      <c r="G281" s="156"/>
      <c r="H281" s="156"/>
      <c r="I281" s="156"/>
      <c r="J281" s="169">
        <f>BK281</f>
        <v>32204.260000000002</v>
      </c>
      <c r="K281" s="156"/>
      <c r="L281" s="160"/>
      <c r="M281" s="161"/>
      <c r="N281" s="162"/>
      <c r="O281" s="162"/>
      <c r="P281" s="163">
        <f>SUM(P282:P289)</f>
        <v>40.9836</v>
      </c>
      <c r="Q281" s="162"/>
      <c r="R281" s="163">
        <f>SUM(R282:R289)</f>
        <v>0.060404400000000004</v>
      </c>
      <c r="S281" s="162"/>
      <c r="T281" s="164">
        <f>SUM(T282:T289)</f>
        <v>0</v>
      </c>
      <c r="AR281" s="165" t="s">
        <v>83</v>
      </c>
      <c r="AT281" s="166" t="s">
        <v>74</v>
      </c>
      <c r="AU281" s="166" t="s">
        <v>83</v>
      </c>
      <c r="AY281" s="165" t="s">
        <v>121</v>
      </c>
      <c r="BK281" s="167">
        <f>SUM(BK282:BK289)</f>
        <v>32204.260000000002</v>
      </c>
    </row>
    <row r="282" spans="1:65" s="2" customFormat="1" ht="37.9" customHeight="1">
      <c r="A282" s="31"/>
      <c r="B282" s="32"/>
      <c r="C282" s="170" t="s">
        <v>396</v>
      </c>
      <c r="D282" s="170" t="s">
        <v>123</v>
      </c>
      <c r="E282" s="171" t="s">
        <v>904</v>
      </c>
      <c r="F282" s="172" t="s">
        <v>905</v>
      </c>
      <c r="G282" s="173" t="s">
        <v>145</v>
      </c>
      <c r="H282" s="174">
        <v>71.4</v>
      </c>
      <c r="I282" s="175">
        <v>356</v>
      </c>
      <c r="J282" s="175">
        <f>ROUND(I282*H282,2)</f>
        <v>25418.4</v>
      </c>
      <c r="K282" s="176"/>
      <c r="L282" s="36"/>
      <c r="M282" s="177" t="s">
        <v>17</v>
      </c>
      <c r="N282" s="178" t="s">
        <v>46</v>
      </c>
      <c r="O282" s="179">
        <v>0.43</v>
      </c>
      <c r="P282" s="179">
        <f>O282*H282</f>
        <v>30.702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81" t="s">
        <v>127</v>
      </c>
      <c r="AT282" s="181" t="s">
        <v>123</v>
      </c>
      <c r="AU282" s="181" t="s">
        <v>85</v>
      </c>
      <c r="AY282" s="17" t="s">
        <v>121</v>
      </c>
      <c r="BE282" s="182">
        <f>IF(N282="základní",J282,0)</f>
        <v>25418.4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17" t="s">
        <v>83</v>
      </c>
      <c r="BK282" s="182">
        <f>ROUND(I282*H282,2)</f>
        <v>25418.4</v>
      </c>
      <c r="BL282" s="17" t="s">
        <v>127</v>
      </c>
      <c r="BM282" s="181" t="s">
        <v>906</v>
      </c>
    </row>
    <row r="283" spans="1:47" s="2" customFormat="1" ht="39">
      <c r="A283" s="31"/>
      <c r="B283" s="32"/>
      <c r="C283" s="33"/>
      <c r="D283" s="183" t="s">
        <v>129</v>
      </c>
      <c r="E283" s="33"/>
      <c r="F283" s="184" t="s">
        <v>907</v>
      </c>
      <c r="G283" s="33"/>
      <c r="H283" s="33"/>
      <c r="I283" s="33"/>
      <c r="J283" s="33"/>
      <c r="K283" s="33"/>
      <c r="L283" s="36"/>
      <c r="M283" s="185"/>
      <c r="N283" s="186"/>
      <c r="O283" s="61"/>
      <c r="P283" s="61"/>
      <c r="Q283" s="61"/>
      <c r="R283" s="61"/>
      <c r="S283" s="61"/>
      <c r="T283" s="62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7" t="s">
        <v>129</v>
      </c>
      <c r="AU283" s="17" t="s">
        <v>85</v>
      </c>
    </row>
    <row r="284" spans="2:51" s="13" customFormat="1" ht="11.25">
      <c r="B284" s="187"/>
      <c r="C284" s="188"/>
      <c r="D284" s="183" t="s">
        <v>131</v>
      </c>
      <c r="E284" s="189" t="s">
        <v>17</v>
      </c>
      <c r="F284" s="190" t="s">
        <v>908</v>
      </c>
      <c r="G284" s="188"/>
      <c r="H284" s="191">
        <v>71.4</v>
      </c>
      <c r="I284" s="188"/>
      <c r="J284" s="188"/>
      <c r="K284" s="188"/>
      <c r="L284" s="192"/>
      <c r="M284" s="193"/>
      <c r="N284" s="194"/>
      <c r="O284" s="194"/>
      <c r="P284" s="194"/>
      <c r="Q284" s="194"/>
      <c r="R284" s="194"/>
      <c r="S284" s="194"/>
      <c r="T284" s="195"/>
      <c r="AT284" s="196" t="s">
        <v>131</v>
      </c>
      <c r="AU284" s="196" t="s">
        <v>85</v>
      </c>
      <c r="AV284" s="13" t="s">
        <v>85</v>
      </c>
      <c r="AW284" s="13" t="s">
        <v>36</v>
      </c>
      <c r="AX284" s="13" t="s">
        <v>75</v>
      </c>
      <c r="AY284" s="196" t="s">
        <v>121</v>
      </c>
    </row>
    <row r="285" spans="2:51" s="14" customFormat="1" ht="11.25">
      <c r="B285" s="197"/>
      <c r="C285" s="198"/>
      <c r="D285" s="183" t="s">
        <v>131</v>
      </c>
      <c r="E285" s="199" t="s">
        <v>17</v>
      </c>
      <c r="F285" s="200" t="s">
        <v>133</v>
      </c>
      <c r="G285" s="198"/>
      <c r="H285" s="201">
        <v>71.4</v>
      </c>
      <c r="I285" s="198"/>
      <c r="J285" s="198"/>
      <c r="K285" s="198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131</v>
      </c>
      <c r="AU285" s="206" t="s">
        <v>85</v>
      </c>
      <c r="AV285" s="14" t="s">
        <v>127</v>
      </c>
      <c r="AW285" s="14" t="s">
        <v>4</v>
      </c>
      <c r="AX285" s="14" t="s">
        <v>83</v>
      </c>
      <c r="AY285" s="206" t="s">
        <v>121</v>
      </c>
    </row>
    <row r="286" spans="1:65" s="2" customFormat="1" ht="24.2" customHeight="1">
      <c r="A286" s="31"/>
      <c r="B286" s="32"/>
      <c r="C286" s="170" t="s">
        <v>401</v>
      </c>
      <c r="D286" s="170" t="s">
        <v>123</v>
      </c>
      <c r="E286" s="171" t="s">
        <v>909</v>
      </c>
      <c r="F286" s="172" t="s">
        <v>910</v>
      </c>
      <c r="G286" s="173" t="s">
        <v>126</v>
      </c>
      <c r="H286" s="174">
        <v>128.52</v>
      </c>
      <c r="I286" s="175">
        <v>52.8</v>
      </c>
      <c r="J286" s="175">
        <f>ROUND(I286*H286,2)</f>
        <v>6785.86</v>
      </c>
      <c r="K286" s="176"/>
      <c r="L286" s="36"/>
      <c r="M286" s="177" t="s">
        <v>17</v>
      </c>
      <c r="N286" s="178" t="s">
        <v>46</v>
      </c>
      <c r="O286" s="179">
        <v>0.08</v>
      </c>
      <c r="P286" s="179">
        <f>O286*H286</f>
        <v>10.281600000000001</v>
      </c>
      <c r="Q286" s="179">
        <v>0.00047</v>
      </c>
      <c r="R286" s="179">
        <f>Q286*H286</f>
        <v>0.060404400000000004</v>
      </c>
      <c r="S286" s="179">
        <v>0</v>
      </c>
      <c r="T286" s="180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81" t="s">
        <v>127</v>
      </c>
      <c r="AT286" s="181" t="s">
        <v>123</v>
      </c>
      <c r="AU286" s="181" t="s">
        <v>85</v>
      </c>
      <c r="AY286" s="17" t="s">
        <v>121</v>
      </c>
      <c r="BE286" s="182">
        <f>IF(N286="základní",J286,0)</f>
        <v>6785.86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7" t="s">
        <v>83</v>
      </c>
      <c r="BK286" s="182">
        <f>ROUND(I286*H286,2)</f>
        <v>6785.86</v>
      </c>
      <c r="BL286" s="17" t="s">
        <v>127</v>
      </c>
      <c r="BM286" s="181" t="s">
        <v>911</v>
      </c>
    </row>
    <row r="287" spans="1:47" s="2" customFormat="1" ht="19.5">
      <c r="A287" s="31"/>
      <c r="B287" s="32"/>
      <c r="C287" s="33"/>
      <c r="D287" s="183" t="s">
        <v>129</v>
      </c>
      <c r="E287" s="33"/>
      <c r="F287" s="184" t="s">
        <v>912</v>
      </c>
      <c r="G287" s="33"/>
      <c r="H287" s="33"/>
      <c r="I287" s="33"/>
      <c r="J287" s="33"/>
      <c r="K287" s="33"/>
      <c r="L287" s="36"/>
      <c r="M287" s="185"/>
      <c r="N287" s="186"/>
      <c r="O287" s="61"/>
      <c r="P287" s="61"/>
      <c r="Q287" s="61"/>
      <c r="R287" s="61"/>
      <c r="S287" s="61"/>
      <c r="T287" s="62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7" t="s">
        <v>129</v>
      </c>
      <c r="AU287" s="17" t="s">
        <v>85</v>
      </c>
    </row>
    <row r="288" spans="2:51" s="13" customFormat="1" ht="11.25">
      <c r="B288" s="187"/>
      <c r="C288" s="188"/>
      <c r="D288" s="183" t="s">
        <v>131</v>
      </c>
      <c r="E288" s="189" t="s">
        <v>17</v>
      </c>
      <c r="F288" s="190" t="s">
        <v>913</v>
      </c>
      <c r="G288" s="188"/>
      <c r="H288" s="191">
        <v>128.52</v>
      </c>
      <c r="I288" s="188"/>
      <c r="J288" s="188"/>
      <c r="K288" s="188"/>
      <c r="L288" s="192"/>
      <c r="M288" s="193"/>
      <c r="N288" s="194"/>
      <c r="O288" s="194"/>
      <c r="P288" s="194"/>
      <c r="Q288" s="194"/>
      <c r="R288" s="194"/>
      <c r="S288" s="194"/>
      <c r="T288" s="195"/>
      <c r="AT288" s="196" t="s">
        <v>131</v>
      </c>
      <c r="AU288" s="196" t="s">
        <v>85</v>
      </c>
      <c r="AV288" s="13" t="s">
        <v>85</v>
      </c>
      <c r="AW288" s="13" t="s">
        <v>36</v>
      </c>
      <c r="AX288" s="13" t="s">
        <v>75</v>
      </c>
      <c r="AY288" s="196" t="s">
        <v>121</v>
      </c>
    </row>
    <row r="289" spans="2:51" s="14" customFormat="1" ht="11.25">
      <c r="B289" s="197"/>
      <c r="C289" s="198"/>
      <c r="D289" s="183" t="s">
        <v>131</v>
      </c>
      <c r="E289" s="199" t="s">
        <v>17</v>
      </c>
      <c r="F289" s="200" t="s">
        <v>133</v>
      </c>
      <c r="G289" s="198"/>
      <c r="H289" s="201">
        <v>128.52</v>
      </c>
      <c r="I289" s="198"/>
      <c r="J289" s="198"/>
      <c r="K289" s="198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131</v>
      </c>
      <c r="AU289" s="206" t="s">
        <v>85</v>
      </c>
      <c r="AV289" s="14" t="s">
        <v>127</v>
      </c>
      <c r="AW289" s="14" t="s">
        <v>4</v>
      </c>
      <c r="AX289" s="14" t="s">
        <v>83</v>
      </c>
      <c r="AY289" s="206" t="s">
        <v>121</v>
      </c>
    </row>
    <row r="290" spans="2:63" s="12" customFormat="1" ht="22.9" customHeight="1">
      <c r="B290" s="155"/>
      <c r="C290" s="156"/>
      <c r="D290" s="157" t="s">
        <v>74</v>
      </c>
      <c r="E290" s="168" t="s">
        <v>150</v>
      </c>
      <c r="F290" s="168" t="s">
        <v>323</v>
      </c>
      <c r="G290" s="156"/>
      <c r="H290" s="156"/>
      <c r="I290" s="156"/>
      <c r="J290" s="169">
        <f>BK290</f>
        <v>151116.78</v>
      </c>
      <c r="K290" s="156"/>
      <c r="L290" s="160"/>
      <c r="M290" s="161"/>
      <c r="N290" s="162"/>
      <c r="O290" s="162"/>
      <c r="P290" s="163">
        <f>SUM(P291:P308)</f>
        <v>40.717239000000006</v>
      </c>
      <c r="Q290" s="162"/>
      <c r="R290" s="163">
        <f>SUM(R291:R308)</f>
        <v>357.3655278</v>
      </c>
      <c r="S290" s="162"/>
      <c r="T290" s="164">
        <f>SUM(T291:T308)</f>
        <v>0</v>
      </c>
      <c r="AR290" s="165" t="s">
        <v>83</v>
      </c>
      <c r="AT290" s="166" t="s">
        <v>74</v>
      </c>
      <c r="AU290" s="166" t="s">
        <v>83</v>
      </c>
      <c r="AY290" s="165" t="s">
        <v>121</v>
      </c>
      <c r="BK290" s="167">
        <f>SUM(BK291:BK308)</f>
        <v>151116.78</v>
      </c>
    </row>
    <row r="291" spans="1:65" s="2" customFormat="1" ht="14.45" customHeight="1">
      <c r="A291" s="31"/>
      <c r="B291" s="32"/>
      <c r="C291" s="170" t="s">
        <v>406</v>
      </c>
      <c r="D291" s="170" t="s">
        <v>123</v>
      </c>
      <c r="E291" s="171" t="s">
        <v>325</v>
      </c>
      <c r="F291" s="172" t="s">
        <v>326</v>
      </c>
      <c r="G291" s="173" t="s">
        <v>126</v>
      </c>
      <c r="H291" s="174">
        <v>421.365</v>
      </c>
      <c r="I291" s="175">
        <v>248</v>
      </c>
      <c r="J291" s="175">
        <f>ROUND(I291*H291,2)</f>
        <v>104498.52</v>
      </c>
      <c r="K291" s="176"/>
      <c r="L291" s="36"/>
      <c r="M291" s="177" t="s">
        <v>17</v>
      </c>
      <c r="N291" s="178" t="s">
        <v>46</v>
      </c>
      <c r="O291" s="179">
        <v>0.031</v>
      </c>
      <c r="P291" s="179">
        <f>O291*H291</f>
        <v>13.062315</v>
      </c>
      <c r="Q291" s="179">
        <v>0.575</v>
      </c>
      <c r="R291" s="179">
        <f>Q291*H291</f>
        <v>242.284875</v>
      </c>
      <c r="S291" s="179">
        <v>0</v>
      </c>
      <c r="T291" s="180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81" t="s">
        <v>127</v>
      </c>
      <c r="AT291" s="181" t="s">
        <v>123</v>
      </c>
      <c r="AU291" s="181" t="s">
        <v>85</v>
      </c>
      <c r="AY291" s="17" t="s">
        <v>121</v>
      </c>
      <c r="BE291" s="182">
        <f>IF(N291="základní",J291,0)</f>
        <v>104498.52</v>
      </c>
      <c r="BF291" s="182">
        <f>IF(N291="snížená",J291,0)</f>
        <v>0</v>
      </c>
      <c r="BG291" s="182">
        <f>IF(N291="zákl. přenesená",J291,0)</f>
        <v>0</v>
      </c>
      <c r="BH291" s="182">
        <f>IF(N291="sníž. přenesená",J291,0)</f>
        <v>0</v>
      </c>
      <c r="BI291" s="182">
        <f>IF(N291="nulová",J291,0)</f>
        <v>0</v>
      </c>
      <c r="BJ291" s="17" t="s">
        <v>83</v>
      </c>
      <c r="BK291" s="182">
        <f>ROUND(I291*H291,2)</f>
        <v>104498.52</v>
      </c>
      <c r="BL291" s="17" t="s">
        <v>127</v>
      </c>
      <c r="BM291" s="181" t="s">
        <v>914</v>
      </c>
    </row>
    <row r="292" spans="1:47" s="2" customFormat="1" ht="19.5">
      <c r="A292" s="31"/>
      <c r="B292" s="32"/>
      <c r="C292" s="33"/>
      <c r="D292" s="183" t="s">
        <v>129</v>
      </c>
      <c r="E292" s="33"/>
      <c r="F292" s="184" t="s">
        <v>328</v>
      </c>
      <c r="G292" s="33"/>
      <c r="H292" s="33"/>
      <c r="I292" s="33"/>
      <c r="J292" s="33"/>
      <c r="K292" s="33"/>
      <c r="L292" s="36"/>
      <c r="M292" s="185"/>
      <c r="N292" s="186"/>
      <c r="O292" s="61"/>
      <c r="P292" s="61"/>
      <c r="Q292" s="61"/>
      <c r="R292" s="61"/>
      <c r="S292" s="61"/>
      <c r="T292" s="62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T292" s="17" t="s">
        <v>129</v>
      </c>
      <c r="AU292" s="17" t="s">
        <v>85</v>
      </c>
    </row>
    <row r="293" spans="2:51" s="13" customFormat="1" ht="11.25">
      <c r="B293" s="187"/>
      <c r="C293" s="188"/>
      <c r="D293" s="183" t="s">
        <v>131</v>
      </c>
      <c r="E293" s="189" t="s">
        <v>17</v>
      </c>
      <c r="F293" s="190" t="s">
        <v>185</v>
      </c>
      <c r="G293" s="188"/>
      <c r="H293" s="191">
        <v>421.365</v>
      </c>
      <c r="I293" s="188"/>
      <c r="J293" s="188"/>
      <c r="K293" s="188"/>
      <c r="L293" s="192"/>
      <c r="M293" s="193"/>
      <c r="N293" s="194"/>
      <c r="O293" s="194"/>
      <c r="P293" s="194"/>
      <c r="Q293" s="194"/>
      <c r="R293" s="194"/>
      <c r="S293" s="194"/>
      <c r="T293" s="195"/>
      <c r="AT293" s="196" t="s">
        <v>131</v>
      </c>
      <c r="AU293" s="196" t="s">
        <v>85</v>
      </c>
      <c r="AV293" s="13" t="s">
        <v>85</v>
      </c>
      <c r="AW293" s="13" t="s">
        <v>36</v>
      </c>
      <c r="AX293" s="13" t="s">
        <v>75</v>
      </c>
      <c r="AY293" s="196" t="s">
        <v>121</v>
      </c>
    </row>
    <row r="294" spans="2:51" s="14" customFormat="1" ht="11.25">
      <c r="B294" s="197"/>
      <c r="C294" s="198"/>
      <c r="D294" s="183" t="s">
        <v>131</v>
      </c>
      <c r="E294" s="199" t="s">
        <v>17</v>
      </c>
      <c r="F294" s="200" t="s">
        <v>133</v>
      </c>
      <c r="G294" s="198"/>
      <c r="H294" s="201">
        <v>421.365</v>
      </c>
      <c r="I294" s="198"/>
      <c r="J294" s="198"/>
      <c r="K294" s="198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131</v>
      </c>
      <c r="AU294" s="206" t="s">
        <v>85</v>
      </c>
      <c r="AV294" s="14" t="s">
        <v>127</v>
      </c>
      <c r="AW294" s="14" t="s">
        <v>4</v>
      </c>
      <c r="AX294" s="14" t="s">
        <v>83</v>
      </c>
      <c r="AY294" s="206" t="s">
        <v>121</v>
      </c>
    </row>
    <row r="295" spans="1:65" s="2" customFormat="1" ht="14.45" customHeight="1">
      <c r="A295" s="31"/>
      <c r="B295" s="32"/>
      <c r="C295" s="170" t="s">
        <v>411</v>
      </c>
      <c r="D295" s="170" t="s">
        <v>123</v>
      </c>
      <c r="E295" s="171" t="s">
        <v>330</v>
      </c>
      <c r="F295" s="172" t="s">
        <v>331</v>
      </c>
      <c r="G295" s="173" t="s">
        <v>126</v>
      </c>
      <c r="H295" s="174">
        <v>421.365</v>
      </c>
      <c r="I295" s="175">
        <v>68.7</v>
      </c>
      <c r="J295" s="175">
        <f>ROUND(I295*H295,2)</f>
        <v>28947.78</v>
      </c>
      <c r="K295" s="176"/>
      <c r="L295" s="36"/>
      <c r="M295" s="177" t="s">
        <v>17</v>
      </c>
      <c r="N295" s="178" t="s">
        <v>46</v>
      </c>
      <c r="O295" s="179">
        <v>0.024</v>
      </c>
      <c r="P295" s="179">
        <f>O295*H295</f>
        <v>10.11276</v>
      </c>
      <c r="Q295" s="179">
        <v>0.216</v>
      </c>
      <c r="R295" s="179">
        <f>Q295*H295</f>
        <v>91.01484</v>
      </c>
      <c r="S295" s="179">
        <v>0</v>
      </c>
      <c r="T295" s="180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81" t="s">
        <v>127</v>
      </c>
      <c r="AT295" s="181" t="s">
        <v>123</v>
      </c>
      <c r="AU295" s="181" t="s">
        <v>85</v>
      </c>
      <c r="AY295" s="17" t="s">
        <v>121</v>
      </c>
      <c r="BE295" s="182">
        <f>IF(N295="základní",J295,0)</f>
        <v>28947.78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17" t="s">
        <v>83</v>
      </c>
      <c r="BK295" s="182">
        <f>ROUND(I295*H295,2)</f>
        <v>28947.78</v>
      </c>
      <c r="BL295" s="17" t="s">
        <v>127</v>
      </c>
      <c r="BM295" s="181" t="s">
        <v>915</v>
      </c>
    </row>
    <row r="296" spans="1:47" s="2" customFormat="1" ht="19.5">
      <c r="A296" s="31"/>
      <c r="B296" s="32"/>
      <c r="C296" s="33"/>
      <c r="D296" s="183" t="s">
        <v>129</v>
      </c>
      <c r="E296" s="33"/>
      <c r="F296" s="184" t="s">
        <v>333</v>
      </c>
      <c r="G296" s="33"/>
      <c r="H296" s="33"/>
      <c r="I296" s="33"/>
      <c r="J296" s="33"/>
      <c r="K296" s="33"/>
      <c r="L296" s="36"/>
      <c r="M296" s="185"/>
      <c r="N296" s="186"/>
      <c r="O296" s="61"/>
      <c r="P296" s="61"/>
      <c r="Q296" s="61"/>
      <c r="R296" s="61"/>
      <c r="S296" s="61"/>
      <c r="T296" s="62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T296" s="17" t="s">
        <v>129</v>
      </c>
      <c r="AU296" s="17" t="s">
        <v>85</v>
      </c>
    </row>
    <row r="297" spans="1:65" s="2" customFormat="1" ht="37.9" customHeight="1">
      <c r="A297" s="31"/>
      <c r="B297" s="32"/>
      <c r="C297" s="170" t="s">
        <v>416</v>
      </c>
      <c r="D297" s="170" t="s">
        <v>123</v>
      </c>
      <c r="E297" s="171" t="s">
        <v>335</v>
      </c>
      <c r="F297" s="172" t="s">
        <v>916</v>
      </c>
      <c r="G297" s="173" t="s">
        <v>126</v>
      </c>
      <c r="H297" s="174">
        <v>75.657</v>
      </c>
      <c r="I297" s="175">
        <v>67.4</v>
      </c>
      <c r="J297" s="175">
        <f>ROUND(I297*H297,2)</f>
        <v>5099.28</v>
      </c>
      <c r="K297" s="176"/>
      <c r="L297" s="36"/>
      <c r="M297" s="177" t="s">
        <v>17</v>
      </c>
      <c r="N297" s="178" t="s">
        <v>46</v>
      </c>
      <c r="O297" s="179">
        <v>0.052</v>
      </c>
      <c r="P297" s="179">
        <f>O297*H297</f>
        <v>3.9341639999999996</v>
      </c>
      <c r="Q297" s="179">
        <v>0.216</v>
      </c>
      <c r="R297" s="179">
        <f>Q297*H297</f>
        <v>16.341912</v>
      </c>
      <c r="S297" s="179">
        <v>0</v>
      </c>
      <c r="T297" s="180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81" t="s">
        <v>127</v>
      </c>
      <c r="AT297" s="181" t="s">
        <v>123</v>
      </c>
      <c r="AU297" s="181" t="s">
        <v>85</v>
      </c>
      <c r="AY297" s="17" t="s">
        <v>121</v>
      </c>
      <c r="BE297" s="182">
        <f>IF(N297="základní",J297,0)</f>
        <v>5099.28</v>
      </c>
      <c r="BF297" s="182">
        <f>IF(N297="snížená",J297,0)</f>
        <v>0</v>
      </c>
      <c r="BG297" s="182">
        <f>IF(N297="zákl. přenesená",J297,0)</f>
        <v>0</v>
      </c>
      <c r="BH297" s="182">
        <f>IF(N297="sníž. přenesená",J297,0)</f>
        <v>0</v>
      </c>
      <c r="BI297" s="182">
        <f>IF(N297="nulová",J297,0)</f>
        <v>0</v>
      </c>
      <c r="BJ297" s="17" t="s">
        <v>83</v>
      </c>
      <c r="BK297" s="182">
        <f>ROUND(I297*H297,2)</f>
        <v>5099.28</v>
      </c>
      <c r="BL297" s="17" t="s">
        <v>127</v>
      </c>
      <c r="BM297" s="181" t="s">
        <v>917</v>
      </c>
    </row>
    <row r="298" spans="1:47" s="2" customFormat="1" ht="19.5">
      <c r="A298" s="31"/>
      <c r="B298" s="32"/>
      <c r="C298" s="33"/>
      <c r="D298" s="183" t="s">
        <v>129</v>
      </c>
      <c r="E298" s="33"/>
      <c r="F298" s="184" t="s">
        <v>338</v>
      </c>
      <c r="G298" s="33"/>
      <c r="H298" s="33"/>
      <c r="I298" s="33"/>
      <c r="J298" s="33"/>
      <c r="K298" s="33"/>
      <c r="L298" s="36"/>
      <c r="M298" s="185"/>
      <c r="N298" s="186"/>
      <c r="O298" s="61"/>
      <c r="P298" s="61"/>
      <c r="Q298" s="61"/>
      <c r="R298" s="61"/>
      <c r="S298" s="61"/>
      <c r="T298" s="62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T298" s="17" t="s">
        <v>129</v>
      </c>
      <c r="AU298" s="17" t="s">
        <v>85</v>
      </c>
    </row>
    <row r="299" spans="2:51" s="13" customFormat="1" ht="11.25">
      <c r="B299" s="187"/>
      <c r="C299" s="188"/>
      <c r="D299" s="183" t="s">
        <v>131</v>
      </c>
      <c r="E299" s="189" t="s">
        <v>17</v>
      </c>
      <c r="F299" s="190" t="s">
        <v>918</v>
      </c>
      <c r="G299" s="188"/>
      <c r="H299" s="191">
        <v>75.657</v>
      </c>
      <c r="I299" s="188"/>
      <c r="J299" s="188"/>
      <c r="K299" s="188"/>
      <c r="L299" s="192"/>
      <c r="M299" s="193"/>
      <c r="N299" s="194"/>
      <c r="O299" s="194"/>
      <c r="P299" s="194"/>
      <c r="Q299" s="194"/>
      <c r="R299" s="194"/>
      <c r="S299" s="194"/>
      <c r="T299" s="195"/>
      <c r="AT299" s="196" t="s">
        <v>131</v>
      </c>
      <c r="AU299" s="196" t="s">
        <v>85</v>
      </c>
      <c r="AV299" s="13" t="s">
        <v>85</v>
      </c>
      <c r="AW299" s="13" t="s">
        <v>36</v>
      </c>
      <c r="AX299" s="13" t="s">
        <v>75</v>
      </c>
      <c r="AY299" s="196" t="s">
        <v>121</v>
      </c>
    </row>
    <row r="300" spans="2:51" s="14" customFormat="1" ht="11.25">
      <c r="B300" s="197"/>
      <c r="C300" s="198"/>
      <c r="D300" s="183" t="s">
        <v>131</v>
      </c>
      <c r="E300" s="199" t="s">
        <v>17</v>
      </c>
      <c r="F300" s="200" t="s">
        <v>133</v>
      </c>
      <c r="G300" s="198"/>
      <c r="H300" s="201">
        <v>75.657</v>
      </c>
      <c r="I300" s="198"/>
      <c r="J300" s="198"/>
      <c r="K300" s="198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131</v>
      </c>
      <c r="AU300" s="206" t="s">
        <v>85</v>
      </c>
      <c r="AV300" s="14" t="s">
        <v>127</v>
      </c>
      <c r="AW300" s="14" t="s">
        <v>4</v>
      </c>
      <c r="AX300" s="14" t="s">
        <v>83</v>
      </c>
      <c r="AY300" s="206" t="s">
        <v>121</v>
      </c>
    </row>
    <row r="301" spans="1:65" s="2" customFormat="1" ht="24.2" customHeight="1">
      <c r="A301" s="31"/>
      <c r="B301" s="32"/>
      <c r="C301" s="170" t="s">
        <v>420</v>
      </c>
      <c r="D301" s="170" t="s">
        <v>123</v>
      </c>
      <c r="E301" s="171" t="s">
        <v>341</v>
      </c>
      <c r="F301" s="172" t="s">
        <v>342</v>
      </c>
      <c r="G301" s="173" t="s">
        <v>145</v>
      </c>
      <c r="H301" s="174">
        <v>25.92</v>
      </c>
      <c r="I301" s="175">
        <v>207</v>
      </c>
      <c r="J301" s="175">
        <f>ROUND(I301*H301,2)</f>
        <v>5365.44</v>
      </c>
      <c r="K301" s="176"/>
      <c r="L301" s="36"/>
      <c r="M301" s="177" t="s">
        <v>17</v>
      </c>
      <c r="N301" s="178" t="s">
        <v>46</v>
      </c>
      <c r="O301" s="179">
        <v>0.216</v>
      </c>
      <c r="P301" s="179">
        <f>O301*H301</f>
        <v>5.59872</v>
      </c>
      <c r="Q301" s="179">
        <v>0.1295</v>
      </c>
      <c r="R301" s="179">
        <f>Q301*H301</f>
        <v>3.3566400000000005</v>
      </c>
      <c r="S301" s="179">
        <v>0</v>
      </c>
      <c r="T301" s="180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81" t="s">
        <v>127</v>
      </c>
      <c r="AT301" s="181" t="s">
        <v>123</v>
      </c>
      <c r="AU301" s="181" t="s">
        <v>85</v>
      </c>
      <c r="AY301" s="17" t="s">
        <v>121</v>
      </c>
      <c r="BE301" s="182">
        <f>IF(N301="základní",J301,0)</f>
        <v>5365.44</v>
      </c>
      <c r="BF301" s="182">
        <f>IF(N301="snížená",J301,0)</f>
        <v>0</v>
      </c>
      <c r="BG301" s="182">
        <f>IF(N301="zákl. přenesená",J301,0)</f>
        <v>0</v>
      </c>
      <c r="BH301" s="182">
        <f>IF(N301="sníž. přenesená",J301,0)</f>
        <v>0</v>
      </c>
      <c r="BI301" s="182">
        <f>IF(N301="nulová",J301,0)</f>
        <v>0</v>
      </c>
      <c r="BJ301" s="17" t="s">
        <v>83</v>
      </c>
      <c r="BK301" s="182">
        <f>ROUND(I301*H301,2)</f>
        <v>5365.44</v>
      </c>
      <c r="BL301" s="17" t="s">
        <v>127</v>
      </c>
      <c r="BM301" s="181" t="s">
        <v>919</v>
      </c>
    </row>
    <row r="302" spans="1:47" s="2" customFormat="1" ht="29.25">
      <c r="A302" s="31"/>
      <c r="B302" s="32"/>
      <c r="C302" s="33"/>
      <c r="D302" s="183" t="s">
        <v>129</v>
      </c>
      <c r="E302" s="33"/>
      <c r="F302" s="184" t="s">
        <v>344</v>
      </c>
      <c r="G302" s="33"/>
      <c r="H302" s="33"/>
      <c r="I302" s="33"/>
      <c r="J302" s="33"/>
      <c r="K302" s="33"/>
      <c r="L302" s="36"/>
      <c r="M302" s="185"/>
      <c r="N302" s="186"/>
      <c r="O302" s="61"/>
      <c r="P302" s="61"/>
      <c r="Q302" s="61"/>
      <c r="R302" s="61"/>
      <c r="S302" s="61"/>
      <c r="T302" s="62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7" t="s">
        <v>129</v>
      </c>
      <c r="AU302" s="17" t="s">
        <v>85</v>
      </c>
    </row>
    <row r="303" spans="2:51" s="13" customFormat="1" ht="11.25">
      <c r="B303" s="187"/>
      <c r="C303" s="188"/>
      <c r="D303" s="183" t="s">
        <v>131</v>
      </c>
      <c r="E303" s="189" t="s">
        <v>17</v>
      </c>
      <c r="F303" s="190" t="s">
        <v>920</v>
      </c>
      <c r="G303" s="188"/>
      <c r="H303" s="191">
        <v>25.92</v>
      </c>
      <c r="I303" s="188"/>
      <c r="J303" s="188"/>
      <c r="K303" s="188"/>
      <c r="L303" s="192"/>
      <c r="M303" s="193"/>
      <c r="N303" s="194"/>
      <c r="O303" s="194"/>
      <c r="P303" s="194"/>
      <c r="Q303" s="194"/>
      <c r="R303" s="194"/>
      <c r="S303" s="194"/>
      <c r="T303" s="195"/>
      <c r="AT303" s="196" t="s">
        <v>131</v>
      </c>
      <c r="AU303" s="196" t="s">
        <v>85</v>
      </c>
      <c r="AV303" s="13" t="s">
        <v>85</v>
      </c>
      <c r="AW303" s="13" t="s">
        <v>36</v>
      </c>
      <c r="AX303" s="13" t="s">
        <v>75</v>
      </c>
      <c r="AY303" s="196" t="s">
        <v>121</v>
      </c>
    </row>
    <row r="304" spans="2:51" s="14" customFormat="1" ht="11.25">
      <c r="B304" s="197"/>
      <c r="C304" s="198"/>
      <c r="D304" s="183" t="s">
        <v>131</v>
      </c>
      <c r="E304" s="199" t="s">
        <v>17</v>
      </c>
      <c r="F304" s="200" t="s">
        <v>133</v>
      </c>
      <c r="G304" s="198"/>
      <c r="H304" s="201">
        <v>25.92</v>
      </c>
      <c r="I304" s="198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131</v>
      </c>
      <c r="AU304" s="206" t="s">
        <v>85</v>
      </c>
      <c r="AV304" s="14" t="s">
        <v>127</v>
      </c>
      <c r="AW304" s="14" t="s">
        <v>4</v>
      </c>
      <c r="AX304" s="14" t="s">
        <v>83</v>
      </c>
      <c r="AY304" s="206" t="s">
        <v>121</v>
      </c>
    </row>
    <row r="305" spans="1:65" s="2" customFormat="1" ht="24.2" customHeight="1">
      <c r="A305" s="31"/>
      <c r="B305" s="32"/>
      <c r="C305" s="170" t="s">
        <v>424</v>
      </c>
      <c r="D305" s="170" t="s">
        <v>123</v>
      </c>
      <c r="E305" s="171" t="s">
        <v>347</v>
      </c>
      <c r="F305" s="172" t="s">
        <v>348</v>
      </c>
      <c r="G305" s="173" t="s">
        <v>145</v>
      </c>
      <c r="H305" s="174">
        <v>25.92</v>
      </c>
      <c r="I305" s="175">
        <v>278</v>
      </c>
      <c r="J305" s="175">
        <f>ROUND(I305*H305,2)</f>
        <v>7205.76</v>
      </c>
      <c r="K305" s="176"/>
      <c r="L305" s="36"/>
      <c r="M305" s="177" t="s">
        <v>17</v>
      </c>
      <c r="N305" s="178" t="s">
        <v>46</v>
      </c>
      <c r="O305" s="179">
        <v>0.309</v>
      </c>
      <c r="P305" s="179">
        <f>O305*H305</f>
        <v>8.00928</v>
      </c>
      <c r="Q305" s="179">
        <v>0.16849</v>
      </c>
      <c r="R305" s="179">
        <f>Q305*H305</f>
        <v>4.3672608</v>
      </c>
      <c r="S305" s="179">
        <v>0</v>
      </c>
      <c r="T305" s="180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81" t="s">
        <v>127</v>
      </c>
      <c r="AT305" s="181" t="s">
        <v>123</v>
      </c>
      <c r="AU305" s="181" t="s">
        <v>85</v>
      </c>
      <c r="AY305" s="17" t="s">
        <v>121</v>
      </c>
      <c r="BE305" s="182">
        <f>IF(N305="základní",J305,0)</f>
        <v>7205.76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17" t="s">
        <v>83</v>
      </c>
      <c r="BK305" s="182">
        <f>ROUND(I305*H305,2)</f>
        <v>7205.76</v>
      </c>
      <c r="BL305" s="17" t="s">
        <v>127</v>
      </c>
      <c r="BM305" s="181" t="s">
        <v>921</v>
      </c>
    </row>
    <row r="306" spans="1:47" s="2" customFormat="1" ht="29.25">
      <c r="A306" s="31"/>
      <c r="B306" s="32"/>
      <c r="C306" s="33"/>
      <c r="D306" s="183" t="s">
        <v>129</v>
      </c>
      <c r="E306" s="33"/>
      <c r="F306" s="184" t="s">
        <v>350</v>
      </c>
      <c r="G306" s="33"/>
      <c r="H306" s="33"/>
      <c r="I306" s="33"/>
      <c r="J306" s="33"/>
      <c r="K306" s="33"/>
      <c r="L306" s="36"/>
      <c r="M306" s="185"/>
      <c r="N306" s="186"/>
      <c r="O306" s="61"/>
      <c r="P306" s="61"/>
      <c r="Q306" s="61"/>
      <c r="R306" s="61"/>
      <c r="S306" s="61"/>
      <c r="T306" s="62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7" t="s">
        <v>129</v>
      </c>
      <c r="AU306" s="17" t="s">
        <v>85</v>
      </c>
    </row>
    <row r="307" spans="2:51" s="13" customFormat="1" ht="11.25">
      <c r="B307" s="187"/>
      <c r="C307" s="188"/>
      <c r="D307" s="183" t="s">
        <v>131</v>
      </c>
      <c r="E307" s="189" t="s">
        <v>17</v>
      </c>
      <c r="F307" s="190" t="s">
        <v>920</v>
      </c>
      <c r="G307" s="188"/>
      <c r="H307" s="191">
        <v>25.92</v>
      </c>
      <c r="I307" s="188"/>
      <c r="J307" s="188"/>
      <c r="K307" s="188"/>
      <c r="L307" s="192"/>
      <c r="M307" s="193"/>
      <c r="N307" s="194"/>
      <c r="O307" s="194"/>
      <c r="P307" s="194"/>
      <c r="Q307" s="194"/>
      <c r="R307" s="194"/>
      <c r="S307" s="194"/>
      <c r="T307" s="195"/>
      <c r="AT307" s="196" t="s">
        <v>131</v>
      </c>
      <c r="AU307" s="196" t="s">
        <v>85</v>
      </c>
      <c r="AV307" s="13" t="s">
        <v>85</v>
      </c>
      <c r="AW307" s="13" t="s">
        <v>36</v>
      </c>
      <c r="AX307" s="13" t="s">
        <v>75</v>
      </c>
      <c r="AY307" s="196" t="s">
        <v>121</v>
      </c>
    </row>
    <row r="308" spans="2:51" s="14" customFormat="1" ht="11.25">
      <c r="B308" s="197"/>
      <c r="C308" s="198"/>
      <c r="D308" s="183" t="s">
        <v>131</v>
      </c>
      <c r="E308" s="199" t="s">
        <v>17</v>
      </c>
      <c r="F308" s="200" t="s">
        <v>133</v>
      </c>
      <c r="G308" s="198"/>
      <c r="H308" s="201">
        <v>25.92</v>
      </c>
      <c r="I308" s="198"/>
      <c r="J308" s="198"/>
      <c r="K308" s="198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131</v>
      </c>
      <c r="AU308" s="206" t="s">
        <v>85</v>
      </c>
      <c r="AV308" s="14" t="s">
        <v>127</v>
      </c>
      <c r="AW308" s="14" t="s">
        <v>4</v>
      </c>
      <c r="AX308" s="14" t="s">
        <v>83</v>
      </c>
      <c r="AY308" s="206" t="s">
        <v>121</v>
      </c>
    </row>
    <row r="309" spans="2:63" s="12" customFormat="1" ht="22.9" customHeight="1">
      <c r="B309" s="155"/>
      <c r="C309" s="156"/>
      <c r="D309" s="157" t="s">
        <v>74</v>
      </c>
      <c r="E309" s="168" t="s">
        <v>167</v>
      </c>
      <c r="F309" s="168" t="s">
        <v>352</v>
      </c>
      <c r="G309" s="156"/>
      <c r="H309" s="156"/>
      <c r="I309" s="156"/>
      <c r="J309" s="169">
        <f>BK309</f>
        <v>1681184.21</v>
      </c>
      <c r="K309" s="156"/>
      <c r="L309" s="160"/>
      <c r="M309" s="161"/>
      <c r="N309" s="162"/>
      <c r="O309" s="162"/>
      <c r="P309" s="163">
        <f>SUM(P310:P496)</f>
        <v>550.7393239999999</v>
      </c>
      <c r="Q309" s="162"/>
      <c r="R309" s="163">
        <f>SUM(R310:R496)</f>
        <v>51.19112359999999</v>
      </c>
      <c r="S309" s="162"/>
      <c r="T309" s="164">
        <f>SUM(T310:T496)</f>
        <v>123.9253</v>
      </c>
      <c r="AR309" s="165" t="s">
        <v>83</v>
      </c>
      <c r="AT309" s="166" t="s">
        <v>74</v>
      </c>
      <c r="AU309" s="166" t="s">
        <v>83</v>
      </c>
      <c r="AY309" s="165" t="s">
        <v>121</v>
      </c>
      <c r="BK309" s="167">
        <f>SUM(BK310:BK496)</f>
        <v>1681184.21</v>
      </c>
    </row>
    <row r="310" spans="1:65" s="2" customFormat="1" ht="24.2" customHeight="1">
      <c r="A310" s="31"/>
      <c r="B310" s="32"/>
      <c r="C310" s="170" t="s">
        <v>429</v>
      </c>
      <c r="D310" s="170" t="s">
        <v>123</v>
      </c>
      <c r="E310" s="171" t="s">
        <v>922</v>
      </c>
      <c r="F310" s="172" t="s">
        <v>923</v>
      </c>
      <c r="G310" s="173" t="s">
        <v>145</v>
      </c>
      <c r="H310" s="174">
        <v>136</v>
      </c>
      <c r="I310" s="175">
        <v>329</v>
      </c>
      <c r="J310" s="175">
        <f>ROUND(I310*H310,2)</f>
        <v>44744</v>
      </c>
      <c r="K310" s="176"/>
      <c r="L310" s="36"/>
      <c r="M310" s="177" t="s">
        <v>17</v>
      </c>
      <c r="N310" s="178" t="s">
        <v>46</v>
      </c>
      <c r="O310" s="179">
        <v>0.28</v>
      </c>
      <c r="P310" s="179">
        <f>O310*H310</f>
        <v>38.080000000000005</v>
      </c>
      <c r="Q310" s="179">
        <v>0</v>
      </c>
      <c r="R310" s="179">
        <f>Q310*H310</f>
        <v>0</v>
      </c>
      <c r="S310" s="179">
        <v>0.7</v>
      </c>
      <c r="T310" s="180">
        <f>S310*H310</f>
        <v>95.19999999999999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81" t="s">
        <v>127</v>
      </c>
      <c r="AT310" s="181" t="s">
        <v>123</v>
      </c>
      <c r="AU310" s="181" t="s">
        <v>85</v>
      </c>
      <c r="AY310" s="17" t="s">
        <v>121</v>
      </c>
      <c r="BE310" s="182">
        <f>IF(N310="základní",J310,0)</f>
        <v>44744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17" t="s">
        <v>83</v>
      </c>
      <c r="BK310" s="182">
        <f>ROUND(I310*H310,2)</f>
        <v>44744</v>
      </c>
      <c r="BL310" s="17" t="s">
        <v>127</v>
      </c>
      <c r="BM310" s="181" t="s">
        <v>924</v>
      </c>
    </row>
    <row r="311" spans="1:47" s="2" customFormat="1" ht="19.5">
      <c r="A311" s="31"/>
      <c r="B311" s="32"/>
      <c r="C311" s="33"/>
      <c r="D311" s="183" t="s">
        <v>129</v>
      </c>
      <c r="E311" s="33"/>
      <c r="F311" s="184" t="s">
        <v>925</v>
      </c>
      <c r="G311" s="33"/>
      <c r="H311" s="33"/>
      <c r="I311" s="33"/>
      <c r="J311" s="33"/>
      <c r="K311" s="33"/>
      <c r="L311" s="36"/>
      <c r="M311" s="185"/>
      <c r="N311" s="186"/>
      <c r="O311" s="61"/>
      <c r="P311" s="61"/>
      <c r="Q311" s="61"/>
      <c r="R311" s="61"/>
      <c r="S311" s="61"/>
      <c r="T311" s="62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T311" s="17" t="s">
        <v>129</v>
      </c>
      <c r="AU311" s="17" t="s">
        <v>85</v>
      </c>
    </row>
    <row r="312" spans="2:51" s="13" customFormat="1" ht="11.25">
      <c r="B312" s="187"/>
      <c r="C312" s="188"/>
      <c r="D312" s="183" t="s">
        <v>131</v>
      </c>
      <c r="E312" s="189" t="s">
        <v>17</v>
      </c>
      <c r="F312" s="190" t="s">
        <v>926</v>
      </c>
      <c r="G312" s="188"/>
      <c r="H312" s="191">
        <v>136</v>
      </c>
      <c r="I312" s="188"/>
      <c r="J312" s="188"/>
      <c r="K312" s="188"/>
      <c r="L312" s="192"/>
      <c r="M312" s="193"/>
      <c r="N312" s="194"/>
      <c r="O312" s="194"/>
      <c r="P312" s="194"/>
      <c r="Q312" s="194"/>
      <c r="R312" s="194"/>
      <c r="S312" s="194"/>
      <c r="T312" s="195"/>
      <c r="AT312" s="196" t="s">
        <v>131</v>
      </c>
      <c r="AU312" s="196" t="s">
        <v>85</v>
      </c>
      <c r="AV312" s="13" t="s">
        <v>85</v>
      </c>
      <c r="AW312" s="13" t="s">
        <v>36</v>
      </c>
      <c r="AX312" s="13" t="s">
        <v>75</v>
      </c>
      <c r="AY312" s="196" t="s">
        <v>121</v>
      </c>
    </row>
    <row r="313" spans="2:51" s="14" customFormat="1" ht="11.25">
      <c r="B313" s="197"/>
      <c r="C313" s="198"/>
      <c r="D313" s="183" t="s">
        <v>131</v>
      </c>
      <c r="E313" s="199" t="s">
        <v>17</v>
      </c>
      <c r="F313" s="200" t="s">
        <v>133</v>
      </c>
      <c r="G313" s="198"/>
      <c r="H313" s="201">
        <v>136</v>
      </c>
      <c r="I313" s="198"/>
      <c r="J313" s="198"/>
      <c r="K313" s="198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131</v>
      </c>
      <c r="AU313" s="206" t="s">
        <v>85</v>
      </c>
      <c r="AV313" s="14" t="s">
        <v>127</v>
      </c>
      <c r="AW313" s="14" t="s">
        <v>4</v>
      </c>
      <c r="AX313" s="14" t="s">
        <v>83</v>
      </c>
      <c r="AY313" s="206" t="s">
        <v>121</v>
      </c>
    </row>
    <row r="314" spans="1:65" s="2" customFormat="1" ht="24.2" customHeight="1">
      <c r="A314" s="31"/>
      <c r="B314" s="32"/>
      <c r="C314" s="170" t="s">
        <v>435</v>
      </c>
      <c r="D314" s="170" t="s">
        <v>123</v>
      </c>
      <c r="E314" s="171" t="s">
        <v>927</v>
      </c>
      <c r="F314" s="172" t="s">
        <v>928</v>
      </c>
      <c r="G314" s="173" t="s">
        <v>145</v>
      </c>
      <c r="H314" s="174">
        <v>197.34</v>
      </c>
      <c r="I314" s="175">
        <v>149</v>
      </c>
      <c r="J314" s="175">
        <f>ROUND(I314*H314,2)</f>
        <v>29403.66</v>
      </c>
      <c r="K314" s="176"/>
      <c r="L314" s="36"/>
      <c r="M314" s="177" t="s">
        <v>17</v>
      </c>
      <c r="N314" s="178" t="s">
        <v>46</v>
      </c>
      <c r="O314" s="179">
        <v>0.127</v>
      </c>
      <c r="P314" s="179">
        <f>O314*H314</f>
        <v>25.06218</v>
      </c>
      <c r="Q314" s="179">
        <v>0</v>
      </c>
      <c r="R314" s="179">
        <f>Q314*H314</f>
        <v>0</v>
      </c>
      <c r="S314" s="179">
        <v>0.065</v>
      </c>
      <c r="T314" s="180">
        <f>S314*H314</f>
        <v>12.827100000000002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81" t="s">
        <v>127</v>
      </c>
      <c r="AT314" s="181" t="s">
        <v>123</v>
      </c>
      <c r="AU314" s="181" t="s">
        <v>85</v>
      </c>
      <c r="AY314" s="17" t="s">
        <v>121</v>
      </c>
      <c r="BE314" s="182">
        <f>IF(N314="základní",J314,0)</f>
        <v>29403.66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17" t="s">
        <v>83</v>
      </c>
      <c r="BK314" s="182">
        <f>ROUND(I314*H314,2)</f>
        <v>29403.66</v>
      </c>
      <c r="BL314" s="17" t="s">
        <v>127</v>
      </c>
      <c r="BM314" s="181" t="s">
        <v>929</v>
      </c>
    </row>
    <row r="315" spans="1:47" s="2" customFormat="1" ht="19.5">
      <c r="A315" s="31"/>
      <c r="B315" s="32"/>
      <c r="C315" s="33"/>
      <c r="D315" s="183" t="s">
        <v>129</v>
      </c>
      <c r="E315" s="33"/>
      <c r="F315" s="184" t="s">
        <v>930</v>
      </c>
      <c r="G315" s="33"/>
      <c r="H315" s="33"/>
      <c r="I315" s="33"/>
      <c r="J315" s="33"/>
      <c r="K315" s="33"/>
      <c r="L315" s="36"/>
      <c r="M315" s="185"/>
      <c r="N315" s="186"/>
      <c r="O315" s="61"/>
      <c r="P315" s="61"/>
      <c r="Q315" s="61"/>
      <c r="R315" s="61"/>
      <c r="S315" s="61"/>
      <c r="T315" s="62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T315" s="17" t="s">
        <v>129</v>
      </c>
      <c r="AU315" s="17" t="s">
        <v>85</v>
      </c>
    </row>
    <row r="316" spans="2:51" s="13" customFormat="1" ht="11.25">
      <c r="B316" s="187"/>
      <c r="C316" s="188"/>
      <c r="D316" s="183" t="s">
        <v>131</v>
      </c>
      <c r="E316" s="189" t="s">
        <v>17</v>
      </c>
      <c r="F316" s="190" t="s">
        <v>931</v>
      </c>
      <c r="G316" s="188"/>
      <c r="H316" s="191">
        <v>197.34</v>
      </c>
      <c r="I316" s="188"/>
      <c r="J316" s="188"/>
      <c r="K316" s="188"/>
      <c r="L316" s="192"/>
      <c r="M316" s="193"/>
      <c r="N316" s="194"/>
      <c r="O316" s="194"/>
      <c r="P316" s="194"/>
      <c r="Q316" s="194"/>
      <c r="R316" s="194"/>
      <c r="S316" s="194"/>
      <c r="T316" s="195"/>
      <c r="AT316" s="196" t="s">
        <v>131</v>
      </c>
      <c r="AU316" s="196" t="s">
        <v>85</v>
      </c>
      <c r="AV316" s="13" t="s">
        <v>85</v>
      </c>
      <c r="AW316" s="13" t="s">
        <v>36</v>
      </c>
      <c r="AX316" s="13" t="s">
        <v>75</v>
      </c>
      <c r="AY316" s="196" t="s">
        <v>121</v>
      </c>
    </row>
    <row r="317" spans="2:51" s="14" customFormat="1" ht="11.25">
      <c r="B317" s="197"/>
      <c r="C317" s="198"/>
      <c r="D317" s="183" t="s">
        <v>131</v>
      </c>
      <c r="E317" s="199" t="s">
        <v>17</v>
      </c>
      <c r="F317" s="200" t="s">
        <v>133</v>
      </c>
      <c r="G317" s="198"/>
      <c r="H317" s="201">
        <v>197.34</v>
      </c>
      <c r="I317" s="198"/>
      <c r="J317" s="198"/>
      <c r="K317" s="198"/>
      <c r="L317" s="202"/>
      <c r="M317" s="203"/>
      <c r="N317" s="204"/>
      <c r="O317" s="204"/>
      <c r="P317" s="204"/>
      <c r="Q317" s="204"/>
      <c r="R317" s="204"/>
      <c r="S317" s="204"/>
      <c r="T317" s="205"/>
      <c r="AT317" s="206" t="s">
        <v>131</v>
      </c>
      <c r="AU317" s="206" t="s">
        <v>85</v>
      </c>
      <c r="AV317" s="14" t="s">
        <v>127</v>
      </c>
      <c r="AW317" s="14" t="s">
        <v>4</v>
      </c>
      <c r="AX317" s="14" t="s">
        <v>83</v>
      </c>
      <c r="AY317" s="206" t="s">
        <v>121</v>
      </c>
    </row>
    <row r="318" spans="1:65" s="2" customFormat="1" ht="24.2" customHeight="1">
      <c r="A318" s="31"/>
      <c r="B318" s="32"/>
      <c r="C318" s="170" t="s">
        <v>440</v>
      </c>
      <c r="D318" s="170" t="s">
        <v>123</v>
      </c>
      <c r="E318" s="171" t="s">
        <v>932</v>
      </c>
      <c r="F318" s="172" t="s">
        <v>933</v>
      </c>
      <c r="G318" s="173" t="s">
        <v>224</v>
      </c>
      <c r="H318" s="174">
        <v>1.96</v>
      </c>
      <c r="I318" s="175">
        <v>4480</v>
      </c>
      <c r="J318" s="175">
        <f>ROUND(I318*H318,2)</f>
        <v>8780.8</v>
      </c>
      <c r="K318" s="176"/>
      <c r="L318" s="36"/>
      <c r="M318" s="177" t="s">
        <v>17</v>
      </c>
      <c r="N318" s="178" t="s">
        <v>46</v>
      </c>
      <c r="O318" s="179">
        <v>3.81</v>
      </c>
      <c r="P318" s="179">
        <f>O318*H318</f>
        <v>7.4676</v>
      </c>
      <c r="Q318" s="179">
        <v>0</v>
      </c>
      <c r="R318" s="179">
        <f>Q318*H318</f>
        <v>0</v>
      </c>
      <c r="S318" s="179">
        <v>1.92</v>
      </c>
      <c r="T318" s="180">
        <f>S318*H318</f>
        <v>3.7632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81" t="s">
        <v>127</v>
      </c>
      <c r="AT318" s="181" t="s">
        <v>123</v>
      </c>
      <c r="AU318" s="181" t="s">
        <v>85</v>
      </c>
      <c r="AY318" s="17" t="s">
        <v>121</v>
      </c>
      <c r="BE318" s="182">
        <f>IF(N318="základní",J318,0)</f>
        <v>8780.8</v>
      </c>
      <c r="BF318" s="182">
        <f>IF(N318="snížená",J318,0)</f>
        <v>0</v>
      </c>
      <c r="BG318" s="182">
        <f>IF(N318="zákl. přenesená",J318,0)</f>
        <v>0</v>
      </c>
      <c r="BH318" s="182">
        <f>IF(N318="sníž. přenesená",J318,0)</f>
        <v>0</v>
      </c>
      <c r="BI318" s="182">
        <f>IF(N318="nulová",J318,0)</f>
        <v>0</v>
      </c>
      <c r="BJ318" s="17" t="s">
        <v>83</v>
      </c>
      <c r="BK318" s="182">
        <f>ROUND(I318*H318,2)</f>
        <v>8780.8</v>
      </c>
      <c r="BL318" s="17" t="s">
        <v>127</v>
      </c>
      <c r="BM318" s="181" t="s">
        <v>934</v>
      </c>
    </row>
    <row r="319" spans="1:47" s="2" customFormat="1" ht="19.5">
      <c r="A319" s="31"/>
      <c r="B319" s="32"/>
      <c r="C319" s="33"/>
      <c r="D319" s="183" t="s">
        <v>129</v>
      </c>
      <c r="E319" s="33"/>
      <c r="F319" s="184" t="s">
        <v>935</v>
      </c>
      <c r="G319" s="33"/>
      <c r="H319" s="33"/>
      <c r="I319" s="33"/>
      <c r="J319" s="33"/>
      <c r="K319" s="33"/>
      <c r="L319" s="36"/>
      <c r="M319" s="185"/>
      <c r="N319" s="186"/>
      <c r="O319" s="61"/>
      <c r="P319" s="61"/>
      <c r="Q319" s="61"/>
      <c r="R319" s="61"/>
      <c r="S319" s="61"/>
      <c r="T319" s="62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T319" s="17" t="s">
        <v>129</v>
      </c>
      <c r="AU319" s="17" t="s">
        <v>85</v>
      </c>
    </row>
    <row r="320" spans="2:51" s="13" customFormat="1" ht="11.25">
      <c r="B320" s="187"/>
      <c r="C320" s="188"/>
      <c r="D320" s="183" t="s">
        <v>131</v>
      </c>
      <c r="E320" s="189" t="s">
        <v>17</v>
      </c>
      <c r="F320" s="190" t="s">
        <v>936</v>
      </c>
      <c r="G320" s="188"/>
      <c r="H320" s="191">
        <v>1.96</v>
      </c>
      <c r="I320" s="188"/>
      <c r="J320" s="188"/>
      <c r="K320" s="188"/>
      <c r="L320" s="192"/>
      <c r="M320" s="193"/>
      <c r="N320" s="194"/>
      <c r="O320" s="194"/>
      <c r="P320" s="194"/>
      <c r="Q320" s="194"/>
      <c r="R320" s="194"/>
      <c r="S320" s="194"/>
      <c r="T320" s="195"/>
      <c r="AT320" s="196" t="s">
        <v>131</v>
      </c>
      <c r="AU320" s="196" t="s">
        <v>85</v>
      </c>
      <c r="AV320" s="13" t="s">
        <v>85</v>
      </c>
      <c r="AW320" s="13" t="s">
        <v>36</v>
      </c>
      <c r="AX320" s="13" t="s">
        <v>75</v>
      </c>
      <c r="AY320" s="196" t="s">
        <v>121</v>
      </c>
    </row>
    <row r="321" spans="2:51" s="14" customFormat="1" ht="11.25">
      <c r="B321" s="197"/>
      <c r="C321" s="198"/>
      <c r="D321" s="183" t="s">
        <v>131</v>
      </c>
      <c r="E321" s="199" t="s">
        <v>17</v>
      </c>
      <c r="F321" s="200" t="s">
        <v>133</v>
      </c>
      <c r="G321" s="198"/>
      <c r="H321" s="201">
        <v>1.96</v>
      </c>
      <c r="I321" s="198"/>
      <c r="J321" s="198"/>
      <c r="K321" s="198"/>
      <c r="L321" s="202"/>
      <c r="M321" s="203"/>
      <c r="N321" s="204"/>
      <c r="O321" s="204"/>
      <c r="P321" s="204"/>
      <c r="Q321" s="204"/>
      <c r="R321" s="204"/>
      <c r="S321" s="204"/>
      <c r="T321" s="205"/>
      <c r="AT321" s="206" t="s">
        <v>131</v>
      </c>
      <c r="AU321" s="206" t="s">
        <v>85</v>
      </c>
      <c r="AV321" s="14" t="s">
        <v>127</v>
      </c>
      <c r="AW321" s="14" t="s">
        <v>4</v>
      </c>
      <c r="AX321" s="14" t="s">
        <v>83</v>
      </c>
      <c r="AY321" s="206" t="s">
        <v>121</v>
      </c>
    </row>
    <row r="322" spans="1:65" s="2" customFormat="1" ht="24.2" customHeight="1">
      <c r="A322" s="31"/>
      <c r="B322" s="32"/>
      <c r="C322" s="170" t="s">
        <v>445</v>
      </c>
      <c r="D322" s="170" t="s">
        <v>123</v>
      </c>
      <c r="E322" s="171" t="s">
        <v>937</v>
      </c>
      <c r="F322" s="172" t="s">
        <v>938</v>
      </c>
      <c r="G322" s="173" t="s">
        <v>224</v>
      </c>
      <c r="H322" s="174">
        <v>20.7</v>
      </c>
      <c r="I322" s="175">
        <v>1770</v>
      </c>
      <c r="J322" s="175">
        <f>ROUND(I322*H322,2)</f>
        <v>36639</v>
      </c>
      <c r="K322" s="176"/>
      <c r="L322" s="36"/>
      <c r="M322" s="177" t="s">
        <v>17</v>
      </c>
      <c r="N322" s="178" t="s">
        <v>46</v>
      </c>
      <c r="O322" s="179">
        <v>1.5</v>
      </c>
      <c r="P322" s="179">
        <f>O322*H322</f>
        <v>31.049999999999997</v>
      </c>
      <c r="Q322" s="179">
        <v>0</v>
      </c>
      <c r="R322" s="179">
        <f>Q322*H322</f>
        <v>0</v>
      </c>
      <c r="S322" s="179">
        <v>0.55</v>
      </c>
      <c r="T322" s="180">
        <f>S322*H322</f>
        <v>11.385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81" t="s">
        <v>127</v>
      </c>
      <c r="AT322" s="181" t="s">
        <v>123</v>
      </c>
      <c r="AU322" s="181" t="s">
        <v>85</v>
      </c>
      <c r="AY322" s="17" t="s">
        <v>121</v>
      </c>
      <c r="BE322" s="182">
        <f>IF(N322="základní",J322,0)</f>
        <v>36639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17" t="s">
        <v>83</v>
      </c>
      <c r="BK322" s="182">
        <f>ROUND(I322*H322,2)</f>
        <v>36639</v>
      </c>
      <c r="BL322" s="17" t="s">
        <v>127</v>
      </c>
      <c r="BM322" s="181" t="s">
        <v>939</v>
      </c>
    </row>
    <row r="323" spans="1:47" s="2" customFormat="1" ht="19.5">
      <c r="A323" s="31"/>
      <c r="B323" s="32"/>
      <c r="C323" s="33"/>
      <c r="D323" s="183" t="s">
        <v>129</v>
      </c>
      <c r="E323" s="33"/>
      <c r="F323" s="184" t="s">
        <v>940</v>
      </c>
      <c r="G323" s="33"/>
      <c r="H323" s="33"/>
      <c r="I323" s="33"/>
      <c r="J323" s="33"/>
      <c r="K323" s="33"/>
      <c r="L323" s="36"/>
      <c r="M323" s="185"/>
      <c r="N323" s="186"/>
      <c r="O323" s="61"/>
      <c r="P323" s="61"/>
      <c r="Q323" s="61"/>
      <c r="R323" s="61"/>
      <c r="S323" s="61"/>
      <c r="T323" s="62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T323" s="17" t="s">
        <v>129</v>
      </c>
      <c r="AU323" s="17" t="s">
        <v>85</v>
      </c>
    </row>
    <row r="324" spans="2:51" s="13" customFormat="1" ht="11.25">
      <c r="B324" s="187"/>
      <c r="C324" s="188"/>
      <c r="D324" s="183" t="s">
        <v>131</v>
      </c>
      <c r="E324" s="189" t="s">
        <v>17</v>
      </c>
      <c r="F324" s="190" t="s">
        <v>941</v>
      </c>
      <c r="G324" s="188"/>
      <c r="H324" s="191">
        <v>20.7</v>
      </c>
      <c r="I324" s="188"/>
      <c r="J324" s="188"/>
      <c r="K324" s="188"/>
      <c r="L324" s="192"/>
      <c r="M324" s="193"/>
      <c r="N324" s="194"/>
      <c r="O324" s="194"/>
      <c r="P324" s="194"/>
      <c r="Q324" s="194"/>
      <c r="R324" s="194"/>
      <c r="S324" s="194"/>
      <c r="T324" s="195"/>
      <c r="AT324" s="196" t="s">
        <v>131</v>
      </c>
      <c r="AU324" s="196" t="s">
        <v>85</v>
      </c>
      <c r="AV324" s="13" t="s">
        <v>85</v>
      </c>
      <c r="AW324" s="13" t="s">
        <v>36</v>
      </c>
      <c r="AX324" s="13" t="s">
        <v>75</v>
      </c>
      <c r="AY324" s="196" t="s">
        <v>121</v>
      </c>
    </row>
    <row r="325" spans="2:51" s="14" customFormat="1" ht="11.25">
      <c r="B325" s="197"/>
      <c r="C325" s="198"/>
      <c r="D325" s="183" t="s">
        <v>131</v>
      </c>
      <c r="E325" s="199" t="s">
        <v>17</v>
      </c>
      <c r="F325" s="200" t="s">
        <v>133</v>
      </c>
      <c r="G325" s="198"/>
      <c r="H325" s="201">
        <v>20.7</v>
      </c>
      <c r="I325" s="198"/>
      <c r="J325" s="198"/>
      <c r="K325" s="198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131</v>
      </c>
      <c r="AU325" s="206" t="s">
        <v>85</v>
      </c>
      <c r="AV325" s="14" t="s">
        <v>127</v>
      </c>
      <c r="AW325" s="14" t="s">
        <v>4</v>
      </c>
      <c r="AX325" s="14" t="s">
        <v>83</v>
      </c>
      <c r="AY325" s="206" t="s">
        <v>121</v>
      </c>
    </row>
    <row r="326" spans="1:65" s="2" customFormat="1" ht="24.2" customHeight="1">
      <c r="A326" s="31"/>
      <c r="B326" s="32"/>
      <c r="C326" s="170" t="s">
        <v>450</v>
      </c>
      <c r="D326" s="170" t="s">
        <v>123</v>
      </c>
      <c r="E326" s="171" t="s">
        <v>942</v>
      </c>
      <c r="F326" s="172" t="s">
        <v>943</v>
      </c>
      <c r="G326" s="173" t="s">
        <v>212</v>
      </c>
      <c r="H326" s="174">
        <v>2</v>
      </c>
      <c r="I326" s="175">
        <v>509</v>
      </c>
      <c r="J326" s="175">
        <f>ROUND(I326*H326,2)</f>
        <v>1018</v>
      </c>
      <c r="K326" s="176"/>
      <c r="L326" s="36"/>
      <c r="M326" s="177" t="s">
        <v>17</v>
      </c>
      <c r="N326" s="178" t="s">
        <v>46</v>
      </c>
      <c r="O326" s="179">
        <v>0.925</v>
      </c>
      <c r="P326" s="179">
        <f>O326*H326</f>
        <v>1.85</v>
      </c>
      <c r="Q326" s="179">
        <v>0</v>
      </c>
      <c r="R326" s="179">
        <f>Q326*H326</f>
        <v>0</v>
      </c>
      <c r="S326" s="179">
        <v>0.15</v>
      </c>
      <c r="T326" s="180">
        <f>S326*H326</f>
        <v>0.3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81" t="s">
        <v>127</v>
      </c>
      <c r="AT326" s="181" t="s">
        <v>123</v>
      </c>
      <c r="AU326" s="181" t="s">
        <v>85</v>
      </c>
      <c r="AY326" s="17" t="s">
        <v>121</v>
      </c>
      <c r="BE326" s="182">
        <f>IF(N326="základní",J326,0)</f>
        <v>1018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17" t="s">
        <v>83</v>
      </c>
      <c r="BK326" s="182">
        <f>ROUND(I326*H326,2)</f>
        <v>1018</v>
      </c>
      <c r="BL326" s="17" t="s">
        <v>127</v>
      </c>
      <c r="BM326" s="181" t="s">
        <v>944</v>
      </c>
    </row>
    <row r="327" spans="1:47" s="2" customFormat="1" ht="19.5">
      <c r="A327" s="31"/>
      <c r="B327" s="32"/>
      <c r="C327" s="33"/>
      <c r="D327" s="183" t="s">
        <v>129</v>
      </c>
      <c r="E327" s="33"/>
      <c r="F327" s="184" t="s">
        <v>945</v>
      </c>
      <c r="G327" s="33"/>
      <c r="H327" s="33"/>
      <c r="I327" s="33"/>
      <c r="J327" s="33"/>
      <c r="K327" s="33"/>
      <c r="L327" s="36"/>
      <c r="M327" s="185"/>
      <c r="N327" s="186"/>
      <c r="O327" s="61"/>
      <c r="P327" s="61"/>
      <c r="Q327" s="61"/>
      <c r="R327" s="61"/>
      <c r="S327" s="61"/>
      <c r="T327" s="62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T327" s="17" t="s">
        <v>129</v>
      </c>
      <c r="AU327" s="17" t="s">
        <v>85</v>
      </c>
    </row>
    <row r="328" spans="2:51" s="13" customFormat="1" ht="11.25">
      <c r="B328" s="187"/>
      <c r="C328" s="188"/>
      <c r="D328" s="183" t="s">
        <v>131</v>
      </c>
      <c r="E328" s="189" t="s">
        <v>17</v>
      </c>
      <c r="F328" s="190" t="s">
        <v>85</v>
      </c>
      <c r="G328" s="188"/>
      <c r="H328" s="191">
        <v>2</v>
      </c>
      <c r="I328" s="188"/>
      <c r="J328" s="188"/>
      <c r="K328" s="188"/>
      <c r="L328" s="192"/>
      <c r="M328" s="193"/>
      <c r="N328" s="194"/>
      <c r="O328" s="194"/>
      <c r="P328" s="194"/>
      <c r="Q328" s="194"/>
      <c r="R328" s="194"/>
      <c r="S328" s="194"/>
      <c r="T328" s="195"/>
      <c r="AT328" s="196" t="s">
        <v>131</v>
      </c>
      <c r="AU328" s="196" t="s">
        <v>85</v>
      </c>
      <c r="AV328" s="13" t="s">
        <v>85</v>
      </c>
      <c r="AW328" s="13" t="s">
        <v>36</v>
      </c>
      <c r="AX328" s="13" t="s">
        <v>75</v>
      </c>
      <c r="AY328" s="196" t="s">
        <v>121</v>
      </c>
    </row>
    <row r="329" spans="2:51" s="14" customFormat="1" ht="11.25">
      <c r="B329" s="197"/>
      <c r="C329" s="198"/>
      <c r="D329" s="183" t="s">
        <v>131</v>
      </c>
      <c r="E329" s="199" t="s">
        <v>17</v>
      </c>
      <c r="F329" s="200" t="s">
        <v>133</v>
      </c>
      <c r="G329" s="198"/>
      <c r="H329" s="201">
        <v>2</v>
      </c>
      <c r="I329" s="198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131</v>
      </c>
      <c r="AU329" s="206" t="s">
        <v>85</v>
      </c>
      <c r="AV329" s="14" t="s">
        <v>127</v>
      </c>
      <c r="AW329" s="14" t="s">
        <v>4</v>
      </c>
      <c r="AX329" s="14" t="s">
        <v>83</v>
      </c>
      <c r="AY329" s="206" t="s">
        <v>121</v>
      </c>
    </row>
    <row r="330" spans="1:65" s="2" customFormat="1" ht="24.2" customHeight="1">
      <c r="A330" s="31"/>
      <c r="B330" s="32"/>
      <c r="C330" s="170" t="s">
        <v>455</v>
      </c>
      <c r="D330" s="170" t="s">
        <v>123</v>
      </c>
      <c r="E330" s="171" t="s">
        <v>946</v>
      </c>
      <c r="F330" s="172" t="s">
        <v>947</v>
      </c>
      <c r="G330" s="173" t="s">
        <v>212</v>
      </c>
      <c r="H330" s="174">
        <v>3</v>
      </c>
      <c r="I330" s="175">
        <v>472</v>
      </c>
      <c r="J330" s="175">
        <f>ROUND(I330*H330,2)</f>
        <v>1416</v>
      </c>
      <c r="K330" s="176"/>
      <c r="L330" s="36"/>
      <c r="M330" s="177" t="s">
        <v>17</v>
      </c>
      <c r="N330" s="178" t="s">
        <v>46</v>
      </c>
      <c r="O330" s="179">
        <v>0.8</v>
      </c>
      <c r="P330" s="179">
        <f>O330*H330</f>
        <v>2.4000000000000004</v>
      </c>
      <c r="Q330" s="179">
        <v>0</v>
      </c>
      <c r="R330" s="179">
        <f>Q330*H330</f>
        <v>0</v>
      </c>
      <c r="S330" s="179">
        <v>0.15</v>
      </c>
      <c r="T330" s="180">
        <f>S330*H330</f>
        <v>0.44999999999999996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81" t="s">
        <v>127</v>
      </c>
      <c r="AT330" s="181" t="s">
        <v>123</v>
      </c>
      <c r="AU330" s="181" t="s">
        <v>85</v>
      </c>
      <c r="AY330" s="17" t="s">
        <v>121</v>
      </c>
      <c r="BE330" s="182">
        <f>IF(N330="základní",J330,0)</f>
        <v>1416</v>
      </c>
      <c r="BF330" s="182">
        <f>IF(N330="snížená",J330,0)</f>
        <v>0</v>
      </c>
      <c r="BG330" s="182">
        <f>IF(N330="zákl. přenesená",J330,0)</f>
        <v>0</v>
      </c>
      <c r="BH330" s="182">
        <f>IF(N330="sníž. přenesená",J330,0)</f>
        <v>0</v>
      </c>
      <c r="BI330" s="182">
        <f>IF(N330="nulová",J330,0)</f>
        <v>0</v>
      </c>
      <c r="BJ330" s="17" t="s">
        <v>83</v>
      </c>
      <c r="BK330" s="182">
        <f>ROUND(I330*H330,2)</f>
        <v>1416</v>
      </c>
      <c r="BL330" s="17" t="s">
        <v>127</v>
      </c>
      <c r="BM330" s="181" t="s">
        <v>948</v>
      </c>
    </row>
    <row r="331" spans="1:47" s="2" customFormat="1" ht="19.5">
      <c r="A331" s="31"/>
      <c r="B331" s="32"/>
      <c r="C331" s="33"/>
      <c r="D331" s="183" t="s">
        <v>129</v>
      </c>
      <c r="E331" s="33"/>
      <c r="F331" s="184" t="s">
        <v>949</v>
      </c>
      <c r="G331" s="33"/>
      <c r="H331" s="33"/>
      <c r="I331" s="33"/>
      <c r="J331" s="33"/>
      <c r="K331" s="33"/>
      <c r="L331" s="36"/>
      <c r="M331" s="185"/>
      <c r="N331" s="186"/>
      <c r="O331" s="61"/>
      <c r="P331" s="61"/>
      <c r="Q331" s="61"/>
      <c r="R331" s="61"/>
      <c r="S331" s="61"/>
      <c r="T331" s="62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T331" s="17" t="s">
        <v>129</v>
      </c>
      <c r="AU331" s="17" t="s">
        <v>85</v>
      </c>
    </row>
    <row r="332" spans="2:51" s="13" customFormat="1" ht="11.25">
      <c r="B332" s="187"/>
      <c r="C332" s="188"/>
      <c r="D332" s="183" t="s">
        <v>131</v>
      </c>
      <c r="E332" s="189" t="s">
        <v>17</v>
      </c>
      <c r="F332" s="190" t="s">
        <v>138</v>
      </c>
      <c r="G332" s="188"/>
      <c r="H332" s="191">
        <v>3</v>
      </c>
      <c r="I332" s="188"/>
      <c r="J332" s="188"/>
      <c r="K332" s="188"/>
      <c r="L332" s="192"/>
      <c r="M332" s="193"/>
      <c r="N332" s="194"/>
      <c r="O332" s="194"/>
      <c r="P332" s="194"/>
      <c r="Q332" s="194"/>
      <c r="R332" s="194"/>
      <c r="S332" s="194"/>
      <c r="T332" s="195"/>
      <c r="AT332" s="196" t="s">
        <v>131</v>
      </c>
      <c r="AU332" s="196" t="s">
        <v>85</v>
      </c>
      <c r="AV332" s="13" t="s">
        <v>85</v>
      </c>
      <c r="AW332" s="13" t="s">
        <v>36</v>
      </c>
      <c r="AX332" s="13" t="s">
        <v>75</v>
      </c>
      <c r="AY332" s="196" t="s">
        <v>121</v>
      </c>
    </row>
    <row r="333" spans="2:51" s="14" customFormat="1" ht="11.25">
      <c r="B333" s="197"/>
      <c r="C333" s="198"/>
      <c r="D333" s="183" t="s">
        <v>131</v>
      </c>
      <c r="E333" s="199" t="s">
        <v>17</v>
      </c>
      <c r="F333" s="200" t="s">
        <v>133</v>
      </c>
      <c r="G333" s="198"/>
      <c r="H333" s="201">
        <v>3</v>
      </c>
      <c r="I333" s="198"/>
      <c r="J333" s="198"/>
      <c r="K333" s="198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131</v>
      </c>
      <c r="AU333" s="206" t="s">
        <v>85</v>
      </c>
      <c r="AV333" s="14" t="s">
        <v>127</v>
      </c>
      <c r="AW333" s="14" t="s">
        <v>4</v>
      </c>
      <c r="AX333" s="14" t="s">
        <v>83</v>
      </c>
      <c r="AY333" s="206" t="s">
        <v>121</v>
      </c>
    </row>
    <row r="334" spans="1:65" s="2" customFormat="1" ht="24.2" customHeight="1">
      <c r="A334" s="31"/>
      <c r="B334" s="32"/>
      <c r="C334" s="170" t="s">
        <v>460</v>
      </c>
      <c r="D334" s="170" t="s">
        <v>123</v>
      </c>
      <c r="E334" s="171" t="s">
        <v>950</v>
      </c>
      <c r="F334" s="172" t="s">
        <v>951</v>
      </c>
      <c r="G334" s="173" t="s">
        <v>145</v>
      </c>
      <c r="H334" s="174">
        <v>136</v>
      </c>
      <c r="I334" s="175">
        <v>703</v>
      </c>
      <c r="J334" s="175">
        <f>ROUND(I334*H334,2)</f>
        <v>95608</v>
      </c>
      <c r="K334" s="176"/>
      <c r="L334" s="36"/>
      <c r="M334" s="177" t="s">
        <v>17</v>
      </c>
      <c r="N334" s="178" t="s">
        <v>46</v>
      </c>
      <c r="O334" s="179">
        <v>0.84</v>
      </c>
      <c r="P334" s="179">
        <f>O334*H334</f>
        <v>114.24</v>
      </c>
      <c r="Q334" s="179">
        <v>0.00014</v>
      </c>
      <c r="R334" s="179">
        <f>Q334*H334</f>
        <v>0.019039999999999998</v>
      </c>
      <c r="S334" s="179">
        <v>0</v>
      </c>
      <c r="T334" s="180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81" t="s">
        <v>127</v>
      </c>
      <c r="AT334" s="181" t="s">
        <v>123</v>
      </c>
      <c r="AU334" s="181" t="s">
        <v>85</v>
      </c>
      <c r="AY334" s="17" t="s">
        <v>121</v>
      </c>
      <c r="BE334" s="182">
        <f>IF(N334="základní",J334,0)</f>
        <v>95608</v>
      </c>
      <c r="BF334" s="182">
        <f>IF(N334="snížená",J334,0)</f>
        <v>0</v>
      </c>
      <c r="BG334" s="182">
        <f>IF(N334="zákl. přenesená",J334,0)</f>
        <v>0</v>
      </c>
      <c r="BH334" s="182">
        <f>IF(N334="sníž. přenesená",J334,0)</f>
        <v>0</v>
      </c>
      <c r="BI334" s="182">
        <f>IF(N334="nulová",J334,0)</f>
        <v>0</v>
      </c>
      <c r="BJ334" s="17" t="s">
        <v>83</v>
      </c>
      <c r="BK334" s="182">
        <f>ROUND(I334*H334,2)</f>
        <v>95608</v>
      </c>
      <c r="BL334" s="17" t="s">
        <v>127</v>
      </c>
      <c r="BM334" s="181" t="s">
        <v>952</v>
      </c>
    </row>
    <row r="335" spans="1:47" s="2" customFormat="1" ht="19.5">
      <c r="A335" s="31"/>
      <c r="B335" s="32"/>
      <c r="C335" s="33"/>
      <c r="D335" s="183" t="s">
        <v>129</v>
      </c>
      <c r="E335" s="33"/>
      <c r="F335" s="184" t="s">
        <v>953</v>
      </c>
      <c r="G335" s="33"/>
      <c r="H335" s="33"/>
      <c r="I335" s="33"/>
      <c r="J335" s="33"/>
      <c r="K335" s="33"/>
      <c r="L335" s="36"/>
      <c r="M335" s="185"/>
      <c r="N335" s="186"/>
      <c r="O335" s="61"/>
      <c r="P335" s="61"/>
      <c r="Q335" s="61"/>
      <c r="R335" s="61"/>
      <c r="S335" s="61"/>
      <c r="T335" s="62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T335" s="17" t="s">
        <v>129</v>
      </c>
      <c r="AU335" s="17" t="s">
        <v>85</v>
      </c>
    </row>
    <row r="336" spans="2:51" s="13" customFormat="1" ht="11.25">
      <c r="B336" s="187"/>
      <c r="C336" s="188"/>
      <c r="D336" s="183" t="s">
        <v>131</v>
      </c>
      <c r="E336" s="189" t="s">
        <v>17</v>
      </c>
      <c r="F336" s="190" t="s">
        <v>954</v>
      </c>
      <c r="G336" s="188"/>
      <c r="H336" s="191">
        <v>136</v>
      </c>
      <c r="I336" s="188"/>
      <c r="J336" s="188"/>
      <c r="K336" s="188"/>
      <c r="L336" s="192"/>
      <c r="M336" s="193"/>
      <c r="N336" s="194"/>
      <c r="O336" s="194"/>
      <c r="P336" s="194"/>
      <c r="Q336" s="194"/>
      <c r="R336" s="194"/>
      <c r="S336" s="194"/>
      <c r="T336" s="195"/>
      <c r="AT336" s="196" t="s">
        <v>131</v>
      </c>
      <c r="AU336" s="196" t="s">
        <v>85</v>
      </c>
      <c r="AV336" s="13" t="s">
        <v>85</v>
      </c>
      <c r="AW336" s="13" t="s">
        <v>36</v>
      </c>
      <c r="AX336" s="13" t="s">
        <v>75</v>
      </c>
      <c r="AY336" s="196" t="s">
        <v>121</v>
      </c>
    </row>
    <row r="337" spans="2:51" s="14" customFormat="1" ht="11.25">
      <c r="B337" s="197"/>
      <c r="C337" s="198"/>
      <c r="D337" s="183" t="s">
        <v>131</v>
      </c>
      <c r="E337" s="199" t="s">
        <v>17</v>
      </c>
      <c r="F337" s="200" t="s">
        <v>133</v>
      </c>
      <c r="G337" s="198"/>
      <c r="H337" s="201">
        <v>136</v>
      </c>
      <c r="I337" s="198"/>
      <c r="J337" s="198"/>
      <c r="K337" s="198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131</v>
      </c>
      <c r="AU337" s="206" t="s">
        <v>85</v>
      </c>
      <c r="AV337" s="14" t="s">
        <v>127</v>
      </c>
      <c r="AW337" s="14" t="s">
        <v>4</v>
      </c>
      <c r="AX337" s="14" t="s">
        <v>83</v>
      </c>
      <c r="AY337" s="206" t="s">
        <v>121</v>
      </c>
    </row>
    <row r="338" spans="1:65" s="2" customFormat="1" ht="24.2" customHeight="1">
      <c r="A338" s="31"/>
      <c r="B338" s="32"/>
      <c r="C338" s="207" t="s">
        <v>465</v>
      </c>
      <c r="D338" s="207" t="s">
        <v>173</v>
      </c>
      <c r="E338" s="208" t="s">
        <v>955</v>
      </c>
      <c r="F338" s="209" t="s">
        <v>956</v>
      </c>
      <c r="G338" s="210" t="s">
        <v>145</v>
      </c>
      <c r="H338" s="211">
        <v>138.04</v>
      </c>
      <c r="I338" s="212">
        <v>5617.6</v>
      </c>
      <c r="J338" s="212">
        <f>ROUND(I338*H338,2)</f>
        <v>775453.5</v>
      </c>
      <c r="K338" s="213"/>
      <c r="L338" s="214"/>
      <c r="M338" s="215" t="s">
        <v>17</v>
      </c>
      <c r="N338" s="216" t="s">
        <v>46</v>
      </c>
      <c r="O338" s="179">
        <v>0</v>
      </c>
      <c r="P338" s="179">
        <f>O338*H338</f>
        <v>0</v>
      </c>
      <c r="Q338" s="179">
        <v>0.23</v>
      </c>
      <c r="R338" s="179">
        <f>Q338*H338</f>
        <v>31.7492</v>
      </c>
      <c r="S338" s="179">
        <v>0</v>
      </c>
      <c r="T338" s="180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81" t="s">
        <v>167</v>
      </c>
      <c r="AT338" s="181" t="s">
        <v>173</v>
      </c>
      <c r="AU338" s="181" t="s">
        <v>85</v>
      </c>
      <c r="AY338" s="17" t="s">
        <v>121</v>
      </c>
      <c r="BE338" s="182">
        <f>IF(N338="základní",J338,0)</f>
        <v>775453.5</v>
      </c>
      <c r="BF338" s="182">
        <f>IF(N338="snížená",J338,0)</f>
        <v>0</v>
      </c>
      <c r="BG338" s="182">
        <f>IF(N338="zákl. přenesená",J338,0)</f>
        <v>0</v>
      </c>
      <c r="BH338" s="182">
        <f>IF(N338="sníž. přenesená",J338,0)</f>
        <v>0</v>
      </c>
      <c r="BI338" s="182">
        <f>IF(N338="nulová",J338,0)</f>
        <v>0</v>
      </c>
      <c r="BJ338" s="17" t="s">
        <v>83</v>
      </c>
      <c r="BK338" s="182">
        <f>ROUND(I338*H338,2)</f>
        <v>775453.5</v>
      </c>
      <c r="BL338" s="17" t="s">
        <v>127</v>
      </c>
      <c r="BM338" s="181" t="s">
        <v>957</v>
      </c>
    </row>
    <row r="339" spans="1:47" s="2" customFormat="1" ht="19.5">
      <c r="A339" s="31"/>
      <c r="B339" s="32"/>
      <c r="C339" s="33"/>
      <c r="D339" s="183" t="s">
        <v>129</v>
      </c>
      <c r="E339" s="33"/>
      <c r="F339" s="184" t="s">
        <v>956</v>
      </c>
      <c r="G339" s="33"/>
      <c r="H339" s="33"/>
      <c r="I339" s="33"/>
      <c r="J339" s="33"/>
      <c r="K339" s="33"/>
      <c r="L339" s="36"/>
      <c r="M339" s="185"/>
      <c r="N339" s="186"/>
      <c r="O339" s="61"/>
      <c r="P339" s="61"/>
      <c r="Q339" s="61"/>
      <c r="R339" s="61"/>
      <c r="S339" s="61"/>
      <c r="T339" s="62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T339" s="17" t="s">
        <v>129</v>
      </c>
      <c r="AU339" s="17" t="s">
        <v>85</v>
      </c>
    </row>
    <row r="340" spans="2:51" s="13" customFormat="1" ht="11.25">
      <c r="B340" s="187"/>
      <c r="C340" s="188"/>
      <c r="D340" s="183" t="s">
        <v>131</v>
      </c>
      <c r="E340" s="189" t="s">
        <v>17</v>
      </c>
      <c r="F340" s="190" t="s">
        <v>958</v>
      </c>
      <c r="G340" s="188"/>
      <c r="H340" s="191">
        <v>138.04</v>
      </c>
      <c r="I340" s="188"/>
      <c r="J340" s="188"/>
      <c r="K340" s="188"/>
      <c r="L340" s="192"/>
      <c r="M340" s="193"/>
      <c r="N340" s="194"/>
      <c r="O340" s="194"/>
      <c r="P340" s="194"/>
      <c r="Q340" s="194"/>
      <c r="R340" s="194"/>
      <c r="S340" s="194"/>
      <c r="T340" s="195"/>
      <c r="AT340" s="196" t="s">
        <v>131</v>
      </c>
      <c r="AU340" s="196" t="s">
        <v>85</v>
      </c>
      <c r="AV340" s="13" t="s">
        <v>85</v>
      </c>
      <c r="AW340" s="13" t="s">
        <v>36</v>
      </c>
      <c r="AX340" s="13" t="s">
        <v>83</v>
      </c>
      <c r="AY340" s="196" t="s">
        <v>121</v>
      </c>
    </row>
    <row r="341" spans="1:65" s="2" customFormat="1" ht="24.2" customHeight="1">
      <c r="A341" s="31"/>
      <c r="B341" s="32"/>
      <c r="C341" s="170" t="s">
        <v>470</v>
      </c>
      <c r="D341" s="170" t="s">
        <v>123</v>
      </c>
      <c r="E341" s="171" t="s">
        <v>959</v>
      </c>
      <c r="F341" s="172" t="s">
        <v>960</v>
      </c>
      <c r="G341" s="173" t="s">
        <v>212</v>
      </c>
      <c r="H341" s="174">
        <v>17</v>
      </c>
      <c r="I341" s="175">
        <v>1040</v>
      </c>
      <c r="J341" s="175">
        <f>ROUND(I341*H341,2)</f>
        <v>17680</v>
      </c>
      <c r="K341" s="176"/>
      <c r="L341" s="36"/>
      <c r="M341" s="177" t="s">
        <v>17</v>
      </c>
      <c r="N341" s="178" t="s">
        <v>46</v>
      </c>
      <c r="O341" s="179">
        <v>1.788</v>
      </c>
      <c r="P341" s="179">
        <f>O341*H341</f>
        <v>30.396</v>
      </c>
      <c r="Q341" s="179">
        <v>0.00012</v>
      </c>
      <c r="R341" s="179">
        <f>Q341*H341</f>
        <v>0.00204</v>
      </c>
      <c r="S341" s="179">
        <v>0</v>
      </c>
      <c r="T341" s="180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81" t="s">
        <v>127</v>
      </c>
      <c r="AT341" s="181" t="s">
        <v>123</v>
      </c>
      <c r="AU341" s="181" t="s">
        <v>85</v>
      </c>
      <c r="AY341" s="17" t="s">
        <v>121</v>
      </c>
      <c r="BE341" s="182">
        <f>IF(N341="základní",J341,0)</f>
        <v>17680</v>
      </c>
      <c r="BF341" s="182">
        <f>IF(N341="snížená",J341,0)</f>
        <v>0</v>
      </c>
      <c r="BG341" s="182">
        <f>IF(N341="zákl. přenesená",J341,0)</f>
        <v>0</v>
      </c>
      <c r="BH341" s="182">
        <f>IF(N341="sníž. přenesená",J341,0)</f>
        <v>0</v>
      </c>
      <c r="BI341" s="182">
        <f>IF(N341="nulová",J341,0)</f>
        <v>0</v>
      </c>
      <c r="BJ341" s="17" t="s">
        <v>83</v>
      </c>
      <c r="BK341" s="182">
        <f>ROUND(I341*H341,2)</f>
        <v>17680</v>
      </c>
      <c r="BL341" s="17" t="s">
        <v>127</v>
      </c>
      <c r="BM341" s="181" t="s">
        <v>961</v>
      </c>
    </row>
    <row r="342" spans="1:47" s="2" customFormat="1" ht="19.5">
      <c r="A342" s="31"/>
      <c r="B342" s="32"/>
      <c r="C342" s="33"/>
      <c r="D342" s="183" t="s">
        <v>129</v>
      </c>
      <c r="E342" s="33"/>
      <c r="F342" s="184" t="s">
        <v>962</v>
      </c>
      <c r="G342" s="33"/>
      <c r="H342" s="33"/>
      <c r="I342" s="33"/>
      <c r="J342" s="33"/>
      <c r="K342" s="33"/>
      <c r="L342" s="36"/>
      <c r="M342" s="185"/>
      <c r="N342" s="186"/>
      <c r="O342" s="61"/>
      <c r="P342" s="61"/>
      <c r="Q342" s="61"/>
      <c r="R342" s="61"/>
      <c r="S342" s="61"/>
      <c r="T342" s="62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7" t="s">
        <v>129</v>
      </c>
      <c r="AU342" s="17" t="s">
        <v>85</v>
      </c>
    </row>
    <row r="343" spans="2:51" s="13" customFormat="1" ht="11.25">
      <c r="B343" s="187"/>
      <c r="C343" s="188"/>
      <c r="D343" s="183" t="s">
        <v>131</v>
      </c>
      <c r="E343" s="189" t="s">
        <v>17</v>
      </c>
      <c r="F343" s="190" t="s">
        <v>963</v>
      </c>
      <c r="G343" s="188"/>
      <c r="H343" s="191">
        <v>17</v>
      </c>
      <c r="I343" s="188"/>
      <c r="J343" s="188"/>
      <c r="K343" s="188"/>
      <c r="L343" s="192"/>
      <c r="M343" s="193"/>
      <c r="N343" s="194"/>
      <c r="O343" s="194"/>
      <c r="P343" s="194"/>
      <c r="Q343" s="194"/>
      <c r="R343" s="194"/>
      <c r="S343" s="194"/>
      <c r="T343" s="195"/>
      <c r="AT343" s="196" t="s">
        <v>131</v>
      </c>
      <c r="AU343" s="196" t="s">
        <v>85</v>
      </c>
      <c r="AV343" s="13" t="s">
        <v>85</v>
      </c>
      <c r="AW343" s="13" t="s">
        <v>36</v>
      </c>
      <c r="AX343" s="13" t="s">
        <v>75</v>
      </c>
      <c r="AY343" s="196" t="s">
        <v>121</v>
      </c>
    </row>
    <row r="344" spans="2:51" s="14" customFormat="1" ht="11.25">
      <c r="B344" s="197"/>
      <c r="C344" s="198"/>
      <c r="D344" s="183" t="s">
        <v>131</v>
      </c>
      <c r="E344" s="199" t="s">
        <v>17</v>
      </c>
      <c r="F344" s="200" t="s">
        <v>133</v>
      </c>
      <c r="G344" s="198"/>
      <c r="H344" s="201">
        <v>17</v>
      </c>
      <c r="I344" s="198"/>
      <c r="J344" s="198"/>
      <c r="K344" s="198"/>
      <c r="L344" s="202"/>
      <c r="M344" s="203"/>
      <c r="N344" s="204"/>
      <c r="O344" s="204"/>
      <c r="P344" s="204"/>
      <c r="Q344" s="204"/>
      <c r="R344" s="204"/>
      <c r="S344" s="204"/>
      <c r="T344" s="205"/>
      <c r="AT344" s="206" t="s">
        <v>131</v>
      </c>
      <c r="AU344" s="206" t="s">
        <v>85</v>
      </c>
      <c r="AV344" s="14" t="s">
        <v>127</v>
      </c>
      <c r="AW344" s="14" t="s">
        <v>4</v>
      </c>
      <c r="AX344" s="14" t="s">
        <v>83</v>
      </c>
      <c r="AY344" s="206" t="s">
        <v>121</v>
      </c>
    </row>
    <row r="345" spans="1:65" s="2" customFormat="1" ht="14.45" customHeight="1">
      <c r="A345" s="31"/>
      <c r="B345" s="32"/>
      <c r="C345" s="207" t="s">
        <v>475</v>
      </c>
      <c r="D345" s="207" t="s">
        <v>173</v>
      </c>
      <c r="E345" s="208" t="s">
        <v>964</v>
      </c>
      <c r="F345" s="209" t="s">
        <v>965</v>
      </c>
      <c r="G345" s="210" t="s">
        <v>212</v>
      </c>
      <c r="H345" s="211">
        <v>17</v>
      </c>
      <c r="I345" s="212">
        <v>2129</v>
      </c>
      <c r="J345" s="212">
        <f>ROUND(I345*H345,2)</f>
        <v>36193</v>
      </c>
      <c r="K345" s="213"/>
      <c r="L345" s="214"/>
      <c r="M345" s="215" t="s">
        <v>17</v>
      </c>
      <c r="N345" s="216" t="s">
        <v>46</v>
      </c>
      <c r="O345" s="179">
        <v>0</v>
      </c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81" t="s">
        <v>167</v>
      </c>
      <c r="AT345" s="181" t="s">
        <v>173</v>
      </c>
      <c r="AU345" s="181" t="s">
        <v>85</v>
      </c>
      <c r="AY345" s="17" t="s">
        <v>121</v>
      </c>
      <c r="BE345" s="182">
        <f>IF(N345="základní",J345,0)</f>
        <v>36193</v>
      </c>
      <c r="BF345" s="182">
        <f>IF(N345="snížená",J345,0)</f>
        <v>0</v>
      </c>
      <c r="BG345" s="182">
        <f>IF(N345="zákl. přenesená",J345,0)</f>
        <v>0</v>
      </c>
      <c r="BH345" s="182">
        <f>IF(N345="sníž. přenesená",J345,0)</f>
        <v>0</v>
      </c>
      <c r="BI345" s="182">
        <f>IF(N345="nulová",J345,0)</f>
        <v>0</v>
      </c>
      <c r="BJ345" s="17" t="s">
        <v>83</v>
      </c>
      <c r="BK345" s="182">
        <f>ROUND(I345*H345,2)</f>
        <v>36193</v>
      </c>
      <c r="BL345" s="17" t="s">
        <v>127</v>
      </c>
      <c r="BM345" s="181" t="s">
        <v>966</v>
      </c>
    </row>
    <row r="346" spans="1:47" s="2" customFormat="1" ht="11.25">
      <c r="A346" s="31"/>
      <c r="B346" s="32"/>
      <c r="C346" s="33"/>
      <c r="D346" s="183" t="s">
        <v>129</v>
      </c>
      <c r="E346" s="33"/>
      <c r="F346" s="184" t="s">
        <v>965</v>
      </c>
      <c r="G346" s="33"/>
      <c r="H346" s="33"/>
      <c r="I346" s="33"/>
      <c r="J346" s="33"/>
      <c r="K346" s="33"/>
      <c r="L346" s="36"/>
      <c r="M346" s="185"/>
      <c r="N346" s="186"/>
      <c r="O346" s="61"/>
      <c r="P346" s="61"/>
      <c r="Q346" s="61"/>
      <c r="R346" s="61"/>
      <c r="S346" s="61"/>
      <c r="T346" s="62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7" t="s">
        <v>129</v>
      </c>
      <c r="AU346" s="17" t="s">
        <v>85</v>
      </c>
    </row>
    <row r="347" spans="1:65" s="2" customFormat="1" ht="24.2" customHeight="1">
      <c r="A347" s="31"/>
      <c r="B347" s="32"/>
      <c r="C347" s="170" t="s">
        <v>480</v>
      </c>
      <c r="D347" s="170" t="s">
        <v>123</v>
      </c>
      <c r="E347" s="171" t="s">
        <v>967</v>
      </c>
      <c r="F347" s="172" t="s">
        <v>968</v>
      </c>
      <c r="G347" s="173" t="s">
        <v>145</v>
      </c>
      <c r="H347" s="174">
        <v>52.488</v>
      </c>
      <c r="I347" s="175">
        <v>136</v>
      </c>
      <c r="J347" s="175">
        <f>ROUND(I347*H347,2)</f>
        <v>7138.37</v>
      </c>
      <c r="K347" s="176"/>
      <c r="L347" s="36"/>
      <c r="M347" s="177" t="s">
        <v>17</v>
      </c>
      <c r="N347" s="178" t="s">
        <v>46</v>
      </c>
      <c r="O347" s="179">
        <v>0.292</v>
      </c>
      <c r="P347" s="179">
        <f>O347*H347</f>
        <v>15.326495999999999</v>
      </c>
      <c r="Q347" s="179">
        <v>1E-05</v>
      </c>
      <c r="R347" s="179">
        <f>Q347*H347</f>
        <v>0.00052488</v>
      </c>
      <c r="S347" s="179">
        <v>0</v>
      </c>
      <c r="T347" s="180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81" t="s">
        <v>127</v>
      </c>
      <c r="AT347" s="181" t="s">
        <v>123</v>
      </c>
      <c r="AU347" s="181" t="s">
        <v>85</v>
      </c>
      <c r="AY347" s="17" t="s">
        <v>121</v>
      </c>
      <c r="BE347" s="182">
        <f>IF(N347="základní",J347,0)</f>
        <v>7138.37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7" t="s">
        <v>83</v>
      </c>
      <c r="BK347" s="182">
        <f>ROUND(I347*H347,2)</f>
        <v>7138.37</v>
      </c>
      <c r="BL347" s="17" t="s">
        <v>127</v>
      </c>
      <c r="BM347" s="181" t="s">
        <v>969</v>
      </c>
    </row>
    <row r="348" spans="1:47" s="2" customFormat="1" ht="19.5">
      <c r="A348" s="31"/>
      <c r="B348" s="32"/>
      <c r="C348" s="33"/>
      <c r="D348" s="183" t="s">
        <v>129</v>
      </c>
      <c r="E348" s="33"/>
      <c r="F348" s="184" t="s">
        <v>970</v>
      </c>
      <c r="G348" s="33"/>
      <c r="H348" s="33"/>
      <c r="I348" s="33"/>
      <c r="J348" s="33"/>
      <c r="K348" s="33"/>
      <c r="L348" s="36"/>
      <c r="M348" s="185"/>
      <c r="N348" s="186"/>
      <c r="O348" s="61"/>
      <c r="P348" s="61"/>
      <c r="Q348" s="61"/>
      <c r="R348" s="61"/>
      <c r="S348" s="61"/>
      <c r="T348" s="62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T348" s="17" t="s">
        <v>129</v>
      </c>
      <c r="AU348" s="17" t="s">
        <v>85</v>
      </c>
    </row>
    <row r="349" spans="1:65" s="2" customFormat="1" ht="14.45" customHeight="1">
      <c r="A349" s="31"/>
      <c r="B349" s="32"/>
      <c r="C349" s="207" t="s">
        <v>485</v>
      </c>
      <c r="D349" s="207" t="s">
        <v>173</v>
      </c>
      <c r="E349" s="208" t="s">
        <v>971</v>
      </c>
      <c r="F349" s="209" t="s">
        <v>972</v>
      </c>
      <c r="G349" s="210" t="s">
        <v>145</v>
      </c>
      <c r="H349" s="211">
        <v>52.488</v>
      </c>
      <c r="I349" s="212">
        <v>291.2</v>
      </c>
      <c r="J349" s="212">
        <f>ROUND(I349*H349,2)</f>
        <v>15284.51</v>
      </c>
      <c r="K349" s="213"/>
      <c r="L349" s="214"/>
      <c r="M349" s="215" t="s">
        <v>17</v>
      </c>
      <c r="N349" s="216" t="s">
        <v>46</v>
      </c>
      <c r="O349" s="179">
        <v>0</v>
      </c>
      <c r="P349" s="179">
        <f>O349*H349</f>
        <v>0</v>
      </c>
      <c r="Q349" s="179">
        <v>0.0033</v>
      </c>
      <c r="R349" s="179">
        <f>Q349*H349</f>
        <v>0.1732104</v>
      </c>
      <c r="S349" s="179">
        <v>0</v>
      </c>
      <c r="T349" s="180">
        <f>S349*H349</f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81" t="s">
        <v>167</v>
      </c>
      <c r="AT349" s="181" t="s">
        <v>173</v>
      </c>
      <c r="AU349" s="181" t="s">
        <v>85</v>
      </c>
      <c r="AY349" s="17" t="s">
        <v>121</v>
      </c>
      <c r="BE349" s="182">
        <f>IF(N349="základní",J349,0)</f>
        <v>15284.51</v>
      </c>
      <c r="BF349" s="182">
        <f>IF(N349="snížená",J349,0)</f>
        <v>0</v>
      </c>
      <c r="BG349" s="182">
        <f>IF(N349="zákl. přenesená",J349,0)</f>
        <v>0</v>
      </c>
      <c r="BH349" s="182">
        <f>IF(N349="sníž. přenesená",J349,0)</f>
        <v>0</v>
      </c>
      <c r="BI349" s="182">
        <f>IF(N349="nulová",J349,0)</f>
        <v>0</v>
      </c>
      <c r="BJ349" s="17" t="s">
        <v>83</v>
      </c>
      <c r="BK349" s="182">
        <f>ROUND(I349*H349,2)</f>
        <v>15284.51</v>
      </c>
      <c r="BL349" s="17" t="s">
        <v>127</v>
      </c>
      <c r="BM349" s="181" t="s">
        <v>973</v>
      </c>
    </row>
    <row r="350" spans="1:47" s="2" customFormat="1" ht="11.25">
      <c r="A350" s="31"/>
      <c r="B350" s="32"/>
      <c r="C350" s="33"/>
      <c r="D350" s="183" t="s">
        <v>129</v>
      </c>
      <c r="E350" s="33"/>
      <c r="F350" s="184" t="s">
        <v>972</v>
      </c>
      <c r="G350" s="33"/>
      <c r="H350" s="33"/>
      <c r="I350" s="33"/>
      <c r="J350" s="33"/>
      <c r="K350" s="33"/>
      <c r="L350" s="36"/>
      <c r="M350" s="185"/>
      <c r="N350" s="186"/>
      <c r="O350" s="61"/>
      <c r="P350" s="61"/>
      <c r="Q350" s="61"/>
      <c r="R350" s="61"/>
      <c r="S350" s="61"/>
      <c r="T350" s="62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T350" s="17" t="s">
        <v>129</v>
      </c>
      <c r="AU350" s="17" t="s">
        <v>85</v>
      </c>
    </row>
    <row r="351" spans="2:51" s="13" customFormat="1" ht="11.25">
      <c r="B351" s="187"/>
      <c r="C351" s="188"/>
      <c r="D351" s="183" t="s">
        <v>131</v>
      </c>
      <c r="E351" s="189" t="s">
        <v>17</v>
      </c>
      <c r="F351" s="190" t="s">
        <v>974</v>
      </c>
      <c r="G351" s="188"/>
      <c r="H351" s="191">
        <v>52.488</v>
      </c>
      <c r="I351" s="188"/>
      <c r="J351" s="188"/>
      <c r="K351" s="188"/>
      <c r="L351" s="192"/>
      <c r="M351" s="193"/>
      <c r="N351" s="194"/>
      <c r="O351" s="194"/>
      <c r="P351" s="194"/>
      <c r="Q351" s="194"/>
      <c r="R351" s="194"/>
      <c r="S351" s="194"/>
      <c r="T351" s="195"/>
      <c r="AT351" s="196" t="s">
        <v>131</v>
      </c>
      <c r="AU351" s="196" t="s">
        <v>85</v>
      </c>
      <c r="AV351" s="13" t="s">
        <v>85</v>
      </c>
      <c r="AW351" s="13" t="s">
        <v>36</v>
      </c>
      <c r="AX351" s="13" t="s">
        <v>75</v>
      </c>
      <c r="AY351" s="196" t="s">
        <v>121</v>
      </c>
    </row>
    <row r="352" spans="2:51" s="14" customFormat="1" ht="11.25">
      <c r="B352" s="197"/>
      <c r="C352" s="198"/>
      <c r="D352" s="183" t="s">
        <v>131</v>
      </c>
      <c r="E352" s="199" t="s">
        <v>17</v>
      </c>
      <c r="F352" s="200" t="s">
        <v>133</v>
      </c>
      <c r="G352" s="198"/>
      <c r="H352" s="201">
        <v>52.488</v>
      </c>
      <c r="I352" s="198"/>
      <c r="J352" s="198"/>
      <c r="K352" s="198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131</v>
      </c>
      <c r="AU352" s="206" t="s">
        <v>85</v>
      </c>
      <c r="AV352" s="14" t="s">
        <v>127</v>
      </c>
      <c r="AW352" s="14" t="s">
        <v>4</v>
      </c>
      <c r="AX352" s="14" t="s">
        <v>83</v>
      </c>
      <c r="AY352" s="206" t="s">
        <v>121</v>
      </c>
    </row>
    <row r="353" spans="1:65" s="2" customFormat="1" ht="24.2" customHeight="1">
      <c r="A353" s="31"/>
      <c r="B353" s="32"/>
      <c r="C353" s="170" t="s">
        <v>490</v>
      </c>
      <c r="D353" s="170" t="s">
        <v>123</v>
      </c>
      <c r="E353" s="171" t="s">
        <v>975</v>
      </c>
      <c r="F353" s="172" t="s">
        <v>976</v>
      </c>
      <c r="G353" s="173" t="s">
        <v>145</v>
      </c>
      <c r="H353" s="174">
        <v>153.444</v>
      </c>
      <c r="I353" s="175">
        <v>143</v>
      </c>
      <c r="J353" s="175">
        <f>ROUND(I353*H353,2)</f>
        <v>21942.49</v>
      </c>
      <c r="K353" s="176"/>
      <c r="L353" s="36"/>
      <c r="M353" s="177" t="s">
        <v>17</v>
      </c>
      <c r="N353" s="178" t="s">
        <v>46</v>
      </c>
      <c r="O353" s="179">
        <v>0.312</v>
      </c>
      <c r="P353" s="179">
        <f>O353*H353</f>
        <v>47.874528</v>
      </c>
      <c r="Q353" s="179">
        <v>1E-05</v>
      </c>
      <c r="R353" s="179">
        <f>Q353*H353</f>
        <v>0.00153444</v>
      </c>
      <c r="S353" s="179">
        <v>0</v>
      </c>
      <c r="T353" s="180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81" t="s">
        <v>127</v>
      </c>
      <c r="AT353" s="181" t="s">
        <v>123</v>
      </c>
      <c r="AU353" s="181" t="s">
        <v>85</v>
      </c>
      <c r="AY353" s="17" t="s">
        <v>121</v>
      </c>
      <c r="BE353" s="182">
        <f>IF(N353="základní",J353,0)</f>
        <v>21942.49</v>
      </c>
      <c r="BF353" s="182">
        <f>IF(N353="snížená",J353,0)</f>
        <v>0</v>
      </c>
      <c r="BG353" s="182">
        <f>IF(N353="zákl. přenesená",J353,0)</f>
        <v>0</v>
      </c>
      <c r="BH353" s="182">
        <f>IF(N353="sníž. přenesená",J353,0)</f>
        <v>0</v>
      </c>
      <c r="BI353" s="182">
        <f>IF(N353="nulová",J353,0)</f>
        <v>0</v>
      </c>
      <c r="BJ353" s="17" t="s">
        <v>83</v>
      </c>
      <c r="BK353" s="182">
        <f>ROUND(I353*H353,2)</f>
        <v>21942.49</v>
      </c>
      <c r="BL353" s="17" t="s">
        <v>127</v>
      </c>
      <c r="BM353" s="181" t="s">
        <v>977</v>
      </c>
    </row>
    <row r="354" spans="1:47" s="2" customFormat="1" ht="19.5">
      <c r="A354" s="31"/>
      <c r="B354" s="32"/>
      <c r="C354" s="33"/>
      <c r="D354" s="183" t="s">
        <v>129</v>
      </c>
      <c r="E354" s="33"/>
      <c r="F354" s="184" t="s">
        <v>978</v>
      </c>
      <c r="G354" s="33"/>
      <c r="H354" s="33"/>
      <c r="I354" s="33"/>
      <c r="J354" s="33"/>
      <c r="K354" s="33"/>
      <c r="L354" s="36"/>
      <c r="M354" s="185"/>
      <c r="N354" s="186"/>
      <c r="O354" s="61"/>
      <c r="P354" s="61"/>
      <c r="Q354" s="61"/>
      <c r="R354" s="61"/>
      <c r="S354" s="61"/>
      <c r="T354" s="62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T354" s="17" t="s">
        <v>129</v>
      </c>
      <c r="AU354" s="17" t="s">
        <v>85</v>
      </c>
    </row>
    <row r="355" spans="1:65" s="2" customFormat="1" ht="14.45" customHeight="1">
      <c r="A355" s="31"/>
      <c r="B355" s="32"/>
      <c r="C355" s="207" t="s">
        <v>494</v>
      </c>
      <c r="D355" s="207" t="s">
        <v>173</v>
      </c>
      <c r="E355" s="208" t="s">
        <v>979</v>
      </c>
      <c r="F355" s="209" t="s">
        <v>980</v>
      </c>
      <c r="G355" s="210" t="s">
        <v>145</v>
      </c>
      <c r="H355" s="211">
        <v>153.444</v>
      </c>
      <c r="I355" s="212">
        <v>322.4</v>
      </c>
      <c r="J355" s="212">
        <f>ROUND(I355*H355,2)</f>
        <v>49470.35</v>
      </c>
      <c r="K355" s="213"/>
      <c r="L355" s="214"/>
      <c r="M355" s="215" t="s">
        <v>17</v>
      </c>
      <c r="N355" s="216" t="s">
        <v>46</v>
      </c>
      <c r="O355" s="179">
        <v>0</v>
      </c>
      <c r="P355" s="179">
        <f>O355*H355</f>
        <v>0</v>
      </c>
      <c r="Q355" s="179">
        <v>0.00482</v>
      </c>
      <c r="R355" s="179">
        <f>Q355*H355</f>
        <v>0.7396000799999999</v>
      </c>
      <c r="S355" s="179">
        <v>0</v>
      </c>
      <c r="T355" s="180">
        <f>S355*H355</f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81" t="s">
        <v>167</v>
      </c>
      <c r="AT355" s="181" t="s">
        <v>173</v>
      </c>
      <c r="AU355" s="181" t="s">
        <v>85</v>
      </c>
      <c r="AY355" s="17" t="s">
        <v>121</v>
      </c>
      <c r="BE355" s="182">
        <f>IF(N355="základní",J355,0)</f>
        <v>49470.35</v>
      </c>
      <c r="BF355" s="182">
        <f>IF(N355="snížená",J355,0)</f>
        <v>0</v>
      </c>
      <c r="BG355" s="182">
        <f>IF(N355="zákl. přenesená",J355,0)</f>
        <v>0</v>
      </c>
      <c r="BH355" s="182">
        <f>IF(N355="sníž. přenesená",J355,0)</f>
        <v>0</v>
      </c>
      <c r="BI355" s="182">
        <f>IF(N355="nulová",J355,0)</f>
        <v>0</v>
      </c>
      <c r="BJ355" s="17" t="s">
        <v>83</v>
      </c>
      <c r="BK355" s="182">
        <f>ROUND(I355*H355,2)</f>
        <v>49470.35</v>
      </c>
      <c r="BL355" s="17" t="s">
        <v>127</v>
      </c>
      <c r="BM355" s="181" t="s">
        <v>981</v>
      </c>
    </row>
    <row r="356" spans="1:47" s="2" customFormat="1" ht="11.25">
      <c r="A356" s="31"/>
      <c r="B356" s="32"/>
      <c r="C356" s="33"/>
      <c r="D356" s="183" t="s">
        <v>129</v>
      </c>
      <c r="E356" s="33"/>
      <c r="F356" s="184" t="s">
        <v>980</v>
      </c>
      <c r="G356" s="33"/>
      <c r="H356" s="33"/>
      <c r="I356" s="33"/>
      <c r="J356" s="33"/>
      <c r="K356" s="33"/>
      <c r="L356" s="36"/>
      <c r="M356" s="185"/>
      <c r="N356" s="186"/>
      <c r="O356" s="61"/>
      <c r="P356" s="61"/>
      <c r="Q356" s="61"/>
      <c r="R356" s="61"/>
      <c r="S356" s="61"/>
      <c r="T356" s="62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T356" s="17" t="s">
        <v>129</v>
      </c>
      <c r="AU356" s="17" t="s">
        <v>85</v>
      </c>
    </row>
    <row r="357" spans="2:51" s="13" customFormat="1" ht="11.25">
      <c r="B357" s="187"/>
      <c r="C357" s="188"/>
      <c r="D357" s="183" t="s">
        <v>131</v>
      </c>
      <c r="E357" s="189" t="s">
        <v>17</v>
      </c>
      <c r="F357" s="190" t="s">
        <v>982</v>
      </c>
      <c r="G357" s="188"/>
      <c r="H357" s="191">
        <v>153.444</v>
      </c>
      <c r="I357" s="188"/>
      <c r="J357" s="188"/>
      <c r="K357" s="188"/>
      <c r="L357" s="192"/>
      <c r="M357" s="193"/>
      <c r="N357" s="194"/>
      <c r="O357" s="194"/>
      <c r="P357" s="194"/>
      <c r="Q357" s="194"/>
      <c r="R357" s="194"/>
      <c r="S357" s="194"/>
      <c r="T357" s="195"/>
      <c r="AT357" s="196" t="s">
        <v>131</v>
      </c>
      <c r="AU357" s="196" t="s">
        <v>85</v>
      </c>
      <c r="AV357" s="13" t="s">
        <v>85</v>
      </c>
      <c r="AW357" s="13" t="s">
        <v>36</v>
      </c>
      <c r="AX357" s="13" t="s">
        <v>75</v>
      </c>
      <c r="AY357" s="196" t="s">
        <v>121</v>
      </c>
    </row>
    <row r="358" spans="2:51" s="14" customFormat="1" ht="11.25">
      <c r="B358" s="197"/>
      <c r="C358" s="198"/>
      <c r="D358" s="183" t="s">
        <v>131</v>
      </c>
      <c r="E358" s="199" t="s">
        <v>17</v>
      </c>
      <c r="F358" s="200" t="s">
        <v>133</v>
      </c>
      <c r="G358" s="198"/>
      <c r="H358" s="201">
        <v>153.444</v>
      </c>
      <c r="I358" s="198"/>
      <c r="J358" s="198"/>
      <c r="K358" s="198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131</v>
      </c>
      <c r="AU358" s="206" t="s">
        <v>85</v>
      </c>
      <c r="AV358" s="14" t="s">
        <v>127</v>
      </c>
      <c r="AW358" s="14" t="s">
        <v>4</v>
      </c>
      <c r="AX358" s="14" t="s">
        <v>83</v>
      </c>
      <c r="AY358" s="206" t="s">
        <v>121</v>
      </c>
    </row>
    <row r="359" spans="1:65" s="2" customFormat="1" ht="24.2" customHeight="1">
      <c r="A359" s="31"/>
      <c r="B359" s="32"/>
      <c r="C359" s="170" t="s">
        <v>499</v>
      </c>
      <c r="D359" s="170" t="s">
        <v>123</v>
      </c>
      <c r="E359" s="171" t="s">
        <v>983</v>
      </c>
      <c r="F359" s="172" t="s">
        <v>984</v>
      </c>
      <c r="G359" s="173" t="s">
        <v>212</v>
      </c>
      <c r="H359" s="174">
        <v>21</v>
      </c>
      <c r="I359" s="175">
        <v>888</v>
      </c>
      <c r="J359" s="175">
        <f>ROUND(I359*H359,2)</f>
        <v>18648</v>
      </c>
      <c r="K359" s="176"/>
      <c r="L359" s="36"/>
      <c r="M359" s="177" t="s">
        <v>17</v>
      </c>
      <c r="N359" s="178" t="s">
        <v>46</v>
      </c>
      <c r="O359" s="179">
        <v>1.18</v>
      </c>
      <c r="P359" s="179">
        <f>O359*H359</f>
        <v>24.779999999999998</v>
      </c>
      <c r="Q359" s="179">
        <v>0.00018</v>
      </c>
      <c r="R359" s="179">
        <f>Q359*H359</f>
        <v>0.0037800000000000004</v>
      </c>
      <c r="S359" s="179">
        <v>0</v>
      </c>
      <c r="T359" s="180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81" t="s">
        <v>127</v>
      </c>
      <c r="AT359" s="181" t="s">
        <v>123</v>
      </c>
      <c r="AU359" s="181" t="s">
        <v>85</v>
      </c>
      <c r="AY359" s="17" t="s">
        <v>121</v>
      </c>
      <c r="BE359" s="182">
        <f>IF(N359="základní",J359,0)</f>
        <v>18648</v>
      </c>
      <c r="BF359" s="182">
        <f>IF(N359="snížená",J359,0)</f>
        <v>0</v>
      </c>
      <c r="BG359" s="182">
        <f>IF(N359="zákl. přenesená",J359,0)</f>
        <v>0</v>
      </c>
      <c r="BH359" s="182">
        <f>IF(N359="sníž. přenesená",J359,0)</f>
        <v>0</v>
      </c>
      <c r="BI359" s="182">
        <f>IF(N359="nulová",J359,0)</f>
        <v>0</v>
      </c>
      <c r="BJ359" s="17" t="s">
        <v>83</v>
      </c>
      <c r="BK359" s="182">
        <f>ROUND(I359*H359,2)</f>
        <v>18648</v>
      </c>
      <c r="BL359" s="17" t="s">
        <v>127</v>
      </c>
      <c r="BM359" s="181" t="s">
        <v>985</v>
      </c>
    </row>
    <row r="360" spans="1:47" s="2" customFormat="1" ht="19.5">
      <c r="A360" s="31"/>
      <c r="B360" s="32"/>
      <c r="C360" s="33"/>
      <c r="D360" s="183" t="s">
        <v>129</v>
      </c>
      <c r="E360" s="33"/>
      <c r="F360" s="184" t="s">
        <v>986</v>
      </c>
      <c r="G360" s="33"/>
      <c r="H360" s="33"/>
      <c r="I360" s="33"/>
      <c r="J360" s="33"/>
      <c r="K360" s="33"/>
      <c r="L360" s="36"/>
      <c r="M360" s="185"/>
      <c r="N360" s="186"/>
      <c r="O360" s="61"/>
      <c r="P360" s="61"/>
      <c r="Q360" s="61"/>
      <c r="R360" s="61"/>
      <c r="S360" s="61"/>
      <c r="T360" s="62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T360" s="17" t="s">
        <v>129</v>
      </c>
      <c r="AU360" s="17" t="s">
        <v>85</v>
      </c>
    </row>
    <row r="361" spans="1:65" s="2" customFormat="1" ht="24.2" customHeight="1">
      <c r="A361" s="31"/>
      <c r="B361" s="32"/>
      <c r="C361" s="207" t="s">
        <v>503</v>
      </c>
      <c r="D361" s="207" t="s">
        <v>173</v>
      </c>
      <c r="E361" s="208" t="s">
        <v>987</v>
      </c>
      <c r="F361" s="209" t="s">
        <v>988</v>
      </c>
      <c r="G361" s="210" t="s">
        <v>212</v>
      </c>
      <c r="H361" s="211">
        <v>19</v>
      </c>
      <c r="I361" s="212">
        <v>8966.1</v>
      </c>
      <c r="J361" s="212">
        <f>ROUND(I361*H361,2)</f>
        <v>170355.9</v>
      </c>
      <c r="K361" s="213"/>
      <c r="L361" s="214"/>
      <c r="M361" s="215" t="s">
        <v>17</v>
      </c>
      <c r="N361" s="216" t="s">
        <v>46</v>
      </c>
      <c r="O361" s="179">
        <v>0</v>
      </c>
      <c r="P361" s="179">
        <f>O361*H361</f>
        <v>0</v>
      </c>
      <c r="Q361" s="179">
        <v>0.27</v>
      </c>
      <c r="R361" s="179">
        <f>Q361*H361</f>
        <v>5.130000000000001</v>
      </c>
      <c r="S361" s="179">
        <v>0</v>
      </c>
      <c r="T361" s="180">
        <f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81" t="s">
        <v>167</v>
      </c>
      <c r="AT361" s="181" t="s">
        <v>173</v>
      </c>
      <c r="AU361" s="181" t="s">
        <v>85</v>
      </c>
      <c r="AY361" s="17" t="s">
        <v>121</v>
      </c>
      <c r="BE361" s="182">
        <f>IF(N361="základní",J361,0)</f>
        <v>170355.9</v>
      </c>
      <c r="BF361" s="182">
        <f>IF(N361="snížená",J361,0)</f>
        <v>0</v>
      </c>
      <c r="BG361" s="182">
        <f>IF(N361="zákl. přenesená",J361,0)</f>
        <v>0</v>
      </c>
      <c r="BH361" s="182">
        <f>IF(N361="sníž. přenesená",J361,0)</f>
        <v>0</v>
      </c>
      <c r="BI361" s="182">
        <f>IF(N361="nulová",J361,0)</f>
        <v>0</v>
      </c>
      <c r="BJ361" s="17" t="s">
        <v>83</v>
      </c>
      <c r="BK361" s="182">
        <f>ROUND(I361*H361,2)</f>
        <v>170355.9</v>
      </c>
      <c r="BL361" s="17" t="s">
        <v>127</v>
      </c>
      <c r="BM361" s="181" t="s">
        <v>989</v>
      </c>
    </row>
    <row r="362" spans="1:47" s="2" customFormat="1" ht="19.5">
      <c r="A362" s="31"/>
      <c r="B362" s="32"/>
      <c r="C362" s="33"/>
      <c r="D362" s="183" t="s">
        <v>129</v>
      </c>
      <c r="E362" s="33"/>
      <c r="F362" s="184" t="s">
        <v>988</v>
      </c>
      <c r="G362" s="33"/>
      <c r="H362" s="33"/>
      <c r="I362" s="33"/>
      <c r="J362" s="33"/>
      <c r="K362" s="33"/>
      <c r="L362" s="36"/>
      <c r="M362" s="185"/>
      <c r="N362" s="186"/>
      <c r="O362" s="61"/>
      <c r="P362" s="61"/>
      <c r="Q362" s="61"/>
      <c r="R362" s="61"/>
      <c r="S362" s="61"/>
      <c r="T362" s="62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T362" s="17" t="s">
        <v>129</v>
      </c>
      <c r="AU362" s="17" t="s">
        <v>85</v>
      </c>
    </row>
    <row r="363" spans="2:51" s="13" customFormat="1" ht="11.25">
      <c r="B363" s="187"/>
      <c r="C363" s="188"/>
      <c r="D363" s="183" t="s">
        <v>131</v>
      </c>
      <c r="E363" s="189" t="s">
        <v>17</v>
      </c>
      <c r="F363" s="190" t="s">
        <v>241</v>
      </c>
      <c r="G363" s="188"/>
      <c r="H363" s="191">
        <v>19</v>
      </c>
      <c r="I363" s="188"/>
      <c r="J363" s="188"/>
      <c r="K363" s="188"/>
      <c r="L363" s="192"/>
      <c r="M363" s="193"/>
      <c r="N363" s="194"/>
      <c r="O363" s="194"/>
      <c r="P363" s="194"/>
      <c r="Q363" s="194"/>
      <c r="R363" s="194"/>
      <c r="S363" s="194"/>
      <c r="T363" s="195"/>
      <c r="AT363" s="196" t="s">
        <v>131</v>
      </c>
      <c r="AU363" s="196" t="s">
        <v>85</v>
      </c>
      <c r="AV363" s="13" t="s">
        <v>85</v>
      </c>
      <c r="AW363" s="13" t="s">
        <v>36</v>
      </c>
      <c r="AX363" s="13" t="s">
        <v>75</v>
      </c>
      <c r="AY363" s="196" t="s">
        <v>121</v>
      </c>
    </row>
    <row r="364" spans="2:51" s="14" customFormat="1" ht="11.25">
      <c r="B364" s="197"/>
      <c r="C364" s="198"/>
      <c r="D364" s="183" t="s">
        <v>131</v>
      </c>
      <c r="E364" s="199" t="s">
        <v>17</v>
      </c>
      <c r="F364" s="200" t="s">
        <v>133</v>
      </c>
      <c r="G364" s="198"/>
      <c r="H364" s="201">
        <v>19</v>
      </c>
      <c r="I364" s="198"/>
      <c r="J364" s="198"/>
      <c r="K364" s="198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131</v>
      </c>
      <c r="AU364" s="206" t="s">
        <v>85</v>
      </c>
      <c r="AV364" s="14" t="s">
        <v>127</v>
      </c>
      <c r="AW364" s="14" t="s">
        <v>4</v>
      </c>
      <c r="AX364" s="14" t="s">
        <v>83</v>
      </c>
      <c r="AY364" s="206" t="s">
        <v>121</v>
      </c>
    </row>
    <row r="365" spans="1:65" s="2" customFormat="1" ht="24.2" customHeight="1">
      <c r="A365" s="31"/>
      <c r="B365" s="32"/>
      <c r="C365" s="207" t="s">
        <v>508</v>
      </c>
      <c r="D365" s="207" t="s">
        <v>173</v>
      </c>
      <c r="E365" s="208" t="s">
        <v>990</v>
      </c>
      <c r="F365" s="209" t="s">
        <v>991</v>
      </c>
      <c r="G365" s="210" t="s">
        <v>212</v>
      </c>
      <c r="H365" s="211">
        <v>2</v>
      </c>
      <c r="I365" s="212">
        <v>8966.1</v>
      </c>
      <c r="J365" s="212">
        <f>ROUND(I365*H365,2)</f>
        <v>17932.2</v>
      </c>
      <c r="K365" s="213"/>
      <c r="L365" s="214"/>
      <c r="M365" s="215" t="s">
        <v>17</v>
      </c>
      <c r="N365" s="216" t="s">
        <v>46</v>
      </c>
      <c r="O365" s="179">
        <v>0</v>
      </c>
      <c r="P365" s="179">
        <f>O365*H365</f>
        <v>0</v>
      </c>
      <c r="Q365" s="179">
        <v>0.27</v>
      </c>
      <c r="R365" s="179">
        <f>Q365*H365</f>
        <v>0.54</v>
      </c>
      <c r="S365" s="179">
        <v>0</v>
      </c>
      <c r="T365" s="180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81" t="s">
        <v>167</v>
      </c>
      <c r="AT365" s="181" t="s">
        <v>173</v>
      </c>
      <c r="AU365" s="181" t="s">
        <v>85</v>
      </c>
      <c r="AY365" s="17" t="s">
        <v>121</v>
      </c>
      <c r="BE365" s="182">
        <f>IF(N365="základní",J365,0)</f>
        <v>17932.2</v>
      </c>
      <c r="BF365" s="182">
        <f>IF(N365="snížená",J365,0)</f>
        <v>0</v>
      </c>
      <c r="BG365" s="182">
        <f>IF(N365="zákl. přenesená",J365,0)</f>
        <v>0</v>
      </c>
      <c r="BH365" s="182">
        <f>IF(N365="sníž. přenesená",J365,0)</f>
        <v>0</v>
      </c>
      <c r="BI365" s="182">
        <f>IF(N365="nulová",J365,0)</f>
        <v>0</v>
      </c>
      <c r="BJ365" s="17" t="s">
        <v>83</v>
      </c>
      <c r="BK365" s="182">
        <f>ROUND(I365*H365,2)</f>
        <v>17932.2</v>
      </c>
      <c r="BL365" s="17" t="s">
        <v>127</v>
      </c>
      <c r="BM365" s="181" t="s">
        <v>992</v>
      </c>
    </row>
    <row r="366" spans="1:47" s="2" customFormat="1" ht="19.5">
      <c r="A366" s="31"/>
      <c r="B366" s="32"/>
      <c r="C366" s="33"/>
      <c r="D366" s="183" t="s">
        <v>129</v>
      </c>
      <c r="E366" s="33"/>
      <c r="F366" s="184" t="s">
        <v>993</v>
      </c>
      <c r="G366" s="33"/>
      <c r="H366" s="33"/>
      <c r="I366" s="33"/>
      <c r="J366" s="33"/>
      <c r="K366" s="33"/>
      <c r="L366" s="36"/>
      <c r="M366" s="185"/>
      <c r="N366" s="186"/>
      <c r="O366" s="61"/>
      <c r="P366" s="61"/>
      <c r="Q366" s="61"/>
      <c r="R366" s="61"/>
      <c r="S366" s="61"/>
      <c r="T366" s="62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T366" s="17" t="s">
        <v>129</v>
      </c>
      <c r="AU366" s="17" t="s">
        <v>85</v>
      </c>
    </row>
    <row r="367" spans="2:51" s="13" customFormat="1" ht="11.25">
      <c r="B367" s="187"/>
      <c r="C367" s="188"/>
      <c r="D367" s="183" t="s">
        <v>131</v>
      </c>
      <c r="E367" s="189" t="s">
        <v>17</v>
      </c>
      <c r="F367" s="190" t="s">
        <v>85</v>
      </c>
      <c r="G367" s="188"/>
      <c r="H367" s="191">
        <v>2</v>
      </c>
      <c r="I367" s="188"/>
      <c r="J367" s="188"/>
      <c r="K367" s="188"/>
      <c r="L367" s="192"/>
      <c r="M367" s="193"/>
      <c r="N367" s="194"/>
      <c r="O367" s="194"/>
      <c r="P367" s="194"/>
      <c r="Q367" s="194"/>
      <c r="R367" s="194"/>
      <c r="S367" s="194"/>
      <c r="T367" s="195"/>
      <c r="AT367" s="196" t="s">
        <v>131</v>
      </c>
      <c r="AU367" s="196" t="s">
        <v>85</v>
      </c>
      <c r="AV367" s="13" t="s">
        <v>85</v>
      </c>
      <c r="AW367" s="13" t="s">
        <v>36</v>
      </c>
      <c r="AX367" s="13" t="s">
        <v>75</v>
      </c>
      <c r="AY367" s="196" t="s">
        <v>121</v>
      </c>
    </row>
    <row r="368" spans="2:51" s="14" customFormat="1" ht="11.25">
      <c r="B368" s="197"/>
      <c r="C368" s="198"/>
      <c r="D368" s="183" t="s">
        <v>131</v>
      </c>
      <c r="E368" s="199" t="s">
        <v>17</v>
      </c>
      <c r="F368" s="200" t="s">
        <v>133</v>
      </c>
      <c r="G368" s="198"/>
      <c r="H368" s="201">
        <v>2</v>
      </c>
      <c r="I368" s="198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131</v>
      </c>
      <c r="AU368" s="206" t="s">
        <v>85</v>
      </c>
      <c r="AV368" s="14" t="s">
        <v>127</v>
      </c>
      <c r="AW368" s="14" t="s">
        <v>4</v>
      </c>
      <c r="AX368" s="14" t="s">
        <v>83</v>
      </c>
      <c r="AY368" s="206" t="s">
        <v>121</v>
      </c>
    </row>
    <row r="369" spans="1:65" s="2" customFormat="1" ht="24.2" customHeight="1">
      <c r="A369" s="31"/>
      <c r="B369" s="32"/>
      <c r="C369" s="170" t="s">
        <v>512</v>
      </c>
      <c r="D369" s="170" t="s">
        <v>123</v>
      </c>
      <c r="E369" s="171" t="s">
        <v>994</v>
      </c>
      <c r="F369" s="172" t="s">
        <v>995</v>
      </c>
      <c r="G369" s="173" t="s">
        <v>212</v>
      </c>
      <c r="H369" s="174">
        <v>7</v>
      </c>
      <c r="I369" s="175">
        <v>390</v>
      </c>
      <c r="J369" s="175">
        <f>ROUND(I369*H369,2)</f>
        <v>2730</v>
      </c>
      <c r="K369" s="176"/>
      <c r="L369" s="36"/>
      <c r="M369" s="177" t="s">
        <v>17</v>
      </c>
      <c r="N369" s="178" t="s">
        <v>46</v>
      </c>
      <c r="O369" s="179">
        <v>1.217</v>
      </c>
      <c r="P369" s="179">
        <f>O369*H369</f>
        <v>8.519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81" t="s">
        <v>127</v>
      </c>
      <c r="AT369" s="181" t="s">
        <v>123</v>
      </c>
      <c r="AU369" s="181" t="s">
        <v>85</v>
      </c>
      <c r="AY369" s="17" t="s">
        <v>121</v>
      </c>
      <c r="BE369" s="182">
        <f>IF(N369="základní",J369,0)</f>
        <v>2730</v>
      </c>
      <c r="BF369" s="182">
        <f>IF(N369="snížená",J369,0)</f>
        <v>0</v>
      </c>
      <c r="BG369" s="182">
        <f>IF(N369="zákl. přenesená",J369,0)</f>
        <v>0</v>
      </c>
      <c r="BH369" s="182">
        <f>IF(N369="sníž. přenesená",J369,0)</f>
        <v>0</v>
      </c>
      <c r="BI369" s="182">
        <f>IF(N369="nulová",J369,0)</f>
        <v>0</v>
      </c>
      <c r="BJ369" s="17" t="s">
        <v>83</v>
      </c>
      <c r="BK369" s="182">
        <f>ROUND(I369*H369,2)</f>
        <v>2730</v>
      </c>
      <c r="BL369" s="17" t="s">
        <v>127</v>
      </c>
      <c r="BM369" s="181" t="s">
        <v>996</v>
      </c>
    </row>
    <row r="370" spans="1:47" s="2" customFormat="1" ht="19.5">
      <c r="A370" s="31"/>
      <c r="B370" s="32"/>
      <c r="C370" s="33"/>
      <c r="D370" s="183" t="s">
        <v>129</v>
      </c>
      <c r="E370" s="33"/>
      <c r="F370" s="184" t="s">
        <v>997</v>
      </c>
      <c r="G370" s="33"/>
      <c r="H370" s="33"/>
      <c r="I370" s="33"/>
      <c r="J370" s="33"/>
      <c r="K370" s="33"/>
      <c r="L370" s="36"/>
      <c r="M370" s="185"/>
      <c r="N370" s="186"/>
      <c r="O370" s="61"/>
      <c r="P370" s="61"/>
      <c r="Q370" s="61"/>
      <c r="R370" s="61"/>
      <c r="S370" s="61"/>
      <c r="T370" s="62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T370" s="17" t="s">
        <v>129</v>
      </c>
      <c r="AU370" s="17" t="s">
        <v>85</v>
      </c>
    </row>
    <row r="371" spans="1:65" s="2" customFormat="1" ht="14.45" customHeight="1">
      <c r="A371" s="31"/>
      <c r="B371" s="32"/>
      <c r="C371" s="207" t="s">
        <v>517</v>
      </c>
      <c r="D371" s="207" t="s">
        <v>173</v>
      </c>
      <c r="E371" s="208" t="s">
        <v>998</v>
      </c>
      <c r="F371" s="209" t="s">
        <v>999</v>
      </c>
      <c r="G371" s="210" t="s">
        <v>212</v>
      </c>
      <c r="H371" s="211">
        <v>7</v>
      </c>
      <c r="I371" s="212">
        <v>559</v>
      </c>
      <c r="J371" s="212">
        <f>ROUND(I371*H371,2)</f>
        <v>3913</v>
      </c>
      <c r="K371" s="213"/>
      <c r="L371" s="214"/>
      <c r="M371" s="215" t="s">
        <v>17</v>
      </c>
      <c r="N371" s="216" t="s">
        <v>46</v>
      </c>
      <c r="O371" s="179">
        <v>0</v>
      </c>
      <c r="P371" s="179">
        <f>O371*H371</f>
        <v>0</v>
      </c>
      <c r="Q371" s="179">
        <v>0.0034</v>
      </c>
      <c r="R371" s="179">
        <f>Q371*H371</f>
        <v>0.023799999999999998</v>
      </c>
      <c r="S371" s="179">
        <v>0</v>
      </c>
      <c r="T371" s="180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81" t="s">
        <v>167</v>
      </c>
      <c r="AT371" s="181" t="s">
        <v>173</v>
      </c>
      <c r="AU371" s="181" t="s">
        <v>85</v>
      </c>
      <c r="AY371" s="17" t="s">
        <v>121</v>
      </c>
      <c r="BE371" s="182">
        <f>IF(N371="základní",J371,0)</f>
        <v>3913</v>
      </c>
      <c r="BF371" s="182">
        <f>IF(N371="snížená",J371,0)</f>
        <v>0</v>
      </c>
      <c r="BG371" s="182">
        <f>IF(N371="zákl. přenesená",J371,0)</f>
        <v>0</v>
      </c>
      <c r="BH371" s="182">
        <f>IF(N371="sníž. přenesená",J371,0)</f>
        <v>0</v>
      </c>
      <c r="BI371" s="182">
        <f>IF(N371="nulová",J371,0)</f>
        <v>0</v>
      </c>
      <c r="BJ371" s="17" t="s">
        <v>83</v>
      </c>
      <c r="BK371" s="182">
        <f>ROUND(I371*H371,2)</f>
        <v>3913</v>
      </c>
      <c r="BL371" s="17" t="s">
        <v>127</v>
      </c>
      <c r="BM371" s="181" t="s">
        <v>1000</v>
      </c>
    </row>
    <row r="372" spans="1:47" s="2" customFormat="1" ht="11.25">
      <c r="A372" s="31"/>
      <c r="B372" s="32"/>
      <c r="C372" s="33"/>
      <c r="D372" s="183" t="s">
        <v>129</v>
      </c>
      <c r="E372" s="33"/>
      <c r="F372" s="184" t="s">
        <v>999</v>
      </c>
      <c r="G372" s="33"/>
      <c r="H372" s="33"/>
      <c r="I372" s="33"/>
      <c r="J372" s="33"/>
      <c r="K372" s="33"/>
      <c r="L372" s="36"/>
      <c r="M372" s="185"/>
      <c r="N372" s="186"/>
      <c r="O372" s="61"/>
      <c r="P372" s="61"/>
      <c r="Q372" s="61"/>
      <c r="R372" s="61"/>
      <c r="S372" s="61"/>
      <c r="T372" s="62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T372" s="17" t="s">
        <v>129</v>
      </c>
      <c r="AU372" s="17" t="s">
        <v>85</v>
      </c>
    </row>
    <row r="373" spans="2:51" s="13" customFormat="1" ht="11.25">
      <c r="B373" s="187"/>
      <c r="C373" s="188"/>
      <c r="D373" s="183" t="s">
        <v>131</v>
      </c>
      <c r="E373" s="189" t="s">
        <v>17</v>
      </c>
      <c r="F373" s="190" t="s">
        <v>162</v>
      </c>
      <c r="G373" s="188"/>
      <c r="H373" s="191">
        <v>7</v>
      </c>
      <c r="I373" s="188"/>
      <c r="J373" s="188"/>
      <c r="K373" s="188"/>
      <c r="L373" s="192"/>
      <c r="M373" s="193"/>
      <c r="N373" s="194"/>
      <c r="O373" s="194"/>
      <c r="P373" s="194"/>
      <c r="Q373" s="194"/>
      <c r="R373" s="194"/>
      <c r="S373" s="194"/>
      <c r="T373" s="195"/>
      <c r="AT373" s="196" t="s">
        <v>131</v>
      </c>
      <c r="AU373" s="196" t="s">
        <v>85</v>
      </c>
      <c r="AV373" s="13" t="s">
        <v>85</v>
      </c>
      <c r="AW373" s="13" t="s">
        <v>36</v>
      </c>
      <c r="AX373" s="13" t="s">
        <v>75</v>
      </c>
      <c r="AY373" s="196" t="s">
        <v>121</v>
      </c>
    </row>
    <row r="374" spans="2:51" s="14" customFormat="1" ht="11.25">
      <c r="B374" s="197"/>
      <c r="C374" s="198"/>
      <c r="D374" s="183" t="s">
        <v>131</v>
      </c>
      <c r="E374" s="199" t="s">
        <v>17</v>
      </c>
      <c r="F374" s="200" t="s">
        <v>133</v>
      </c>
      <c r="G374" s="198"/>
      <c r="H374" s="201">
        <v>7</v>
      </c>
      <c r="I374" s="198"/>
      <c r="J374" s="198"/>
      <c r="K374" s="198"/>
      <c r="L374" s="202"/>
      <c r="M374" s="203"/>
      <c r="N374" s="204"/>
      <c r="O374" s="204"/>
      <c r="P374" s="204"/>
      <c r="Q374" s="204"/>
      <c r="R374" s="204"/>
      <c r="S374" s="204"/>
      <c r="T374" s="205"/>
      <c r="AT374" s="206" t="s">
        <v>131</v>
      </c>
      <c r="AU374" s="206" t="s">
        <v>85</v>
      </c>
      <c r="AV374" s="14" t="s">
        <v>127</v>
      </c>
      <c r="AW374" s="14" t="s">
        <v>4</v>
      </c>
      <c r="AX374" s="14" t="s">
        <v>83</v>
      </c>
      <c r="AY374" s="206" t="s">
        <v>121</v>
      </c>
    </row>
    <row r="375" spans="1:65" s="2" customFormat="1" ht="24.2" customHeight="1">
      <c r="A375" s="31"/>
      <c r="B375" s="32"/>
      <c r="C375" s="170" t="s">
        <v>521</v>
      </c>
      <c r="D375" s="170" t="s">
        <v>123</v>
      </c>
      <c r="E375" s="171" t="s">
        <v>1001</v>
      </c>
      <c r="F375" s="172" t="s">
        <v>1002</v>
      </c>
      <c r="G375" s="173" t="s">
        <v>212</v>
      </c>
      <c r="H375" s="174">
        <v>63</v>
      </c>
      <c r="I375" s="175">
        <v>216</v>
      </c>
      <c r="J375" s="175">
        <f>ROUND(I375*H375,2)</f>
        <v>13608</v>
      </c>
      <c r="K375" s="176"/>
      <c r="L375" s="36"/>
      <c r="M375" s="177" t="s">
        <v>17</v>
      </c>
      <c r="N375" s="178" t="s">
        <v>46</v>
      </c>
      <c r="O375" s="179">
        <v>0.683</v>
      </c>
      <c r="P375" s="179">
        <f>O375*H375</f>
        <v>43.029</v>
      </c>
      <c r="Q375" s="179">
        <v>0</v>
      </c>
      <c r="R375" s="179">
        <f>Q375*H375</f>
        <v>0</v>
      </c>
      <c r="S375" s="179">
        <v>0</v>
      </c>
      <c r="T375" s="180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81" t="s">
        <v>127</v>
      </c>
      <c r="AT375" s="181" t="s">
        <v>123</v>
      </c>
      <c r="AU375" s="181" t="s">
        <v>85</v>
      </c>
      <c r="AY375" s="17" t="s">
        <v>121</v>
      </c>
      <c r="BE375" s="182">
        <f>IF(N375="základní",J375,0)</f>
        <v>13608</v>
      </c>
      <c r="BF375" s="182">
        <f>IF(N375="snížená",J375,0)</f>
        <v>0</v>
      </c>
      <c r="BG375" s="182">
        <f>IF(N375="zákl. přenesená",J375,0)</f>
        <v>0</v>
      </c>
      <c r="BH375" s="182">
        <f>IF(N375="sníž. přenesená",J375,0)</f>
        <v>0</v>
      </c>
      <c r="BI375" s="182">
        <f>IF(N375="nulová",J375,0)</f>
        <v>0</v>
      </c>
      <c r="BJ375" s="17" t="s">
        <v>83</v>
      </c>
      <c r="BK375" s="182">
        <f>ROUND(I375*H375,2)</f>
        <v>13608</v>
      </c>
      <c r="BL375" s="17" t="s">
        <v>127</v>
      </c>
      <c r="BM375" s="181" t="s">
        <v>1003</v>
      </c>
    </row>
    <row r="376" spans="1:47" s="2" customFormat="1" ht="19.5">
      <c r="A376" s="31"/>
      <c r="B376" s="32"/>
      <c r="C376" s="33"/>
      <c r="D376" s="183" t="s">
        <v>129</v>
      </c>
      <c r="E376" s="33"/>
      <c r="F376" s="184" t="s">
        <v>1004</v>
      </c>
      <c r="G376" s="33"/>
      <c r="H376" s="33"/>
      <c r="I376" s="33"/>
      <c r="J376" s="33"/>
      <c r="K376" s="33"/>
      <c r="L376" s="36"/>
      <c r="M376" s="185"/>
      <c r="N376" s="186"/>
      <c r="O376" s="61"/>
      <c r="P376" s="61"/>
      <c r="Q376" s="61"/>
      <c r="R376" s="61"/>
      <c r="S376" s="61"/>
      <c r="T376" s="62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T376" s="17" t="s">
        <v>129</v>
      </c>
      <c r="AU376" s="17" t="s">
        <v>85</v>
      </c>
    </row>
    <row r="377" spans="1:65" s="2" customFormat="1" ht="14.45" customHeight="1">
      <c r="A377" s="31"/>
      <c r="B377" s="32"/>
      <c r="C377" s="207" t="s">
        <v>526</v>
      </c>
      <c r="D377" s="207" t="s">
        <v>173</v>
      </c>
      <c r="E377" s="208" t="s">
        <v>1005</v>
      </c>
      <c r="F377" s="209" t="s">
        <v>1006</v>
      </c>
      <c r="G377" s="210" t="s">
        <v>212</v>
      </c>
      <c r="H377" s="211">
        <v>21</v>
      </c>
      <c r="I377" s="212">
        <v>208</v>
      </c>
      <c r="J377" s="212">
        <f>ROUND(I377*H377,2)</f>
        <v>4368</v>
      </c>
      <c r="K377" s="213"/>
      <c r="L377" s="214"/>
      <c r="M377" s="215" t="s">
        <v>17</v>
      </c>
      <c r="N377" s="216" t="s">
        <v>46</v>
      </c>
      <c r="O377" s="179">
        <v>0</v>
      </c>
      <c r="P377" s="179">
        <f>O377*H377</f>
        <v>0</v>
      </c>
      <c r="Q377" s="179">
        <v>0.00065</v>
      </c>
      <c r="R377" s="179">
        <f>Q377*H377</f>
        <v>0.013649999999999999</v>
      </c>
      <c r="S377" s="179">
        <v>0</v>
      </c>
      <c r="T377" s="180">
        <f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81" t="s">
        <v>167</v>
      </c>
      <c r="AT377" s="181" t="s">
        <v>173</v>
      </c>
      <c r="AU377" s="181" t="s">
        <v>85</v>
      </c>
      <c r="AY377" s="17" t="s">
        <v>121</v>
      </c>
      <c r="BE377" s="182">
        <f>IF(N377="základní",J377,0)</f>
        <v>4368</v>
      </c>
      <c r="BF377" s="182">
        <f>IF(N377="snížená",J377,0)</f>
        <v>0</v>
      </c>
      <c r="BG377" s="182">
        <f>IF(N377="zákl. přenesená",J377,0)</f>
        <v>0</v>
      </c>
      <c r="BH377" s="182">
        <f>IF(N377="sníž. přenesená",J377,0)</f>
        <v>0</v>
      </c>
      <c r="BI377" s="182">
        <f>IF(N377="nulová",J377,0)</f>
        <v>0</v>
      </c>
      <c r="BJ377" s="17" t="s">
        <v>83</v>
      </c>
      <c r="BK377" s="182">
        <f>ROUND(I377*H377,2)</f>
        <v>4368</v>
      </c>
      <c r="BL377" s="17" t="s">
        <v>127</v>
      </c>
      <c r="BM377" s="181" t="s">
        <v>1007</v>
      </c>
    </row>
    <row r="378" spans="1:47" s="2" customFormat="1" ht="11.25">
      <c r="A378" s="31"/>
      <c r="B378" s="32"/>
      <c r="C378" s="33"/>
      <c r="D378" s="183" t="s">
        <v>129</v>
      </c>
      <c r="E378" s="33"/>
      <c r="F378" s="184" t="s">
        <v>1006</v>
      </c>
      <c r="G378" s="33"/>
      <c r="H378" s="33"/>
      <c r="I378" s="33"/>
      <c r="J378" s="33"/>
      <c r="K378" s="33"/>
      <c r="L378" s="36"/>
      <c r="M378" s="185"/>
      <c r="N378" s="186"/>
      <c r="O378" s="61"/>
      <c r="P378" s="61"/>
      <c r="Q378" s="61"/>
      <c r="R378" s="61"/>
      <c r="S378" s="61"/>
      <c r="T378" s="62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T378" s="17" t="s">
        <v>129</v>
      </c>
      <c r="AU378" s="17" t="s">
        <v>85</v>
      </c>
    </row>
    <row r="379" spans="2:51" s="13" customFormat="1" ht="11.25">
      <c r="B379" s="187"/>
      <c r="C379" s="188"/>
      <c r="D379" s="183" t="s">
        <v>131</v>
      </c>
      <c r="E379" s="189" t="s">
        <v>17</v>
      </c>
      <c r="F379" s="190" t="s">
        <v>1008</v>
      </c>
      <c r="G379" s="188"/>
      <c r="H379" s="191">
        <v>21</v>
      </c>
      <c r="I379" s="188"/>
      <c r="J379" s="188"/>
      <c r="K379" s="188"/>
      <c r="L379" s="192"/>
      <c r="M379" s="193"/>
      <c r="N379" s="194"/>
      <c r="O379" s="194"/>
      <c r="P379" s="194"/>
      <c r="Q379" s="194"/>
      <c r="R379" s="194"/>
      <c r="S379" s="194"/>
      <c r="T379" s="195"/>
      <c r="AT379" s="196" t="s">
        <v>131</v>
      </c>
      <c r="AU379" s="196" t="s">
        <v>85</v>
      </c>
      <c r="AV379" s="13" t="s">
        <v>85</v>
      </c>
      <c r="AW379" s="13" t="s">
        <v>36</v>
      </c>
      <c r="AX379" s="13" t="s">
        <v>75</v>
      </c>
      <c r="AY379" s="196" t="s">
        <v>121</v>
      </c>
    </row>
    <row r="380" spans="2:51" s="14" customFormat="1" ht="11.25">
      <c r="B380" s="197"/>
      <c r="C380" s="198"/>
      <c r="D380" s="183" t="s">
        <v>131</v>
      </c>
      <c r="E380" s="199" t="s">
        <v>17</v>
      </c>
      <c r="F380" s="200" t="s">
        <v>133</v>
      </c>
      <c r="G380" s="198"/>
      <c r="H380" s="201">
        <v>21</v>
      </c>
      <c r="I380" s="198"/>
      <c r="J380" s="198"/>
      <c r="K380" s="198"/>
      <c r="L380" s="202"/>
      <c r="M380" s="203"/>
      <c r="N380" s="204"/>
      <c r="O380" s="204"/>
      <c r="P380" s="204"/>
      <c r="Q380" s="204"/>
      <c r="R380" s="204"/>
      <c r="S380" s="204"/>
      <c r="T380" s="205"/>
      <c r="AT380" s="206" t="s">
        <v>131</v>
      </c>
      <c r="AU380" s="206" t="s">
        <v>85</v>
      </c>
      <c r="AV380" s="14" t="s">
        <v>127</v>
      </c>
      <c r="AW380" s="14" t="s">
        <v>4</v>
      </c>
      <c r="AX380" s="14" t="s">
        <v>83</v>
      </c>
      <c r="AY380" s="206" t="s">
        <v>121</v>
      </c>
    </row>
    <row r="381" spans="1:65" s="2" customFormat="1" ht="14.45" customHeight="1">
      <c r="A381" s="31"/>
      <c r="B381" s="32"/>
      <c r="C381" s="207" t="s">
        <v>531</v>
      </c>
      <c r="D381" s="207" t="s">
        <v>173</v>
      </c>
      <c r="E381" s="208" t="s">
        <v>1009</v>
      </c>
      <c r="F381" s="209" t="s">
        <v>1010</v>
      </c>
      <c r="G381" s="210" t="s">
        <v>212</v>
      </c>
      <c r="H381" s="211">
        <v>35</v>
      </c>
      <c r="I381" s="212">
        <v>220</v>
      </c>
      <c r="J381" s="212">
        <f>ROUND(I381*H381,2)</f>
        <v>7700</v>
      </c>
      <c r="K381" s="213"/>
      <c r="L381" s="214"/>
      <c r="M381" s="215" t="s">
        <v>17</v>
      </c>
      <c r="N381" s="216" t="s">
        <v>46</v>
      </c>
      <c r="O381" s="179">
        <v>0</v>
      </c>
      <c r="P381" s="179">
        <f>O381*H381</f>
        <v>0</v>
      </c>
      <c r="Q381" s="179">
        <v>0.00074</v>
      </c>
      <c r="R381" s="179">
        <f>Q381*H381</f>
        <v>0.0259</v>
      </c>
      <c r="S381" s="179">
        <v>0</v>
      </c>
      <c r="T381" s="180">
        <f>S381*H381</f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81" t="s">
        <v>167</v>
      </c>
      <c r="AT381" s="181" t="s">
        <v>173</v>
      </c>
      <c r="AU381" s="181" t="s">
        <v>85</v>
      </c>
      <c r="AY381" s="17" t="s">
        <v>121</v>
      </c>
      <c r="BE381" s="182">
        <f>IF(N381="základní",J381,0)</f>
        <v>7700</v>
      </c>
      <c r="BF381" s="182">
        <f>IF(N381="snížená",J381,0)</f>
        <v>0</v>
      </c>
      <c r="BG381" s="182">
        <f>IF(N381="zákl. přenesená",J381,0)</f>
        <v>0</v>
      </c>
      <c r="BH381" s="182">
        <f>IF(N381="sníž. přenesená",J381,0)</f>
        <v>0</v>
      </c>
      <c r="BI381" s="182">
        <f>IF(N381="nulová",J381,0)</f>
        <v>0</v>
      </c>
      <c r="BJ381" s="17" t="s">
        <v>83</v>
      </c>
      <c r="BK381" s="182">
        <f>ROUND(I381*H381,2)</f>
        <v>7700</v>
      </c>
      <c r="BL381" s="17" t="s">
        <v>127</v>
      </c>
      <c r="BM381" s="181" t="s">
        <v>1011</v>
      </c>
    </row>
    <row r="382" spans="1:47" s="2" customFormat="1" ht="11.25">
      <c r="A382" s="31"/>
      <c r="B382" s="32"/>
      <c r="C382" s="33"/>
      <c r="D382" s="183" t="s">
        <v>129</v>
      </c>
      <c r="E382" s="33"/>
      <c r="F382" s="184" t="s">
        <v>1010</v>
      </c>
      <c r="G382" s="33"/>
      <c r="H382" s="33"/>
      <c r="I382" s="33"/>
      <c r="J382" s="33"/>
      <c r="K382" s="33"/>
      <c r="L382" s="36"/>
      <c r="M382" s="185"/>
      <c r="N382" s="186"/>
      <c r="O382" s="61"/>
      <c r="P382" s="61"/>
      <c r="Q382" s="61"/>
      <c r="R382" s="61"/>
      <c r="S382" s="61"/>
      <c r="T382" s="62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T382" s="17" t="s">
        <v>129</v>
      </c>
      <c r="AU382" s="17" t="s">
        <v>85</v>
      </c>
    </row>
    <row r="383" spans="2:51" s="13" customFormat="1" ht="11.25">
      <c r="B383" s="187"/>
      <c r="C383" s="188"/>
      <c r="D383" s="183" t="s">
        <v>131</v>
      </c>
      <c r="E383" s="189" t="s">
        <v>17</v>
      </c>
      <c r="F383" s="190" t="s">
        <v>1012</v>
      </c>
      <c r="G383" s="188"/>
      <c r="H383" s="191">
        <v>35</v>
      </c>
      <c r="I383" s="188"/>
      <c r="J383" s="188"/>
      <c r="K383" s="188"/>
      <c r="L383" s="192"/>
      <c r="M383" s="193"/>
      <c r="N383" s="194"/>
      <c r="O383" s="194"/>
      <c r="P383" s="194"/>
      <c r="Q383" s="194"/>
      <c r="R383" s="194"/>
      <c r="S383" s="194"/>
      <c r="T383" s="195"/>
      <c r="AT383" s="196" t="s">
        <v>131</v>
      </c>
      <c r="AU383" s="196" t="s">
        <v>85</v>
      </c>
      <c r="AV383" s="13" t="s">
        <v>85</v>
      </c>
      <c r="AW383" s="13" t="s">
        <v>36</v>
      </c>
      <c r="AX383" s="13" t="s">
        <v>75</v>
      </c>
      <c r="AY383" s="196" t="s">
        <v>121</v>
      </c>
    </row>
    <row r="384" spans="2:51" s="14" customFormat="1" ht="11.25">
      <c r="B384" s="197"/>
      <c r="C384" s="198"/>
      <c r="D384" s="183" t="s">
        <v>131</v>
      </c>
      <c r="E384" s="199" t="s">
        <v>17</v>
      </c>
      <c r="F384" s="200" t="s">
        <v>133</v>
      </c>
      <c r="G384" s="198"/>
      <c r="H384" s="201">
        <v>35</v>
      </c>
      <c r="I384" s="198"/>
      <c r="J384" s="198"/>
      <c r="K384" s="198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131</v>
      </c>
      <c r="AU384" s="206" t="s">
        <v>85</v>
      </c>
      <c r="AV384" s="14" t="s">
        <v>127</v>
      </c>
      <c r="AW384" s="14" t="s">
        <v>4</v>
      </c>
      <c r="AX384" s="14" t="s">
        <v>83</v>
      </c>
      <c r="AY384" s="206" t="s">
        <v>121</v>
      </c>
    </row>
    <row r="385" spans="1:65" s="2" customFormat="1" ht="14.45" customHeight="1">
      <c r="A385" s="31"/>
      <c r="B385" s="32"/>
      <c r="C385" s="207" t="s">
        <v>536</v>
      </c>
      <c r="D385" s="207" t="s">
        <v>173</v>
      </c>
      <c r="E385" s="208" t="s">
        <v>1013</v>
      </c>
      <c r="F385" s="209" t="s">
        <v>1014</v>
      </c>
      <c r="G385" s="210" t="s">
        <v>212</v>
      </c>
      <c r="H385" s="211">
        <v>7</v>
      </c>
      <c r="I385" s="212">
        <v>222</v>
      </c>
      <c r="J385" s="212">
        <f>ROUND(I385*H385,2)</f>
        <v>1554</v>
      </c>
      <c r="K385" s="213"/>
      <c r="L385" s="214"/>
      <c r="M385" s="215" t="s">
        <v>17</v>
      </c>
      <c r="N385" s="216" t="s">
        <v>46</v>
      </c>
      <c r="O385" s="179">
        <v>0</v>
      </c>
      <c r="P385" s="179">
        <f>O385*H385</f>
        <v>0</v>
      </c>
      <c r="Q385" s="179">
        <v>0.00081</v>
      </c>
      <c r="R385" s="179">
        <f>Q385*H385</f>
        <v>0.00567</v>
      </c>
      <c r="S385" s="179">
        <v>0</v>
      </c>
      <c r="T385" s="180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81" t="s">
        <v>167</v>
      </c>
      <c r="AT385" s="181" t="s">
        <v>173</v>
      </c>
      <c r="AU385" s="181" t="s">
        <v>85</v>
      </c>
      <c r="AY385" s="17" t="s">
        <v>121</v>
      </c>
      <c r="BE385" s="182">
        <f>IF(N385="základní",J385,0)</f>
        <v>1554</v>
      </c>
      <c r="BF385" s="182">
        <f>IF(N385="snížená",J385,0)</f>
        <v>0</v>
      </c>
      <c r="BG385" s="182">
        <f>IF(N385="zákl. přenesená",J385,0)</f>
        <v>0</v>
      </c>
      <c r="BH385" s="182">
        <f>IF(N385="sníž. přenesená",J385,0)</f>
        <v>0</v>
      </c>
      <c r="BI385" s="182">
        <f>IF(N385="nulová",J385,0)</f>
        <v>0</v>
      </c>
      <c r="BJ385" s="17" t="s">
        <v>83</v>
      </c>
      <c r="BK385" s="182">
        <f>ROUND(I385*H385,2)</f>
        <v>1554</v>
      </c>
      <c r="BL385" s="17" t="s">
        <v>127</v>
      </c>
      <c r="BM385" s="181" t="s">
        <v>1015</v>
      </c>
    </row>
    <row r="386" spans="1:47" s="2" customFormat="1" ht="11.25">
      <c r="A386" s="31"/>
      <c r="B386" s="32"/>
      <c r="C386" s="33"/>
      <c r="D386" s="183" t="s">
        <v>129</v>
      </c>
      <c r="E386" s="33"/>
      <c r="F386" s="184" t="s">
        <v>1014</v>
      </c>
      <c r="G386" s="33"/>
      <c r="H386" s="33"/>
      <c r="I386" s="33"/>
      <c r="J386" s="33"/>
      <c r="K386" s="33"/>
      <c r="L386" s="36"/>
      <c r="M386" s="185"/>
      <c r="N386" s="186"/>
      <c r="O386" s="61"/>
      <c r="P386" s="61"/>
      <c r="Q386" s="61"/>
      <c r="R386" s="61"/>
      <c r="S386" s="61"/>
      <c r="T386" s="62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T386" s="17" t="s">
        <v>129</v>
      </c>
      <c r="AU386" s="17" t="s">
        <v>85</v>
      </c>
    </row>
    <row r="387" spans="2:51" s="13" customFormat="1" ht="11.25">
      <c r="B387" s="187"/>
      <c r="C387" s="188"/>
      <c r="D387" s="183" t="s">
        <v>131</v>
      </c>
      <c r="E387" s="189" t="s">
        <v>17</v>
      </c>
      <c r="F387" s="190" t="s">
        <v>162</v>
      </c>
      <c r="G387" s="188"/>
      <c r="H387" s="191">
        <v>7</v>
      </c>
      <c r="I387" s="188"/>
      <c r="J387" s="188"/>
      <c r="K387" s="188"/>
      <c r="L387" s="192"/>
      <c r="M387" s="193"/>
      <c r="N387" s="194"/>
      <c r="O387" s="194"/>
      <c r="P387" s="194"/>
      <c r="Q387" s="194"/>
      <c r="R387" s="194"/>
      <c r="S387" s="194"/>
      <c r="T387" s="195"/>
      <c r="AT387" s="196" t="s">
        <v>131</v>
      </c>
      <c r="AU387" s="196" t="s">
        <v>85</v>
      </c>
      <c r="AV387" s="13" t="s">
        <v>85</v>
      </c>
      <c r="AW387" s="13" t="s">
        <v>36</v>
      </c>
      <c r="AX387" s="13" t="s">
        <v>75</v>
      </c>
      <c r="AY387" s="196" t="s">
        <v>121</v>
      </c>
    </row>
    <row r="388" spans="2:51" s="14" customFormat="1" ht="11.25">
      <c r="B388" s="197"/>
      <c r="C388" s="198"/>
      <c r="D388" s="183" t="s">
        <v>131</v>
      </c>
      <c r="E388" s="199" t="s">
        <v>17</v>
      </c>
      <c r="F388" s="200" t="s">
        <v>133</v>
      </c>
      <c r="G388" s="198"/>
      <c r="H388" s="201">
        <v>7</v>
      </c>
      <c r="I388" s="198"/>
      <c r="J388" s="198"/>
      <c r="K388" s="198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131</v>
      </c>
      <c r="AU388" s="206" t="s">
        <v>85</v>
      </c>
      <c r="AV388" s="14" t="s">
        <v>127</v>
      </c>
      <c r="AW388" s="14" t="s">
        <v>4</v>
      </c>
      <c r="AX388" s="14" t="s">
        <v>83</v>
      </c>
      <c r="AY388" s="206" t="s">
        <v>121</v>
      </c>
    </row>
    <row r="389" spans="1:65" s="2" customFormat="1" ht="24.2" customHeight="1">
      <c r="A389" s="31"/>
      <c r="B389" s="32"/>
      <c r="C389" s="170" t="s">
        <v>541</v>
      </c>
      <c r="D389" s="170" t="s">
        <v>123</v>
      </c>
      <c r="E389" s="171" t="s">
        <v>1016</v>
      </c>
      <c r="F389" s="172" t="s">
        <v>1017</v>
      </c>
      <c r="G389" s="173" t="s">
        <v>212</v>
      </c>
      <c r="H389" s="174">
        <v>4</v>
      </c>
      <c r="I389" s="175">
        <v>235</v>
      </c>
      <c r="J389" s="175">
        <f>ROUND(I389*H389,2)</f>
        <v>940</v>
      </c>
      <c r="K389" s="176"/>
      <c r="L389" s="36"/>
      <c r="M389" s="177" t="s">
        <v>17</v>
      </c>
      <c r="N389" s="178" t="s">
        <v>46</v>
      </c>
      <c r="O389" s="179">
        <v>0.745</v>
      </c>
      <c r="P389" s="179">
        <f>O389*H389</f>
        <v>2.98</v>
      </c>
      <c r="Q389" s="179">
        <v>0</v>
      </c>
      <c r="R389" s="179">
        <f>Q389*H389</f>
        <v>0</v>
      </c>
      <c r="S389" s="179">
        <v>0</v>
      </c>
      <c r="T389" s="180">
        <f>S389*H389</f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81" t="s">
        <v>127</v>
      </c>
      <c r="AT389" s="181" t="s">
        <v>123</v>
      </c>
      <c r="AU389" s="181" t="s">
        <v>85</v>
      </c>
      <c r="AY389" s="17" t="s">
        <v>121</v>
      </c>
      <c r="BE389" s="182">
        <f>IF(N389="základní",J389,0)</f>
        <v>940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17" t="s">
        <v>83</v>
      </c>
      <c r="BK389" s="182">
        <f>ROUND(I389*H389,2)</f>
        <v>940</v>
      </c>
      <c r="BL389" s="17" t="s">
        <v>127</v>
      </c>
      <c r="BM389" s="181" t="s">
        <v>1018</v>
      </c>
    </row>
    <row r="390" spans="1:47" s="2" customFormat="1" ht="19.5">
      <c r="A390" s="31"/>
      <c r="B390" s="32"/>
      <c r="C390" s="33"/>
      <c r="D390" s="183" t="s">
        <v>129</v>
      </c>
      <c r="E390" s="33"/>
      <c r="F390" s="184" t="s">
        <v>1019</v>
      </c>
      <c r="G390" s="33"/>
      <c r="H390" s="33"/>
      <c r="I390" s="33"/>
      <c r="J390" s="33"/>
      <c r="K390" s="33"/>
      <c r="L390" s="36"/>
      <c r="M390" s="185"/>
      <c r="N390" s="186"/>
      <c r="O390" s="61"/>
      <c r="P390" s="61"/>
      <c r="Q390" s="61"/>
      <c r="R390" s="61"/>
      <c r="S390" s="61"/>
      <c r="T390" s="62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T390" s="17" t="s">
        <v>129</v>
      </c>
      <c r="AU390" s="17" t="s">
        <v>85</v>
      </c>
    </row>
    <row r="391" spans="1:65" s="2" customFormat="1" ht="14.45" customHeight="1">
      <c r="A391" s="31"/>
      <c r="B391" s="32"/>
      <c r="C391" s="207" t="s">
        <v>546</v>
      </c>
      <c r="D391" s="207" t="s">
        <v>173</v>
      </c>
      <c r="E391" s="208" t="s">
        <v>1020</v>
      </c>
      <c r="F391" s="209" t="s">
        <v>1021</v>
      </c>
      <c r="G391" s="210" t="s">
        <v>212</v>
      </c>
      <c r="H391" s="211">
        <v>2</v>
      </c>
      <c r="I391" s="212">
        <v>414</v>
      </c>
      <c r="J391" s="212">
        <f>ROUND(I391*H391,2)</f>
        <v>828</v>
      </c>
      <c r="K391" s="213"/>
      <c r="L391" s="214"/>
      <c r="M391" s="215" t="s">
        <v>17</v>
      </c>
      <c r="N391" s="216" t="s">
        <v>46</v>
      </c>
      <c r="O391" s="179">
        <v>0</v>
      </c>
      <c r="P391" s="179">
        <f>O391*H391</f>
        <v>0</v>
      </c>
      <c r="Q391" s="179">
        <v>0.00192</v>
      </c>
      <c r="R391" s="179">
        <f>Q391*H391</f>
        <v>0.00384</v>
      </c>
      <c r="S391" s="179">
        <v>0</v>
      </c>
      <c r="T391" s="180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81" t="s">
        <v>167</v>
      </c>
      <c r="AT391" s="181" t="s">
        <v>173</v>
      </c>
      <c r="AU391" s="181" t="s">
        <v>85</v>
      </c>
      <c r="AY391" s="17" t="s">
        <v>121</v>
      </c>
      <c r="BE391" s="182">
        <f>IF(N391="základní",J391,0)</f>
        <v>828</v>
      </c>
      <c r="BF391" s="182">
        <f>IF(N391="snížená",J391,0)</f>
        <v>0</v>
      </c>
      <c r="BG391" s="182">
        <f>IF(N391="zákl. přenesená",J391,0)</f>
        <v>0</v>
      </c>
      <c r="BH391" s="182">
        <f>IF(N391="sníž. přenesená",J391,0)</f>
        <v>0</v>
      </c>
      <c r="BI391" s="182">
        <f>IF(N391="nulová",J391,0)</f>
        <v>0</v>
      </c>
      <c r="BJ391" s="17" t="s">
        <v>83</v>
      </c>
      <c r="BK391" s="182">
        <f>ROUND(I391*H391,2)</f>
        <v>828</v>
      </c>
      <c r="BL391" s="17" t="s">
        <v>127</v>
      </c>
      <c r="BM391" s="181" t="s">
        <v>1022</v>
      </c>
    </row>
    <row r="392" spans="1:47" s="2" customFormat="1" ht="11.25">
      <c r="A392" s="31"/>
      <c r="B392" s="32"/>
      <c r="C392" s="33"/>
      <c r="D392" s="183" t="s">
        <v>129</v>
      </c>
      <c r="E392" s="33"/>
      <c r="F392" s="184" t="s">
        <v>1021</v>
      </c>
      <c r="G392" s="33"/>
      <c r="H392" s="33"/>
      <c r="I392" s="33"/>
      <c r="J392" s="33"/>
      <c r="K392" s="33"/>
      <c r="L392" s="36"/>
      <c r="M392" s="185"/>
      <c r="N392" s="186"/>
      <c r="O392" s="61"/>
      <c r="P392" s="61"/>
      <c r="Q392" s="61"/>
      <c r="R392" s="61"/>
      <c r="S392" s="61"/>
      <c r="T392" s="62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T392" s="17" t="s">
        <v>129</v>
      </c>
      <c r="AU392" s="17" t="s">
        <v>85</v>
      </c>
    </row>
    <row r="393" spans="2:51" s="13" customFormat="1" ht="11.25">
      <c r="B393" s="187"/>
      <c r="C393" s="188"/>
      <c r="D393" s="183" t="s">
        <v>131</v>
      </c>
      <c r="E393" s="189" t="s">
        <v>17</v>
      </c>
      <c r="F393" s="190" t="s">
        <v>1023</v>
      </c>
      <c r="G393" s="188"/>
      <c r="H393" s="191">
        <v>2</v>
      </c>
      <c r="I393" s="188"/>
      <c r="J393" s="188"/>
      <c r="K393" s="188"/>
      <c r="L393" s="192"/>
      <c r="M393" s="193"/>
      <c r="N393" s="194"/>
      <c r="O393" s="194"/>
      <c r="P393" s="194"/>
      <c r="Q393" s="194"/>
      <c r="R393" s="194"/>
      <c r="S393" s="194"/>
      <c r="T393" s="195"/>
      <c r="AT393" s="196" t="s">
        <v>131</v>
      </c>
      <c r="AU393" s="196" t="s">
        <v>85</v>
      </c>
      <c r="AV393" s="13" t="s">
        <v>85</v>
      </c>
      <c r="AW393" s="13" t="s">
        <v>36</v>
      </c>
      <c r="AX393" s="13" t="s">
        <v>75</v>
      </c>
      <c r="AY393" s="196" t="s">
        <v>121</v>
      </c>
    </row>
    <row r="394" spans="2:51" s="14" customFormat="1" ht="11.25">
      <c r="B394" s="197"/>
      <c r="C394" s="198"/>
      <c r="D394" s="183" t="s">
        <v>131</v>
      </c>
      <c r="E394" s="199" t="s">
        <v>17</v>
      </c>
      <c r="F394" s="200" t="s">
        <v>133</v>
      </c>
      <c r="G394" s="198"/>
      <c r="H394" s="201">
        <v>2</v>
      </c>
      <c r="I394" s="198"/>
      <c r="J394" s="198"/>
      <c r="K394" s="198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131</v>
      </c>
      <c r="AU394" s="206" t="s">
        <v>85</v>
      </c>
      <c r="AV394" s="14" t="s">
        <v>127</v>
      </c>
      <c r="AW394" s="14" t="s">
        <v>4</v>
      </c>
      <c r="AX394" s="14" t="s">
        <v>83</v>
      </c>
      <c r="AY394" s="206" t="s">
        <v>121</v>
      </c>
    </row>
    <row r="395" spans="1:65" s="2" customFormat="1" ht="14.45" customHeight="1">
      <c r="A395" s="31"/>
      <c r="B395" s="32"/>
      <c r="C395" s="207" t="s">
        <v>551</v>
      </c>
      <c r="D395" s="207" t="s">
        <v>173</v>
      </c>
      <c r="E395" s="208" t="s">
        <v>1024</v>
      </c>
      <c r="F395" s="209" t="s">
        <v>1025</v>
      </c>
      <c r="G395" s="210" t="s">
        <v>212</v>
      </c>
      <c r="H395" s="211">
        <v>2</v>
      </c>
      <c r="I395" s="212">
        <v>465</v>
      </c>
      <c r="J395" s="212">
        <f>ROUND(I395*H395,2)</f>
        <v>930</v>
      </c>
      <c r="K395" s="213"/>
      <c r="L395" s="214"/>
      <c r="M395" s="215" t="s">
        <v>17</v>
      </c>
      <c r="N395" s="216" t="s">
        <v>46</v>
      </c>
      <c r="O395" s="179">
        <v>0</v>
      </c>
      <c r="P395" s="179">
        <f>O395*H395</f>
        <v>0</v>
      </c>
      <c r="Q395" s="179">
        <v>0.00223</v>
      </c>
      <c r="R395" s="179">
        <f>Q395*H395</f>
        <v>0.00446</v>
      </c>
      <c r="S395" s="179">
        <v>0</v>
      </c>
      <c r="T395" s="180">
        <f>S395*H395</f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81" t="s">
        <v>167</v>
      </c>
      <c r="AT395" s="181" t="s">
        <v>173</v>
      </c>
      <c r="AU395" s="181" t="s">
        <v>85</v>
      </c>
      <c r="AY395" s="17" t="s">
        <v>121</v>
      </c>
      <c r="BE395" s="182">
        <f>IF(N395="základní",J395,0)</f>
        <v>930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17" t="s">
        <v>83</v>
      </c>
      <c r="BK395" s="182">
        <f>ROUND(I395*H395,2)</f>
        <v>930</v>
      </c>
      <c r="BL395" s="17" t="s">
        <v>127</v>
      </c>
      <c r="BM395" s="181" t="s">
        <v>1026</v>
      </c>
    </row>
    <row r="396" spans="1:47" s="2" customFormat="1" ht="11.25">
      <c r="A396" s="31"/>
      <c r="B396" s="32"/>
      <c r="C396" s="33"/>
      <c r="D396" s="183" t="s">
        <v>129</v>
      </c>
      <c r="E396" s="33"/>
      <c r="F396" s="184" t="s">
        <v>1025</v>
      </c>
      <c r="G396" s="33"/>
      <c r="H396" s="33"/>
      <c r="I396" s="33"/>
      <c r="J396" s="33"/>
      <c r="K396" s="33"/>
      <c r="L396" s="36"/>
      <c r="M396" s="185"/>
      <c r="N396" s="186"/>
      <c r="O396" s="61"/>
      <c r="P396" s="61"/>
      <c r="Q396" s="61"/>
      <c r="R396" s="61"/>
      <c r="S396" s="61"/>
      <c r="T396" s="62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T396" s="17" t="s">
        <v>129</v>
      </c>
      <c r="AU396" s="17" t="s">
        <v>85</v>
      </c>
    </row>
    <row r="397" spans="2:51" s="13" customFormat="1" ht="11.25">
      <c r="B397" s="187"/>
      <c r="C397" s="188"/>
      <c r="D397" s="183" t="s">
        <v>131</v>
      </c>
      <c r="E397" s="189" t="s">
        <v>17</v>
      </c>
      <c r="F397" s="190" t="s">
        <v>1023</v>
      </c>
      <c r="G397" s="188"/>
      <c r="H397" s="191">
        <v>2</v>
      </c>
      <c r="I397" s="188"/>
      <c r="J397" s="188"/>
      <c r="K397" s="188"/>
      <c r="L397" s="192"/>
      <c r="M397" s="193"/>
      <c r="N397" s="194"/>
      <c r="O397" s="194"/>
      <c r="P397" s="194"/>
      <c r="Q397" s="194"/>
      <c r="R397" s="194"/>
      <c r="S397" s="194"/>
      <c r="T397" s="195"/>
      <c r="AT397" s="196" t="s">
        <v>131</v>
      </c>
      <c r="AU397" s="196" t="s">
        <v>85</v>
      </c>
      <c r="AV397" s="13" t="s">
        <v>85</v>
      </c>
      <c r="AW397" s="13" t="s">
        <v>36</v>
      </c>
      <c r="AX397" s="13" t="s">
        <v>75</v>
      </c>
      <c r="AY397" s="196" t="s">
        <v>121</v>
      </c>
    </row>
    <row r="398" spans="2:51" s="14" customFormat="1" ht="11.25">
      <c r="B398" s="197"/>
      <c r="C398" s="198"/>
      <c r="D398" s="183" t="s">
        <v>131</v>
      </c>
      <c r="E398" s="199" t="s">
        <v>17</v>
      </c>
      <c r="F398" s="200" t="s">
        <v>133</v>
      </c>
      <c r="G398" s="198"/>
      <c r="H398" s="201">
        <v>2</v>
      </c>
      <c r="I398" s="198"/>
      <c r="J398" s="198"/>
      <c r="K398" s="198"/>
      <c r="L398" s="202"/>
      <c r="M398" s="203"/>
      <c r="N398" s="204"/>
      <c r="O398" s="204"/>
      <c r="P398" s="204"/>
      <c r="Q398" s="204"/>
      <c r="R398" s="204"/>
      <c r="S398" s="204"/>
      <c r="T398" s="205"/>
      <c r="AT398" s="206" t="s">
        <v>131</v>
      </c>
      <c r="AU398" s="206" t="s">
        <v>85</v>
      </c>
      <c r="AV398" s="14" t="s">
        <v>127</v>
      </c>
      <c r="AW398" s="14" t="s">
        <v>4</v>
      </c>
      <c r="AX398" s="14" t="s">
        <v>83</v>
      </c>
      <c r="AY398" s="206" t="s">
        <v>121</v>
      </c>
    </row>
    <row r="399" spans="1:65" s="2" customFormat="1" ht="24.2" customHeight="1">
      <c r="A399" s="31"/>
      <c r="B399" s="32"/>
      <c r="C399" s="170" t="s">
        <v>555</v>
      </c>
      <c r="D399" s="170" t="s">
        <v>123</v>
      </c>
      <c r="E399" s="171" t="s">
        <v>1027</v>
      </c>
      <c r="F399" s="172" t="s">
        <v>1028</v>
      </c>
      <c r="G399" s="173" t="s">
        <v>212</v>
      </c>
      <c r="H399" s="174">
        <v>35</v>
      </c>
      <c r="I399" s="175">
        <v>235</v>
      </c>
      <c r="J399" s="175">
        <f>ROUND(I399*H399,2)</f>
        <v>8225</v>
      </c>
      <c r="K399" s="176"/>
      <c r="L399" s="36"/>
      <c r="M399" s="177" t="s">
        <v>17</v>
      </c>
      <c r="N399" s="178" t="s">
        <v>46</v>
      </c>
      <c r="O399" s="179">
        <v>0.745</v>
      </c>
      <c r="P399" s="179">
        <f>O399*H399</f>
        <v>26.075</v>
      </c>
      <c r="Q399" s="179">
        <v>0</v>
      </c>
      <c r="R399" s="179">
        <f>Q399*H399</f>
        <v>0</v>
      </c>
      <c r="S399" s="179">
        <v>0</v>
      </c>
      <c r="T399" s="180">
        <f>S399*H399</f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81" t="s">
        <v>127</v>
      </c>
      <c r="AT399" s="181" t="s">
        <v>123</v>
      </c>
      <c r="AU399" s="181" t="s">
        <v>85</v>
      </c>
      <c r="AY399" s="17" t="s">
        <v>121</v>
      </c>
      <c r="BE399" s="182">
        <f>IF(N399="základní",J399,0)</f>
        <v>8225</v>
      </c>
      <c r="BF399" s="182">
        <f>IF(N399="snížená",J399,0)</f>
        <v>0</v>
      </c>
      <c r="BG399" s="182">
        <f>IF(N399="zákl. přenesená",J399,0)</f>
        <v>0</v>
      </c>
      <c r="BH399" s="182">
        <f>IF(N399="sníž. přenesená",J399,0)</f>
        <v>0</v>
      </c>
      <c r="BI399" s="182">
        <f>IF(N399="nulová",J399,0)</f>
        <v>0</v>
      </c>
      <c r="BJ399" s="17" t="s">
        <v>83</v>
      </c>
      <c r="BK399" s="182">
        <f>ROUND(I399*H399,2)</f>
        <v>8225</v>
      </c>
      <c r="BL399" s="17" t="s">
        <v>127</v>
      </c>
      <c r="BM399" s="181" t="s">
        <v>1029</v>
      </c>
    </row>
    <row r="400" spans="1:47" s="2" customFormat="1" ht="19.5">
      <c r="A400" s="31"/>
      <c r="B400" s="32"/>
      <c r="C400" s="33"/>
      <c r="D400" s="183" t="s">
        <v>129</v>
      </c>
      <c r="E400" s="33"/>
      <c r="F400" s="184" t="s">
        <v>1030</v>
      </c>
      <c r="G400" s="33"/>
      <c r="H400" s="33"/>
      <c r="I400" s="33"/>
      <c r="J400" s="33"/>
      <c r="K400" s="33"/>
      <c r="L400" s="36"/>
      <c r="M400" s="185"/>
      <c r="N400" s="186"/>
      <c r="O400" s="61"/>
      <c r="P400" s="61"/>
      <c r="Q400" s="61"/>
      <c r="R400" s="61"/>
      <c r="S400" s="61"/>
      <c r="T400" s="62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T400" s="17" t="s">
        <v>129</v>
      </c>
      <c r="AU400" s="17" t="s">
        <v>85</v>
      </c>
    </row>
    <row r="401" spans="1:65" s="2" customFormat="1" ht="14.45" customHeight="1">
      <c r="A401" s="31"/>
      <c r="B401" s="32"/>
      <c r="C401" s="207" t="s">
        <v>560</v>
      </c>
      <c r="D401" s="207" t="s">
        <v>173</v>
      </c>
      <c r="E401" s="208" t="s">
        <v>1031</v>
      </c>
      <c r="F401" s="209" t="s">
        <v>1032</v>
      </c>
      <c r="G401" s="210" t="s">
        <v>212</v>
      </c>
      <c r="H401" s="211">
        <v>14</v>
      </c>
      <c r="I401" s="212">
        <v>433</v>
      </c>
      <c r="J401" s="212">
        <f>ROUND(I401*H401,2)</f>
        <v>6062</v>
      </c>
      <c r="K401" s="213"/>
      <c r="L401" s="214"/>
      <c r="M401" s="215" t="s">
        <v>17</v>
      </c>
      <c r="N401" s="216" t="s">
        <v>46</v>
      </c>
      <c r="O401" s="179">
        <v>0</v>
      </c>
      <c r="P401" s="179">
        <f>O401*H401</f>
        <v>0</v>
      </c>
      <c r="Q401" s="179">
        <v>0.00132</v>
      </c>
      <c r="R401" s="179">
        <f>Q401*H401</f>
        <v>0.01848</v>
      </c>
      <c r="S401" s="179">
        <v>0</v>
      </c>
      <c r="T401" s="180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81" t="s">
        <v>167</v>
      </c>
      <c r="AT401" s="181" t="s">
        <v>173</v>
      </c>
      <c r="AU401" s="181" t="s">
        <v>85</v>
      </c>
      <c r="AY401" s="17" t="s">
        <v>121</v>
      </c>
      <c r="BE401" s="182">
        <f>IF(N401="základní",J401,0)</f>
        <v>6062</v>
      </c>
      <c r="BF401" s="182">
        <f>IF(N401="snížená",J401,0)</f>
        <v>0</v>
      </c>
      <c r="BG401" s="182">
        <f>IF(N401="zákl. přenesená",J401,0)</f>
        <v>0</v>
      </c>
      <c r="BH401" s="182">
        <f>IF(N401="sníž. přenesená",J401,0)</f>
        <v>0</v>
      </c>
      <c r="BI401" s="182">
        <f>IF(N401="nulová",J401,0)</f>
        <v>0</v>
      </c>
      <c r="BJ401" s="17" t="s">
        <v>83</v>
      </c>
      <c r="BK401" s="182">
        <f>ROUND(I401*H401,2)</f>
        <v>6062</v>
      </c>
      <c r="BL401" s="17" t="s">
        <v>127</v>
      </c>
      <c r="BM401" s="181" t="s">
        <v>1033</v>
      </c>
    </row>
    <row r="402" spans="1:47" s="2" customFormat="1" ht="11.25">
      <c r="A402" s="31"/>
      <c r="B402" s="32"/>
      <c r="C402" s="33"/>
      <c r="D402" s="183" t="s">
        <v>129</v>
      </c>
      <c r="E402" s="33"/>
      <c r="F402" s="184" t="s">
        <v>1032</v>
      </c>
      <c r="G402" s="33"/>
      <c r="H402" s="33"/>
      <c r="I402" s="33"/>
      <c r="J402" s="33"/>
      <c r="K402" s="33"/>
      <c r="L402" s="36"/>
      <c r="M402" s="185"/>
      <c r="N402" s="186"/>
      <c r="O402" s="61"/>
      <c r="P402" s="61"/>
      <c r="Q402" s="61"/>
      <c r="R402" s="61"/>
      <c r="S402" s="61"/>
      <c r="T402" s="62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T402" s="17" t="s">
        <v>129</v>
      </c>
      <c r="AU402" s="17" t="s">
        <v>85</v>
      </c>
    </row>
    <row r="403" spans="2:51" s="13" customFormat="1" ht="11.25">
      <c r="B403" s="187"/>
      <c r="C403" s="188"/>
      <c r="D403" s="183" t="s">
        <v>131</v>
      </c>
      <c r="E403" s="189" t="s">
        <v>17</v>
      </c>
      <c r="F403" s="190" t="s">
        <v>203</v>
      </c>
      <c r="G403" s="188"/>
      <c r="H403" s="191">
        <v>14</v>
      </c>
      <c r="I403" s="188"/>
      <c r="J403" s="188"/>
      <c r="K403" s="188"/>
      <c r="L403" s="192"/>
      <c r="M403" s="193"/>
      <c r="N403" s="194"/>
      <c r="O403" s="194"/>
      <c r="P403" s="194"/>
      <c r="Q403" s="194"/>
      <c r="R403" s="194"/>
      <c r="S403" s="194"/>
      <c r="T403" s="195"/>
      <c r="AT403" s="196" t="s">
        <v>131</v>
      </c>
      <c r="AU403" s="196" t="s">
        <v>85</v>
      </c>
      <c r="AV403" s="13" t="s">
        <v>85</v>
      </c>
      <c r="AW403" s="13" t="s">
        <v>36</v>
      </c>
      <c r="AX403" s="13" t="s">
        <v>75</v>
      </c>
      <c r="AY403" s="196" t="s">
        <v>121</v>
      </c>
    </row>
    <row r="404" spans="2:51" s="14" customFormat="1" ht="11.25">
      <c r="B404" s="197"/>
      <c r="C404" s="198"/>
      <c r="D404" s="183" t="s">
        <v>131</v>
      </c>
      <c r="E404" s="199" t="s">
        <v>17</v>
      </c>
      <c r="F404" s="200" t="s">
        <v>133</v>
      </c>
      <c r="G404" s="198"/>
      <c r="H404" s="201">
        <v>14</v>
      </c>
      <c r="I404" s="198"/>
      <c r="J404" s="198"/>
      <c r="K404" s="198"/>
      <c r="L404" s="202"/>
      <c r="M404" s="203"/>
      <c r="N404" s="204"/>
      <c r="O404" s="204"/>
      <c r="P404" s="204"/>
      <c r="Q404" s="204"/>
      <c r="R404" s="204"/>
      <c r="S404" s="204"/>
      <c r="T404" s="205"/>
      <c r="AT404" s="206" t="s">
        <v>131</v>
      </c>
      <c r="AU404" s="206" t="s">
        <v>85</v>
      </c>
      <c r="AV404" s="14" t="s">
        <v>127</v>
      </c>
      <c r="AW404" s="14" t="s">
        <v>4</v>
      </c>
      <c r="AX404" s="14" t="s">
        <v>83</v>
      </c>
      <c r="AY404" s="206" t="s">
        <v>121</v>
      </c>
    </row>
    <row r="405" spans="1:65" s="2" customFormat="1" ht="24.2" customHeight="1">
      <c r="A405" s="31"/>
      <c r="B405" s="32"/>
      <c r="C405" s="207" t="s">
        <v>565</v>
      </c>
      <c r="D405" s="207" t="s">
        <v>173</v>
      </c>
      <c r="E405" s="208" t="s">
        <v>1034</v>
      </c>
      <c r="F405" s="209" t="s">
        <v>1035</v>
      </c>
      <c r="G405" s="210" t="s">
        <v>212</v>
      </c>
      <c r="H405" s="211">
        <v>21</v>
      </c>
      <c r="I405" s="212">
        <v>375</v>
      </c>
      <c r="J405" s="212">
        <f>ROUND(I405*H405,2)</f>
        <v>7875</v>
      </c>
      <c r="K405" s="213"/>
      <c r="L405" s="214"/>
      <c r="M405" s="215" t="s">
        <v>17</v>
      </c>
      <c r="N405" s="216" t="s">
        <v>46</v>
      </c>
      <c r="O405" s="179">
        <v>0</v>
      </c>
      <c r="P405" s="179">
        <f>O405*H405</f>
        <v>0</v>
      </c>
      <c r="Q405" s="179">
        <v>0.00131</v>
      </c>
      <c r="R405" s="179">
        <f>Q405*H405</f>
        <v>0.02751</v>
      </c>
      <c r="S405" s="179">
        <v>0</v>
      </c>
      <c r="T405" s="180">
        <f>S405*H405</f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81" t="s">
        <v>167</v>
      </c>
      <c r="AT405" s="181" t="s">
        <v>173</v>
      </c>
      <c r="AU405" s="181" t="s">
        <v>85</v>
      </c>
      <c r="AY405" s="17" t="s">
        <v>121</v>
      </c>
      <c r="BE405" s="182">
        <f>IF(N405="základní",J405,0)</f>
        <v>7875</v>
      </c>
      <c r="BF405" s="182">
        <f>IF(N405="snížená",J405,0)</f>
        <v>0</v>
      </c>
      <c r="BG405" s="182">
        <f>IF(N405="zákl. přenesená",J405,0)</f>
        <v>0</v>
      </c>
      <c r="BH405" s="182">
        <f>IF(N405="sníž. přenesená",J405,0)</f>
        <v>0</v>
      </c>
      <c r="BI405" s="182">
        <f>IF(N405="nulová",J405,0)</f>
        <v>0</v>
      </c>
      <c r="BJ405" s="17" t="s">
        <v>83</v>
      </c>
      <c r="BK405" s="182">
        <f>ROUND(I405*H405,2)</f>
        <v>7875</v>
      </c>
      <c r="BL405" s="17" t="s">
        <v>127</v>
      </c>
      <c r="BM405" s="181" t="s">
        <v>1036</v>
      </c>
    </row>
    <row r="406" spans="1:47" s="2" customFormat="1" ht="11.25">
      <c r="A406" s="31"/>
      <c r="B406" s="32"/>
      <c r="C406" s="33"/>
      <c r="D406" s="183" t="s">
        <v>129</v>
      </c>
      <c r="E406" s="33"/>
      <c r="F406" s="184" t="s">
        <v>1035</v>
      </c>
      <c r="G406" s="33"/>
      <c r="H406" s="33"/>
      <c r="I406" s="33"/>
      <c r="J406" s="33"/>
      <c r="K406" s="33"/>
      <c r="L406" s="36"/>
      <c r="M406" s="185"/>
      <c r="N406" s="186"/>
      <c r="O406" s="61"/>
      <c r="P406" s="61"/>
      <c r="Q406" s="61"/>
      <c r="R406" s="61"/>
      <c r="S406" s="61"/>
      <c r="T406" s="62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T406" s="17" t="s">
        <v>129</v>
      </c>
      <c r="AU406" s="17" t="s">
        <v>85</v>
      </c>
    </row>
    <row r="407" spans="2:51" s="13" customFormat="1" ht="11.25">
      <c r="B407" s="187"/>
      <c r="C407" s="188"/>
      <c r="D407" s="183" t="s">
        <v>131</v>
      </c>
      <c r="E407" s="189" t="s">
        <v>17</v>
      </c>
      <c r="F407" s="190" t="s">
        <v>7</v>
      </c>
      <c r="G407" s="188"/>
      <c r="H407" s="191">
        <v>21</v>
      </c>
      <c r="I407" s="188"/>
      <c r="J407" s="188"/>
      <c r="K407" s="188"/>
      <c r="L407" s="192"/>
      <c r="M407" s="193"/>
      <c r="N407" s="194"/>
      <c r="O407" s="194"/>
      <c r="P407" s="194"/>
      <c r="Q407" s="194"/>
      <c r="R407" s="194"/>
      <c r="S407" s="194"/>
      <c r="T407" s="195"/>
      <c r="AT407" s="196" t="s">
        <v>131</v>
      </c>
      <c r="AU407" s="196" t="s">
        <v>85</v>
      </c>
      <c r="AV407" s="13" t="s">
        <v>85</v>
      </c>
      <c r="AW407" s="13" t="s">
        <v>36</v>
      </c>
      <c r="AX407" s="13" t="s">
        <v>75</v>
      </c>
      <c r="AY407" s="196" t="s">
        <v>121</v>
      </c>
    </row>
    <row r="408" spans="2:51" s="14" customFormat="1" ht="11.25">
      <c r="B408" s="197"/>
      <c r="C408" s="198"/>
      <c r="D408" s="183" t="s">
        <v>131</v>
      </c>
      <c r="E408" s="199" t="s">
        <v>17</v>
      </c>
      <c r="F408" s="200" t="s">
        <v>133</v>
      </c>
      <c r="G408" s="198"/>
      <c r="H408" s="201">
        <v>21</v>
      </c>
      <c r="I408" s="198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131</v>
      </c>
      <c r="AU408" s="206" t="s">
        <v>85</v>
      </c>
      <c r="AV408" s="14" t="s">
        <v>127</v>
      </c>
      <c r="AW408" s="14" t="s">
        <v>4</v>
      </c>
      <c r="AX408" s="14" t="s">
        <v>83</v>
      </c>
      <c r="AY408" s="206" t="s">
        <v>121</v>
      </c>
    </row>
    <row r="409" spans="1:65" s="2" customFormat="1" ht="24.2" customHeight="1">
      <c r="A409" s="31"/>
      <c r="B409" s="32"/>
      <c r="C409" s="170" t="s">
        <v>570</v>
      </c>
      <c r="D409" s="170" t="s">
        <v>123</v>
      </c>
      <c r="E409" s="171" t="s">
        <v>1037</v>
      </c>
      <c r="F409" s="172" t="s">
        <v>1038</v>
      </c>
      <c r="G409" s="173" t="s">
        <v>212</v>
      </c>
      <c r="H409" s="174">
        <v>11</v>
      </c>
      <c r="I409" s="175">
        <v>945</v>
      </c>
      <c r="J409" s="175">
        <f>ROUND(I409*H409,2)</f>
        <v>10395</v>
      </c>
      <c r="K409" s="176"/>
      <c r="L409" s="36"/>
      <c r="M409" s="177" t="s">
        <v>17</v>
      </c>
      <c r="N409" s="178" t="s">
        <v>46</v>
      </c>
      <c r="O409" s="179">
        <v>2.233</v>
      </c>
      <c r="P409" s="179">
        <f>O409*H409</f>
        <v>24.563000000000002</v>
      </c>
      <c r="Q409" s="179">
        <v>0.00302</v>
      </c>
      <c r="R409" s="179">
        <f>Q409*H409</f>
        <v>0.03322</v>
      </c>
      <c r="S409" s="179">
        <v>0</v>
      </c>
      <c r="T409" s="180">
        <f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81" t="s">
        <v>127</v>
      </c>
      <c r="AT409" s="181" t="s">
        <v>123</v>
      </c>
      <c r="AU409" s="181" t="s">
        <v>85</v>
      </c>
      <c r="AY409" s="17" t="s">
        <v>121</v>
      </c>
      <c r="BE409" s="182">
        <f>IF(N409="základní",J409,0)</f>
        <v>10395</v>
      </c>
      <c r="BF409" s="182">
        <f>IF(N409="snížená",J409,0)</f>
        <v>0</v>
      </c>
      <c r="BG409" s="182">
        <f>IF(N409="zákl. přenesená",J409,0)</f>
        <v>0</v>
      </c>
      <c r="BH409" s="182">
        <f>IF(N409="sníž. přenesená",J409,0)</f>
        <v>0</v>
      </c>
      <c r="BI409" s="182">
        <f>IF(N409="nulová",J409,0)</f>
        <v>0</v>
      </c>
      <c r="BJ409" s="17" t="s">
        <v>83</v>
      </c>
      <c r="BK409" s="182">
        <f>ROUND(I409*H409,2)</f>
        <v>10395</v>
      </c>
      <c r="BL409" s="17" t="s">
        <v>127</v>
      </c>
      <c r="BM409" s="181" t="s">
        <v>1039</v>
      </c>
    </row>
    <row r="410" spans="1:47" s="2" customFormat="1" ht="19.5">
      <c r="A410" s="31"/>
      <c r="B410" s="32"/>
      <c r="C410" s="33"/>
      <c r="D410" s="183" t="s">
        <v>129</v>
      </c>
      <c r="E410" s="33"/>
      <c r="F410" s="184" t="s">
        <v>1040</v>
      </c>
      <c r="G410" s="33"/>
      <c r="H410" s="33"/>
      <c r="I410" s="33"/>
      <c r="J410" s="33"/>
      <c r="K410" s="33"/>
      <c r="L410" s="36"/>
      <c r="M410" s="185"/>
      <c r="N410" s="186"/>
      <c r="O410" s="61"/>
      <c r="P410" s="61"/>
      <c r="Q410" s="61"/>
      <c r="R410" s="61"/>
      <c r="S410" s="61"/>
      <c r="T410" s="62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T410" s="17" t="s">
        <v>129</v>
      </c>
      <c r="AU410" s="17" t="s">
        <v>85</v>
      </c>
    </row>
    <row r="411" spans="1:65" s="2" customFormat="1" ht="14.45" customHeight="1">
      <c r="A411" s="31"/>
      <c r="B411" s="32"/>
      <c r="C411" s="207" t="s">
        <v>575</v>
      </c>
      <c r="D411" s="207" t="s">
        <v>173</v>
      </c>
      <c r="E411" s="208" t="s">
        <v>1041</v>
      </c>
      <c r="F411" s="209" t="s">
        <v>1042</v>
      </c>
      <c r="G411" s="210" t="s">
        <v>212</v>
      </c>
      <c r="H411" s="211">
        <v>11</v>
      </c>
      <c r="I411" s="212">
        <v>1179</v>
      </c>
      <c r="J411" s="212">
        <f>ROUND(I411*H411,2)</f>
        <v>12969</v>
      </c>
      <c r="K411" s="213"/>
      <c r="L411" s="214"/>
      <c r="M411" s="215" t="s">
        <v>17</v>
      </c>
      <c r="N411" s="216" t="s">
        <v>46</v>
      </c>
      <c r="O411" s="179">
        <v>0</v>
      </c>
      <c r="P411" s="179">
        <f>O411*H411</f>
        <v>0</v>
      </c>
      <c r="Q411" s="179">
        <v>0</v>
      </c>
      <c r="R411" s="179">
        <f>Q411*H411</f>
        <v>0</v>
      </c>
      <c r="S411" s="179">
        <v>0</v>
      </c>
      <c r="T411" s="180">
        <f>S411*H411</f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81" t="s">
        <v>167</v>
      </c>
      <c r="AT411" s="181" t="s">
        <v>173</v>
      </c>
      <c r="AU411" s="181" t="s">
        <v>85</v>
      </c>
      <c r="AY411" s="17" t="s">
        <v>121</v>
      </c>
      <c r="BE411" s="182">
        <f>IF(N411="základní",J411,0)</f>
        <v>12969</v>
      </c>
      <c r="BF411" s="182">
        <f>IF(N411="snížená",J411,0)</f>
        <v>0</v>
      </c>
      <c r="BG411" s="182">
        <f>IF(N411="zákl. přenesená",J411,0)</f>
        <v>0</v>
      </c>
      <c r="BH411" s="182">
        <f>IF(N411="sníž. přenesená",J411,0)</f>
        <v>0</v>
      </c>
      <c r="BI411" s="182">
        <f>IF(N411="nulová",J411,0)</f>
        <v>0</v>
      </c>
      <c r="BJ411" s="17" t="s">
        <v>83</v>
      </c>
      <c r="BK411" s="182">
        <f>ROUND(I411*H411,2)</f>
        <v>12969</v>
      </c>
      <c r="BL411" s="17" t="s">
        <v>127</v>
      </c>
      <c r="BM411" s="181" t="s">
        <v>1043</v>
      </c>
    </row>
    <row r="412" spans="1:47" s="2" customFormat="1" ht="11.25">
      <c r="A412" s="31"/>
      <c r="B412" s="32"/>
      <c r="C412" s="33"/>
      <c r="D412" s="183" t="s">
        <v>129</v>
      </c>
      <c r="E412" s="33"/>
      <c r="F412" s="184" t="s">
        <v>1042</v>
      </c>
      <c r="G412" s="33"/>
      <c r="H412" s="33"/>
      <c r="I412" s="33"/>
      <c r="J412" s="33"/>
      <c r="K412" s="33"/>
      <c r="L412" s="36"/>
      <c r="M412" s="185"/>
      <c r="N412" s="186"/>
      <c r="O412" s="61"/>
      <c r="P412" s="61"/>
      <c r="Q412" s="61"/>
      <c r="R412" s="61"/>
      <c r="S412" s="61"/>
      <c r="T412" s="62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T412" s="17" t="s">
        <v>129</v>
      </c>
      <c r="AU412" s="17" t="s">
        <v>85</v>
      </c>
    </row>
    <row r="413" spans="2:51" s="13" customFormat="1" ht="11.25">
      <c r="B413" s="187"/>
      <c r="C413" s="188"/>
      <c r="D413" s="183" t="s">
        <v>131</v>
      </c>
      <c r="E413" s="189" t="s">
        <v>17</v>
      </c>
      <c r="F413" s="190" t="s">
        <v>186</v>
      </c>
      <c r="G413" s="188"/>
      <c r="H413" s="191">
        <v>11</v>
      </c>
      <c r="I413" s="188"/>
      <c r="J413" s="188"/>
      <c r="K413" s="188"/>
      <c r="L413" s="192"/>
      <c r="M413" s="193"/>
      <c r="N413" s="194"/>
      <c r="O413" s="194"/>
      <c r="P413" s="194"/>
      <c r="Q413" s="194"/>
      <c r="R413" s="194"/>
      <c r="S413" s="194"/>
      <c r="T413" s="195"/>
      <c r="AT413" s="196" t="s">
        <v>131</v>
      </c>
      <c r="AU413" s="196" t="s">
        <v>85</v>
      </c>
      <c r="AV413" s="13" t="s">
        <v>85</v>
      </c>
      <c r="AW413" s="13" t="s">
        <v>36</v>
      </c>
      <c r="AX413" s="13" t="s">
        <v>75</v>
      </c>
      <c r="AY413" s="196" t="s">
        <v>121</v>
      </c>
    </row>
    <row r="414" spans="2:51" s="14" customFormat="1" ht="11.25">
      <c r="B414" s="197"/>
      <c r="C414" s="198"/>
      <c r="D414" s="183" t="s">
        <v>131</v>
      </c>
      <c r="E414" s="199" t="s">
        <v>17</v>
      </c>
      <c r="F414" s="200" t="s">
        <v>133</v>
      </c>
      <c r="G414" s="198"/>
      <c r="H414" s="201">
        <v>11</v>
      </c>
      <c r="I414" s="198"/>
      <c r="J414" s="198"/>
      <c r="K414" s="198"/>
      <c r="L414" s="202"/>
      <c r="M414" s="203"/>
      <c r="N414" s="204"/>
      <c r="O414" s="204"/>
      <c r="P414" s="204"/>
      <c r="Q414" s="204"/>
      <c r="R414" s="204"/>
      <c r="S414" s="204"/>
      <c r="T414" s="205"/>
      <c r="AT414" s="206" t="s">
        <v>131</v>
      </c>
      <c r="AU414" s="206" t="s">
        <v>85</v>
      </c>
      <c r="AV414" s="14" t="s">
        <v>127</v>
      </c>
      <c r="AW414" s="14" t="s">
        <v>4</v>
      </c>
      <c r="AX414" s="14" t="s">
        <v>83</v>
      </c>
      <c r="AY414" s="206" t="s">
        <v>121</v>
      </c>
    </row>
    <row r="415" spans="1:65" s="2" customFormat="1" ht="24.2" customHeight="1">
      <c r="A415" s="31"/>
      <c r="B415" s="32"/>
      <c r="C415" s="170" t="s">
        <v>580</v>
      </c>
      <c r="D415" s="170" t="s">
        <v>123</v>
      </c>
      <c r="E415" s="171" t="s">
        <v>1044</v>
      </c>
      <c r="F415" s="172" t="s">
        <v>1045</v>
      </c>
      <c r="G415" s="173" t="s">
        <v>212</v>
      </c>
      <c r="H415" s="174">
        <v>3</v>
      </c>
      <c r="I415" s="175">
        <v>1050</v>
      </c>
      <c r="J415" s="175">
        <f>ROUND(I415*H415,2)</f>
        <v>3150</v>
      </c>
      <c r="K415" s="176"/>
      <c r="L415" s="36"/>
      <c r="M415" s="177" t="s">
        <v>17</v>
      </c>
      <c r="N415" s="178" t="s">
        <v>46</v>
      </c>
      <c r="O415" s="179">
        <v>1.694</v>
      </c>
      <c r="P415" s="179">
        <f>O415*H415</f>
        <v>5.082</v>
      </c>
      <c r="Q415" s="179">
        <v>0.21734</v>
      </c>
      <c r="R415" s="179">
        <f>Q415*H415</f>
        <v>0.65202</v>
      </c>
      <c r="S415" s="179">
        <v>0</v>
      </c>
      <c r="T415" s="180">
        <f>S415*H415</f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81" t="s">
        <v>127</v>
      </c>
      <c r="AT415" s="181" t="s">
        <v>123</v>
      </c>
      <c r="AU415" s="181" t="s">
        <v>85</v>
      </c>
      <c r="AY415" s="17" t="s">
        <v>121</v>
      </c>
      <c r="BE415" s="182">
        <f>IF(N415="základní",J415,0)</f>
        <v>3150</v>
      </c>
      <c r="BF415" s="182">
        <f>IF(N415="snížená",J415,0)</f>
        <v>0</v>
      </c>
      <c r="BG415" s="182">
        <f>IF(N415="zákl. přenesená",J415,0)</f>
        <v>0</v>
      </c>
      <c r="BH415" s="182">
        <f>IF(N415="sníž. přenesená",J415,0)</f>
        <v>0</v>
      </c>
      <c r="BI415" s="182">
        <f>IF(N415="nulová",J415,0)</f>
        <v>0</v>
      </c>
      <c r="BJ415" s="17" t="s">
        <v>83</v>
      </c>
      <c r="BK415" s="182">
        <f>ROUND(I415*H415,2)</f>
        <v>3150</v>
      </c>
      <c r="BL415" s="17" t="s">
        <v>127</v>
      </c>
      <c r="BM415" s="181" t="s">
        <v>1046</v>
      </c>
    </row>
    <row r="416" spans="1:47" s="2" customFormat="1" ht="19.5">
      <c r="A416" s="31"/>
      <c r="B416" s="32"/>
      <c r="C416" s="33"/>
      <c r="D416" s="183" t="s">
        <v>129</v>
      </c>
      <c r="E416" s="33"/>
      <c r="F416" s="184" t="s">
        <v>1047</v>
      </c>
      <c r="G416" s="33"/>
      <c r="H416" s="33"/>
      <c r="I416" s="33"/>
      <c r="J416" s="33"/>
      <c r="K416" s="33"/>
      <c r="L416" s="36"/>
      <c r="M416" s="185"/>
      <c r="N416" s="186"/>
      <c r="O416" s="61"/>
      <c r="P416" s="61"/>
      <c r="Q416" s="61"/>
      <c r="R416" s="61"/>
      <c r="S416" s="61"/>
      <c r="T416" s="62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T416" s="17" t="s">
        <v>129</v>
      </c>
      <c r="AU416" s="17" t="s">
        <v>85</v>
      </c>
    </row>
    <row r="417" spans="1:65" s="2" customFormat="1" ht="24.2" customHeight="1">
      <c r="A417" s="31"/>
      <c r="B417" s="32"/>
      <c r="C417" s="207" t="s">
        <v>585</v>
      </c>
      <c r="D417" s="207" t="s">
        <v>173</v>
      </c>
      <c r="E417" s="208" t="s">
        <v>1048</v>
      </c>
      <c r="F417" s="209" t="s">
        <v>1049</v>
      </c>
      <c r="G417" s="210" t="s">
        <v>212</v>
      </c>
      <c r="H417" s="211">
        <v>3</v>
      </c>
      <c r="I417" s="212">
        <v>3568.5</v>
      </c>
      <c r="J417" s="212">
        <f>ROUND(I417*H417,2)</f>
        <v>10705.5</v>
      </c>
      <c r="K417" s="213"/>
      <c r="L417" s="214"/>
      <c r="M417" s="215" t="s">
        <v>17</v>
      </c>
      <c r="N417" s="216" t="s">
        <v>46</v>
      </c>
      <c r="O417" s="179">
        <v>0</v>
      </c>
      <c r="P417" s="179">
        <f>O417*H417</f>
        <v>0</v>
      </c>
      <c r="Q417" s="179">
        <v>0.118</v>
      </c>
      <c r="R417" s="179">
        <f>Q417*H417</f>
        <v>0.354</v>
      </c>
      <c r="S417" s="179">
        <v>0</v>
      </c>
      <c r="T417" s="180">
        <f>S417*H417</f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81" t="s">
        <v>167</v>
      </c>
      <c r="AT417" s="181" t="s">
        <v>173</v>
      </c>
      <c r="AU417" s="181" t="s">
        <v>85</v>
      </c>
      <c r="AY417" s="17" t="s">
        <v>121</v>
      </c>
      <c r="BE417" s="182">
        <f>IF(N417="základní",J417,0)</f>
        <v>10705.5</v>
      </c>
      <c r="BF417" s="182">
        <f>IF(N417="snížená",J417,0)</f>
        <v>0</v>
      </c>
      <c r="BG417" s="182">
        <f>IF(N417="zákl. přenesená",J417,0)</f>
        <v>0</v>
      </c>
      <c r="BH417" s="182">
        <f>IF(N417="sníž. přenesená",J417,0)</f>
        <v>0</v>
      </c>
      <c r="BI417" s="182">
        <f>IF(N417="nulová",J417,0)</f>
        <v>0</v>
      </c>
      <c r="BJ417" s="17" t="s">
        <v>83</v>
      </c>
      <c r="BK417" s="182">
        <f>ROUND(I417*H417,2)</f>
        <v>10705.5</v>
      </c>
      <c r="BL417" s="17" t="s">
        <v>127</v>
      </c>
      <c r="BM417" s="181" t="s">
        <v>1050</v>
      </c>
    </row>
    <row r="418" spans="1:47" s="2" customFormat="1" ht="146.25">
      <c r="A418" s="31"/>
      <c r="B418" s="32"/>
      <c r="C418" s="33"/>
      <c r="D418" s="183" t="s">
        <v>129</v>
      </c>
      <c r="E418" s="33"/>
      <c r="F418" s="184" t="s">
        <v>1051</v>
      </c>
      <c r="G418" s="33"/>
      <c r="H418" s="33"/>
      <c r="I418" s="33"/>
      <c r="J418" s="33"/>
      <c r="K418" s="33"/>
      <c r="L418" s="36"/>
      <c r="M418" s="185"/>
      <c r="N418" s="186"/>
      <c r="O418" s="61"/>
      <c r="P418" s="61"/>
      <c r="Q418" s="61"/>
      <c r="R418" s="61"/>
      <c r="S418" s="61"/>
      <c r="T418" s="62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T418" s="17" t="s">
        <v>129</v>
      </c>
      <c r="AU418" s="17" t="s">
        <v>85</v>
      </c>
    </row>
    <row r="419" spans="2:51" s="13" customFormat="1" ht="11.25">
      <c r="B419" s="187"/>
      <c r="C419" s="188"/>
      <c r="D419" s="183" t="s">
        <v>131</v>
      </c>
      <c r="E419" s="189" t="s">
        <v>17</v>
      </c>
      <c r="F419" s="190" t="s">
        <v>1052</v>
      </c>
      <c r="G419" s="188"/>
      <c r="H419" s="191">
        <v>3</v>
      </c>
      <c r="I419" s="188"/>
      <c r="J419" s="188"/>
      <c r="K419" s="188"/>
      <c r="L419" s="192"/>
      <c r="M419" s="193"/>
      <c r="N419" s="194"/>
      <c r="O419" s="194"/>
      <c r="P419" s="194"/>
      <c r="Q419" s="194"/>
      <c r="R419" s="194"/>
      <c r="S419" s="194"/>
      <c r="T419" s="195"/>
      <c r="AT419" s="196" t="s">
        <v>131</v>
      </c>
      <c r="AU419" s="196" t="s">
        <v>85</v>
      </c>
      <c r="AV419" s="13" t="s">
        <v>85</v>
      </c>
      <c r="AW419" s="13" t="s">
        <v>36</v>
      </c>
      <c r="AX419" s="13" t="s">
        <v>75</v>
      </c>
      <c r="AY419" s="196" t="s">
        <v>121</v>
      </c>
    </row>
    <row r="420" spans="2:51" s="14" customFormat="1" ht="11.25">
      <c r="B420" s="197"/>
      <c r="C420" s="198"/>
      <c r="D420" s="183" t="s">
        <v>131</v>
      </c>
      <c r="E420" s="199" t="s">
        <v>17</v>
      </c>
      <c r="F420" s="200" t="s">
        <v>133</v>
      </c>
      <c r="G420" s="198"/>
      <c r="H420" s="201">
        <v>3</v>
      </c>
      <c r="I420" s="198"/>
      <c r="J420" s="198"/>
      <c r="K420" s="198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131</v>
      </c>
      <c r="AU420" s="206" t="s">
        <v>85</v>
      </c>
      <c r="AV420" s="14" t="s">
        <v>127</v>
      </c>
      <c r="AW420" s="14" t="s">
        <v>4</v>
      </c>
      <c r="AX420" s="14" t="s">
        <v>83</v>
      </c>
      <c r="AY420" s="206" t="s">
        <v>121</v>
      </c>
    </row>
    <row r="421" spans="1:65" s="2" customFormat="1" ht="14.45" customHeight="1">
      <c r="A421" s="31"/>
      <c r="B421" s="32"/>
      <c r="C421" s="170" t="s">
        <v>589</v>
      </c>
      <c r="D421" s="170" t="s">
        <v>123</v>
      </c>
      <c r="E421" s="171" t="s">
        <v>1053</v>
      </c>
      <c r="F421" s="172" t="s">
        <v>1054</v>
      </c>
      <c r="G421" s="173" t="s">
        <v>212</v>
      </c>
      <c r="H421" s="174">
        <v>3</v>
      </c>
      <c r="I421" s="175">
        <v>142</v>
      </c>
      <c r="J421" s="175">
        <f>ROUND(I421*H421,2)</f>
        <v>426</v>
      </c>
      <c r="K421" s="176"/>
      <c r="L421" s="36"/>
      <c r="M421" s="177" t="s">
        <v>17</v>
      </c>
      <c r="N421" s="178" t="s">
        <v>46</v>
      </c>
      <c r="O421" s="179">
        <v>0.28</v>
      </c>
      <c r="P421" s="179">
        <f>O421*H421</f>
        <v>0.8400000000000001</v>
      </c>
      <c r="Q421" s="179">
        <v>0.0066</v>
      </c>
      <c r="R421" s="179">
        <f>Q421*H421</f>
        <v>0.019799999999999998</v>
      </c>
      <c r="S421" s="179">
        <v>0</v>
      </c>
      <c r="T421" s="180">
        <f>S421*H421</f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81" t="s">
        <v>127</v>
      </c>
      <c r="AT421" s="181" t="s">
        <v>123</v>
      </c>
      <c r="AU421" s="181" t="s">
        <v>85</v>
      </c>
      <c r="AY421" s="17" t="s">
        <v>121</v>
      </c>
      <c r="BE421" s="182">
        <f>IF(N421="základní",J421,0)</f>
        <v>426</v>
      </c>
      <c r="BF421" s="182">
        <f>IF(N421="snížená",J421,0)</f>
        <v>0</v>
      </c>
      <c r="BG421" s="182">
        <f>IF(N421="zákl. přenesená",J421,0)</f>
        <v>0</v>
      </c>
      <c r="BH421" s="182">
        <f>IF(N421="sníž. přenesená",J421,0)</f>
        <v>0</v>
      </c>
      <c r="BI421" s="182">
        <f>IF(N421="nulová",J421,0)</f>
        <v>0</v>
      </c>
      <c r="BJ421" s="17" t="s">
        <v>83</v>
      </c>
      <c r="BK421" s="182">
        <f>ROUND(I421*H421,2)</f>
        <v>426</v>
      </c>
      <c r="BL421" s="17" t="s">
        <v>127</v>
      </c>
      <c r="BM421" s="181" t="s">
        <v>1055</v>
      </c>
    </row>
    <row r="422" spans="1:47" s="2" customFormat="1" ht="19.5">
      <c r="A422" s="31"/>
      <c r="B422" s="32"/>
      <c r="C422" s="33"/>
      <c r="D422" s="183" t="s">
        <v>129</v>
      </c>
      <c r="E422" s="33"/>
      <c r="F422" s="184" t="s">
        <v>1056</v>
      </c>
      <c r="G422" s="33"/>
      <c r="H422" s="33"/>
      <c r="I422" s="33"/>
      <c r="J422" s="33"/>
      <c r="K422" s="33"/>
      <c r="L422" s="36"/>
      <c r="M422" s="185"/>
      <c r="N422" s="186"/>
      <c r="O422" s="61"/>
      <c r="P422" s="61"/>
      <c r="Q422" s="61"/>
      <c r="R422" s="61"/>
      <c r="S422" s="61"/>
      <c r="T422" s="62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T422" s="17" t="s">
        <v>129</v>
      </c>
      <c r="AU422" s="17" t="s">
        <v>85</v>
      </c>
    </row>
    <row r="423" spans="1:65" s="2" customFormat="1" ht="24.2" customHeight="1">
      <c r="A423" s="31"/>
      <c r="B423" s="32"/>
      <c r="C423" s="207" t="s">
        <v>594</v>
      </c>
      <c r="D423" s="207" t="s">
        <v>173</v>
      </c>
      <c r="E423" s="208" t="s">
        <v>1057</v>
      </c>
      <c r="F423" s="209" t="s">
        <v>1058</v>
      </c>
      <c r="G423" s="210" t="s">
        <v>212</v>
      </c>
      <c r="H423" s="211">
        <v>2</v>
      </c>
      <c r="I423" s="212">
        <v>245.7</v>
      </c>
      <c r="J423" s="212">
        <f>ROUND(I423*H423,2)</f>
        <v>491.4</v>
      </c>
      <c r="K423" s="213"/>
      <c r="L423" s="214"/>
      <c r="M423" s="215" t="s">
        <v>17</v>
      </c>
      <c r="N423" s="216" t="s">
        <v>46</v>
      </c>
      <c r="O423" s="179">
        <v>0</v>
      </c>
      <c r="P423" s="179">
        <f>O423*H423</f>
        <v>0</v>
      </c>
      <c r="Q423" s="179">
        <v>0.051</v>
      </c>
      <c r="R423" s="179">
        <f>Q423*H423</f>
        <v>0.102</v>
      </c>
      <c r="S423" s="179">
        <v>0</v>
      </c>
      <c r="T423" s="180">
        <f>S423*H423</f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81" t="s">
        <v>167</v>
      </c>
      <c r="AT423" s="181" t="s">
        <v>173</v>
      </c>
      <c r="AU423" s="181" t="s">
        <v>85</v>
      </c>
      <c r="AY423" s="17" t="s">
        <v>121</v>
      </c>
      <c r="BE423" s="182">
        <f>IF(N423="základní",J423,0)</f>
        <v>491.4</v>
      </c>
      <c r="BF423" s="182">
        <f>IF(N423="snížená",J423,0)</f>
        <v>0</v>
      </c>
      <c r="BG423" s="182">
        <f>IF(N423="zákl. přenesená",J423,0)</f>
        <v>0</v>
      </c>
      <c r="BH423" s="182">
        <f>IF(N423="sníž. přenesená",J423,0)</f>
        <v>0</v>
      </c>
      <c r="BI423" s="182">
        <f>IF(N423="nulová",J423,0)</f>
        <v>0</v>
      </c>
      <c r="BJ423" s="17" t="s">
        <v>83</v>
      </c>
      <c r="BK423" s="182">
        <f>ROUND(I423*H423,2)</f>
        <v>491.4</v>
      </c>
      <c r="BL423" s="17" t="s">
        <v>127</v>
      </c>
      <c r="BM423" s="181" t="s">
        <v>1059</v>
      </c>
    </row>
    <row r="424" spans="1:47" s="2" customFormat="1" ht="11.25">
      <c r="A424" s="31"/>
      <c r="B424" s="32"/>
      <c r="C424" s="33"/>
      <c r="D424" s="183" t="s">
        <v>129</v>
      </c>
      <c r="E424" s="33"/>
      <c r="F424" s="184" t="s">
        <v>1058</v>
      </c>
      <c r="G424" s="33"/>
      <c r="H424" s="33"/>
      <c r="I424" s="33"/>
      <c r="J424" s="33"/>
      <c r="K424" s="33"/>
      <c r="L424" s="36"/>
      <c r="M424" s="185"/>
      <c r="N424" s="186"/>
      <c r="O424" s="61"/>
      <c r="P424" s="61"/>
      <c r="Q424" s="61"/>
      <c r="R424" s="61"/>
      <c r="S424" s="61"/>
      <c r="T424" s="62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T424" s="17" t="s">
        <v>129</v>
      </c>
      <c r="AU424" s="17" t="s">
        <v>85</v>
      </c>
    </row>
    <row r="425" spans="2:51" s="13" customFormat="1" ht="11.25">
      <c r="B425" s="187"/>
      <c r="C425" s="188"/>
      <c r="D425" s="183" t="s">
        <v>131</v>
      </c>
      <c r="E425" s="189" t="s">
        <v>17</v>
      </c>
      <c r="F425" s="190" t="s">
        <v>1060</v>
      </c>
      <c r="G425" s="188"/>
      <c r="H425" s="191">
        <v>2</v>
      </c>
      <c r="I425" s="188"/>
      <c r="J425" s="188"/>
      <c r="K425" s="188"/>
      <c r="L425" s="192"/>
      <c r="M425" s="193"/>
      <c r="N425" s="194"/>
      <c r="O425" s="194"/>
      <c r="P425" s="194"/>
      <c r="Q425" s="194"/>
      <c r="R425" s="194"/>
      <c r="S425" s="194"/>
      <c r="T425" s="195"/>
      <c r="AT425" s="196" t="s">
        <v>131</v>
      </c>
      <c r="AU425" s="196" t="s">
        <v>85</v>
      </c>
      <c r="AV425" s="13" t="s">
        <v>85</v>
      </c>
      <c r="AW425" s="13" t="s">
        <v>36</v>
      </c>
      <c r="AX425" s="13" t="s">
        <v>75</v>
      </c>
      <c r="AY425" s="196" t="s">
        <v>121</v>
      </c>
    </row>
    <row r="426" spans="2:51" s="14" customFormat="1" ht="11.25">
      <c r="B426" s="197"/>
      <c r="C426" s="198"/>
      <c r="D426" s="183" t="s">
        <v>131</v>
      </c>
      <c r="E426" s="199" t="s">
        <v>17</v>
      </c>
      <c r="F426" s="200" t="s">
        <v>133</v>
      </c>
      <c r="G426" s="198"/>
      <c r="H426" s="201">
        <v>2</v>
      </c>
      <c r="I426" s="198"/>
      <c r="J426" s="198"/>
      <c r="K426" s="198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131</v>
      </c>
      <c r="AU426" s="206" t="s">
        <v>85</v>
      </c>
      <c r="AV426" s="14" t="s">
        <v>127</v>
      </c>
      <c r="AW426" s="14" t="s">
        <v>4</v>
      </c>
      <c r="AX426" s="14" t="s">
        <v>83</v>
      </c>
      <c r="AY426" s="206" t="s">
        <v>121</v>
      </c>
    </row>
    <row r="427" spans="1:65" s="2" customFormat="1" ht="24.2" customHeight="1">
      <c r="A427" s="31"/>
      <c r="B427" s="32"/>
      <c r="C427" s="207" t="s">
        <v>599</v>
      </c>
      <c r="D427" s="207" t="s">
        <v>173</v>
      </c>
      <c r="E427" s="208" t="s">
        <v>1061</v>
      </c>
      <c r="F427" s="209" t="s">
        <v>1062</v>
      </c>
      <c r="G427" s="210" t="s">
        <v>212</v>
      </c>
      <c r="H427" s="211">
        <v>1</v>
      </c>
      <c r="I427" s="212">
        <v>204.1</v>
      </c>
      <c r="J427" s="212">
        <f>ROUND(I427*H427,2)</f>
        <v>204.1</v>
      </c>
      <c r="K427" s="213"/>
      <c r="L427" s="214"/>
      <c r="M427" s="215" t="s">
        <v>17</v>
      </c>
      <c r="N427" s="216" t="s">
        <v>46</v>
      </c>
      <c r="O427" s="179">
        <v>0</v>
      </c>
      <c r="P427" s="179">
        <f>O427*H427</f>
        <v>0</v>
      </c>
      <c r="Q427" s="179">
        <v>0.04</v>
      </c>
      <c r="R427" s="179">
        <f>Q427*H427</f>
        <v>0.04</v>
      </c>
      <c r="S427" s="179">
        <v>0</v>
      </c>
      <c r="T427" s="180">
        <f>S427*H427</f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81" t="s">
        <v>167</v>
      </c>
      <c r="AT427" s="181" t="s">
        <v>173</v>
      </c>
      <c r="AU427" s="181" t="s">
        <v>85</v>
      </c>
      <c r="AY427" s="17" t="s">
        <v>121</v>
      </c>
      <c r="BE427" s="182">
        <f>IF(N427="základní",J427,0)</f>
        <v>204.1</v>
      </c>
      <c r="BF427" s="182">
        <f>IF(N427="snížená",J427,0)</f>
        <v>0</v>
      </c>
      <c r="BG427" s="182">
        <f>IF(N427="zákl. přenesená",J427,0)</f>
        <v>0</v>
      </c>
      <c r="BH427" s="182">
        <f>IF(N427="sníž. přenesená",J427,0)</f>
        <v>0</v>
      </c>
      <c r="BI427" s="182">
        <f>IF(N427="nulová",J427,0)</f>
        <v>0</v>
      </c>
      <c r="BJ427" s="17" t="s">
        <v>83</v>
      </c>
      <c r="BK427" s="182">
        <f>ROUND(I427*H427,2)</f>
        <v>204.1</v>
      </c>
      <c r="BL427" s="17" t="s">
        <v>127</v>
      </c>
      <c r="BM427" s="181" t="s">
        <v>1063</v>
      </c>
    </row>
    <row r="428" spans="1:47" s="2" customFormat="1" ht="11.25">
      <c r="A428" s="31"/>
      <c r="B428" s="32"/>
      <c r="C428" s="33"/>
      <c r="D428" s="183" t="s">
        <v>129</v>
      </c>
      <c r="E428" s="33"/>
      <c r="F428" s="184" t="s">
        <v>1062</v>
      </c>
      <c r="G428" s="33"/>
      <c r="H428" s="33"/>
      <c r="I428" s="33"/>
      <c r="J428" s="33"/>
      <c r="K428" s="33"/>
      <c r="L428" s="36"/>
      <c r="M428" s="185"/>
      <c r="N428" s="186"/>
      <c r="O428" s="61"/>
      <c r="P428" s="61"/>
      <c r="Q428" s="61"/>
      <c r="R428" s="61"/>
      <c r="S428" s="61"/>
      <c r="T428" s="62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T428" s="17" t="s">
        <v>129</v>
      </c>
      <c r="AU428" s="17" t="s">
        <v>85</v>
      </c>
    </row>
    <row r="429" spans="2:51" s="13" customFormat="1" ht="11.25">
      <c r="B429" s="187"/>
      <c r="C429" s="188"/>
      <c r="D429" s="183" t="s">
        <v>131</v>
      </c>
      <c r="E429" s="189" t="s">
        <v>17</v>
      </c>
      <c r="F429" s="190" t="s">
        <v>1064</v>
      </c>
      <c r="G429" s="188"/>
      <c r="H429" s="191">
        <v>1</v>
      </c>
      <c r="I429" s="188"/>
      <c r="J429" s="188"/>
      <c r="K429" s="188"/>
      <c r="L429" s="192"/>
      <c r="M429" s="193"/>
      <c r="N429" s="194"/>
      <c r="O429" s="194"/>
      <c r="P429" s="194"/>
      <c r="Q429" s="194"/>
      <c r="R429" s="194"/>
      <c r="S429" s="194"/>
      <c r="T429" s="195"/>
      <c r="AT429" s="196" t="s">
        <v>131</v>
      </c>
      <c r="AU429" s="196" t="s">
        <v>85</v>
      </c>
      <c r="AV429" s="13" t="s">
        <v>85</v>
      </c>
      <c r="AW429" s="13" t="s">
        <v>36</v>
      </c>
      <c r="AX429" s="13" t="s">
        <v>75</v>
      </c>
      <c r="AY429" s="196" t="s">
        <v>121</v>
      </c>
    </row>
    <row r="430" spans="2:51" s="14" customFormat="1" ht="11.25">
      <c r="B430" s="197"/>
      <c r="C430" s="198"/>
      <c r="D430" s="183" t="s">
        <v>131</v>
      </c>
      <c r="E430" s="199" t="s">
        <v>17</v>
      </c>
      <c r="F430" s="200" t="s">
        <v>133</v>
      </c>
      <c r="G430" s="198"/>
      <c r="H430" s="201">
        <v>1</v>
      </c>
      <c r="I430" s="198"/>
      <c r="J430" s="198"/>
      <c r="K430" s="198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131</v>
      </c>
      <c r="AU430" s="206" t="s">
        <v>85</v>
      </c>
      <c r="AV430" s="14" t="s">
        <v>127</v>
      </c>
      <c r="AW430" s="14" t="s">
        <v>4</v>
      </c>
      <c r="AX430" s="14" t="s">
        <v>83</v>
      </c>
      <c r="AY430" s="206" t="s">
        <v>121</v>
      </c>
    </row>
    <row r="431" spans="1:65" s="2" customFormat="1" ht="14.45" customHeight="1">
      <c r="A431" s="31"/>
      <c r="B431" s="32"/>
      <c r="C431" s="170" t="s">
        <v>603</v>
      </c>
      <c r="D431" s="170" t="s">
        <v>123</v>
      </c>
      <c r="E431" s="171" t="s">
        <v>1065</v>
      </c>
      <c r="F431" s="172" t="s">
        <v>1066</v>
      </c>
      <c r="G431" s="173" t="s">
        <v>212</v>
      </c>
      <c r="H431" s="174">
        <v>1</v>
      </c>
      <c r="I431" s="175">
        <v>224</v>
      </c>
      <c r="J431" s="175">
        <f>ROUND(I431*H431,2)</f>
        <v>224</v>
      </c>
      <c r="K431" s="176"/>
      <c r="L431" s="36"/>
      <c r="M431" s="177" t="s">
        <v>17</v>
      </c>
      <c r="N431" s="178" t="s">
        <v>46</v>
      </c>
      <c r="O431" s="179">
        <v>0.56</v>
      </c>
      <c r="P431" s="179">
        <f>O431*H431</f>
        <v>0.56</v>
      </c>
      <c r="Q431" s="179">
        <v>0.0066</v>
      </c>
      <c r="R431" s="179">
        <f>Q431*H431</f>
        <v>0.0066</v>
      </c>
      <c r="S431" s="179">
        <v>0</v>
      </c>
      <c r="T431" s="180">
        <f>S431*H431</f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81" t="s">
        <v>127</v>
      </c>
      <c r="AT431" s="181" t="s">
        <v>123</v>
      </c>
      <c r="AU431" s="181" t="s">
        <v>85</v>
      </c>
      <c r="AY431" s="17" t="s">
        <v>121</v>
      </c>
      <c r="BE431" s="182">
        <f>IF(N431="základní",J431,0)</f>
        <v>224</v>
      </c>
      <c r="BF431" s="182">
        <f>IF(N431="snížená",J431,0)</f>
        <v>0</v>
      </c>
      <c r="BG431" s="182">
        <f>IF(N431="zákl. přenesená",J431,0)</f>
        <v>0</v>
      </c>
      <c r="BH431" s="182">
        <f>IF(N431="sníž. přenesená",J431,0)</f>
        <v>0</v>
      </c>
      <c r="BI431" s="182">
        <f>IF(N431="nulová",J431,0)</f>
        <v>0</v>
      </c>
      <c r="BJ431" s="17" t="s">
        <v>83</v>
      </c>
      <c r="BK431" s="182">
        <f>ROUND(I431*H431,2)</f>
        <v>224</v>
      </c>
      <c r="BL431" s="17" t="s">
        <v>127</v>
      </c>
      <c r="BM431" s="181" t="s">
        <v>1067</v>
      </c>
    </row>
    <row r="432" spans="1:47" s="2" customFormat="1" ht="19.5">
      <c r="A432" s="31"/>
      <c r="B432" s="32"/>
      <c r="C432" s="33"/>
      <c r="D432" s="183" t="s">
        <v>129</v>
      </c>
      <c r="E432" s="33"/>
      <c r="F432" s="184" t="s">
        <v>1068</v>
      </c>
      <c r="G432" s="33"/>
      <c r="H432" s="33"/>
      <c r="I432" s="33"/>
      <c r="J432" s="33"/>
      <c r="K432" s="33"/>
      <c r="L432" s="36"/>
      <c r="M432" s="185"/>
      <c r="N432" s="186"/>
      <c r="O432" s="61"/>
      <c r="P432" s="61"/>
      <c r="Q432" s="61"/>
      <c r="R432" s="61"/>
      <c r="S432" s="61"/>
      <c r="T432" s="62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T432" s="17" t="s">
        <v>129</v>
      </c>
      <c r="AU432" s="17" t="s">
        <v>85</v>
      </c>
    </row>
    <row r="433" spans="1:65" s="2" customFormat="1" ht="24.2" customHeight="1">
      <c r="A433" s="31"/>
      <c r="B433" s="32"/>
      <c r="C433" s="207" t="s">
        <v>610</v>
      </c>
      <c r="D433" s="207" t="s">
        <v>173</v>
      </c>
      <c r="E433" s="208" t="s">
        <v>1069</v>
      </c>
      <c r="F433" s="209" t="s">
        <v>1070</v>
      </c>
      <c r="G433" s="210" t="s">
        <v>212</v>
      </c>
      <c r="H433" s="211">
        <v>1</v>
      </c>
      <c r="I433" s="212">
        <v>301.6</v>
      </c>
      <c r="J433" s="212">
        <f>ROUND(I433*H433,2)</f>
        <v>301.6</v>
      </c>
      <c r="K433" s="213"/>
      <c r="L433" s="214"/>
      <c r="M433" s="215" t="s">
        <v>17</v>
      </c>
      <c r="N433" s="216" t="s">
        <v>46</v>
      </c>
      <c r="O433" s="179">
        <v>0</v>
      </c>
      <c r="P433" s="179">
        <f>O433*H433</f>
        <v>0</v>
      </c>
      <c r="Q433" s="179">
        <v>0.081</v>
      </c>
      <c r="R433" s="179">
        <f>Q433*H433</f>
        <v>0.081</v>
      </c>
      <c r="S433" s="179">
        <v>0</v>
      </c>
      <c r="T433" s="180">
        <f>S433*H433</f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81" t="s">
        <v>167</v>
      </c>
      <c r="AT433" s="181" t="s">
        <v>173</v>
      </c>
      <c r="AU433" s="181" t="s">
        <v>85</v>
      </c>
      <c r="AY433" s="17" t="s">
        <v>121</v>
      </c>
      <c r="BE433" s="182">
        <f>IF(N433="základní",J433,0)</f>
        <v>301.6</v>
      </c>
      <c r="BF433" s="182">
        <f>IF(N433="snížená",J433,0)</f>
        <v>0</v>
      </c>
      <c r="BG433" s="182">
        <f>IF(N433="zákl. přenesená",J433,0)</f>
        <v>0</v>
      </c>
      <c r="BH433" s="182">
        <f>IF(N433="sníž. přenesená",J433,0)</f>
        <v>0</v>
      </c>
      <c r="BI433" s="182">
        <f>IF(N433="nulová",J433,0)</f>
        <v>0</v>
      </c>
      <c r="BJ433" s="17" t="s">
        <v>83</v>
      </c>
      <c r="BK433" s="182">
        <f>ROUND(I433*H433,2)</f>
        <v>301.6</v>
      </c>
      <c r="BL433" s="17" t="s">
        <v>127</v>
      </c>
      <c r="BM433" s="181" t="s">
        <v>1071</v>
      </c>
    </row>
    <row r="434" spans="1:47" s="2" customFormat="1" ht="11.25">
      <c r="A434" s="31"/>
      <c r="B434" s="32"/>
      <c r="C434" s="33"/>
      <c r="D434" s="183" t="s">
        <v>129</v>
      </c>
      <c r="E434" s="33"/>
      <c r="F434" s="184" t="s">
        <v>1070</v>
      </c>
      <c r="G434" s="33"/>
      <c r="H434" s="33"/>
      <c r="I434" s="33"/>
      <c r="J434" s="33"/>
      <c r="K434" s="33"/>
      <c r="L434" s="36"/>
      <c r="M434" s="185"/>
      <c r="N434" s="186"/>
      <c r="O434" s="61"/>
      <c r="P434" s="61"/>
      <c r="Q434" s="61"/>
      <c r="R434" s="61"/>
      <c r="S434" s="61"/>
      <c r="T434" s="62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T434" s="17" t="s">
        <v>129</v>
      </c>
      <c r="AU434" s="17" t="s">
        <v>85</v>
      </c>
    </row>
    <row r="435" spans="2:51" s="13" customFormat="1" ht="11.25">
      <c r="B435" s="187"/>
      <c r="C435" s="188"/>
      <c r="D435" s="183" t="s">
        <v>131</v>
      </c>
      <c r="E435" s="189" t="s">
        <v>17</v>
      </c>
      <c r="F435" s="190" t="s">
        <v>1064</v>
      </c>
      <c r="G435" s="188"/>
      <c r="H435" s="191">
        <v>1</v>
      </c>
      <c r="I435" s="188"/>
      <c r="J435" s="188"/>
      <c r="K435" s="188"/>
      <c r="L435" s="192"/>
      <c r="M435" s="193"/>
      <c r="N435" s="194"/>
      <c r="O435" s="194"/>
      <c r="P435" s="194"/>
      <c r="Q435" s="194"/>
      <c r="R435" s="194"/>
      <c r="S435" s="194"/>
      <c r="T435" s="195"/>
      <c r="AT435" s="196" t="s">
        <v>131</v>
      </c>
      <c r="AU435" s="196" t="s">
        <v>85</v>
      </c>
      <c r="AV435" s="13" t="s">
        <v>85</v>
      </c>
      <c r="AW435" s="13" t="s">
        <v>36</v>
      </c>
      <c r="AX435" s="13" t="s">
        <v>75</v>
      </c>
      <c r="AY435" s="196" t="s">
        <v>121</v>
      </c>
    </row>
    <row r="436" spans="2:51" s="14" customFormat="1" ht="11.25">
      <c r="B436" s="197"/>
      <c r="C436" s="198"/>
      <c r="D436" s="183" t="s">
        <v>131</v>
      </c>
      <c r="E436" s="199" t="s">
        <v>17</v>
      </c>
      <c r="F436" s="200" t="s">
        <v>133</v>
      </c>
      <c r="G436" s="198"/>
      <c r="H436" s="201">
        <v>1</v>
      </c>
      <c r="I436" s="198"/>
      <c r="J436" s="198"/>
      <c r="K436" s="198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131</v>
      </c>
      <c r="AU436" s="206" t="s">
        <v>85</v>
      </c>
      <c r="AV436" s="14" t="s">
        <v>127</v>
      </c>
      <c r="AW436" s="14" t="s">
        <v>4</v>
      </c>
      <c r="AX436" s="14" t="s">
        <v>83</v>
      </c>
      <c r="AY436" s="206" t="s">
        <v>121</v>
      </c>
    </row>
    <row r="437" spans="1:65" s="2" customFormat="1" ht="24.2" customHeight="1">
      <c r="A437" s="31"/>
      <c r="B437" s="32"/>
      <c r="C437" s="170" t="s">
        <v>617</v>
      </c>
      <c r="D437" s="170" t="s">
        <v>123</v>
      </c>
      <c r="E437" s="171" t="s">
        <v>1072</v>
      </c>
      <c r="F437" s="172" t="s">
        <v>1073</v>
      </c>
      <c r="G437" s="173" t="s">
        <v>212</v>
      </c>
      <c r="H437" s="174">
        <v>3</v>
      </c>
      <c r="I437" s="175">
        <v>935</v>
      </c>
      <c r="J437" s="175">
        <f>ROUND(I437*H437,2)</f>
        <v>2805</v>
      </c>
      <c r="K437" s="176"/>
      <c r="L437" s="36"/>
      <c r="M437" s="177" t="s">
        <v>17</v>
      </c>
      <c r="N437" s="178" t="s">
        <v>46</v>
      </c>
      <c r="O437" s="179">
        <v>1.664</v>
      </c>
      <c r="P437" s="179">
        <f>O437*H437</f>
        <v>4.992</v>
      </c>
      <c r="Q437" s="179">
        <v>0.01248</v>
      </c>
      <c r="R437" s="179">
        <f>Q437*H437</f>
        <v>0.03744</v>
      </c>
      <c r="S437" s="179">
        <v>0</v>
      </c>
      <c r="T437" s="180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81" t="s">
        <v>127</v>
      </c>
      <c r="AT437" s="181" t="s">
        <v>123</v>
      </c>
      <c r="AU437" s="181" t="s">
        <v>85</v>
      </c>
      <c r="AY437" s="17" t="s">
        <v>121</v>
      </c>
      <c r="BE437" s="182">
        <f>IF(N437="základní",J437,0)</f>
        <v>2805</v>
      </c>
      <c r="BF437" s="182">
        <f>IF(N437="snížená",J437,0)</f>
        <v>0</v>
      </c>
      <c r="BG437" s="182">
        <f>IF(N437="zákl. přenesená",J437,0)</f>
        <v>0</v>
      </c>
      <c r="BH437" s="182">
        <f>IF(N437="sníž. přenesená",J437,0)</f>
        <v>0</v>
      </c>
      <c r="BI437" s="182">
        <f>IF(N437="nulová",J437,0)</f>
        <v>0</v>
      </c>
      <c r="BJ437" s="17" t="s">
        <v>83</v>
      </c>
      <c r="BK437" s="182">
        <f>ROUND(I437*H437,2)</f>
        <v>2805</v>
      </c>
      <c r="BL437" s="17" t="s">
        <v>127</v>
      </c>
      <c r="BM437" s="181" t="s">
        <v>1074</v>
      </c>
    </row>
    <row r="438" spans="1:47" s="2" customFormat="1" ht="19.5">
      <c r="A438" s="31"/>
      <c r="B438" s="32"/>
      <c r="C438" s="33"/>
      <c r="D438" s="183" t="s">
        <v>129</v>
      </c>
      <c r="E438" s="33"/>
      <c r="F438" s="184" t="s">
        <v>1073</v>
      </c>
      <c r="G438" s="33"/>
      <c r="H438" s="33"/>
      <c r="I438" s="33"/>
      <c r="J438" s="33"/>
      <c r="K438" s="33"/>
      <c r="L438" s="36"/>
      <c r="M438" s="185"/>
      <c r="N438" s="186"/>
      <c r="O438" s="61"/>
      <c r="P438" s="61"/>
      <c r="Q438" s="61"/>
      <c r="R438" s="61"/>
      <c r="S438" s="61"/>
      <c r="T438" s="62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T438" s="17" t="s">
        <v>129</v>
      </c>
      <c r="AU438" s="17" t="s">
        <v>85</v>
      </c>
    </row>
    <row r="439" spans="1:65" s="2" customFormat="1" ht="24.2" customHeight="1">
      <c r="A439" s="31"/>
      <c r="B439" s="32"/>
      <c r="C439" s="207" t="s">
        <v>623</v>
      </c>
      <c r="D439" s="207" t="s">
        <v>173</v>
      </c>
      <c r="E439" s="208" t="s">
        <v>1075</v>
      </c>
      <c r="F439" s="209" t="s">
        <v>1076</v>
      </c>
      <c r="G439" s="210" t="s">
        <v>212</v>
      </c>
      <c r="H439" s="211">
        <v>3</v>
      </c>
      <c r="I439" s="212">
        <v>15.6</v>
      </c>
      <c r="J439" s="212">
        <f>ROUND(I439*H439,2)</f>
        <v>46.8</v>
      </c>
      <c r="K439" s="213"/>
      <c r="L439" s="214"/>
      <c r="M439" s="215" t="s">
        <v>17</v>
      </c>
      <c r="N439" s="216" t="s">
        <v>46</v>
      </c>
      <c r="O439" s="179">
        <v>0</v>
      </c>
      <c r="P439" s="179">
        <f>O439*H439</f>
        <v>0</v>
      </c>
      <c r="Q439" s="179">
        <v>0.585</v>
      </c>
      <c r="R439" s="179">
        <f>Q439*H439</f>
        <v>1.755</v>
      </c>
      <c r="S439" s="179">
        <v>0</v>
      </c>
      <c r="T439" s="180">
        <f>S439*H439</f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81" t="s">
        <v>167</v>
      </c>
      <c r="AT439" s="181" t="s">
        <v>173</v>
      </c>
      <c r="AU439" s="181" t="s">
        <v>85</v>
      </c>
      <c r="AY439" s="17" t="s">
        <v>121</v>
      </c>
      <c r="BE439" s="182">
        <f>IF(N439="základní",J439,0)</f>
        <v>46.8</v>
      </c>
      <c r="BF439" s="182">
        <f>IF(N439="snížená",J439,0)</f>
        <v>0</v>
      </c>
      <c r="BG439" s="182">
        <f>IF(N439="zákl. přenesená",J439,0)</f>
        <v>0</v>
      </c>
      <c r="BH439" s="182">
        <f>IF(N439="sníž. přenesená",J439,0)</f>
        <v>0</v>
      </c>
      <c r="BI439" s="182">
        <f>IF(N439="nulová",J439,0)</f>
        <v>0</v>
      </c>
      <c r="BJ439" s="17" t="s">
        <v>83</v>
      </c>
      <c r="BK439" s="182">
        <f>ROUND(I439*H439,2)</f>
        <v>46.8</v>
      </c>
      <c r="BL439" s="17" t="s">
        <v>127</v>
      </c>
      <c r="BM439" s="181" t="s">
        <v>1077</v>
      </c>
    </row>
    <row r="440" spans="1:47" s="2" customFormat="1" ht="19.5">
      <c r="A440" s="31"/>
      <c r="B440" s="32"/>
      <c r="C440" s="33"/>
      <c r="D440" s="183" t="s">
        <v>129</v>
      </c>
      <c r="E440" s="33"/>
      <c r="F440" s="184" t="s">
        <v>1076</v>
      </c>
      <c r="G440" s="33"/>
      <c r="H440" s="33"/>
      <c r="I440" s="33"/>
      <c r="J440" s="33"/>
      <c r="K440" s="33"/>
      <c r="L440" s="36"/>
      <c r="M440" s="185"/>
      <c r="N440" s="186"/>
      <c r="O440" s="61"/>
      <c r="P440" s="61"/>
      <c r="Q440" s="61"/>
      <c r="R440" s="61"/>
      <c r="S440" s="61"/>
      <c r="T440" s="62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T440" s="17" t="s">
        <v>129</v>
      </c>
      <c r="AU440" s="17" t="s">
        <v>85</v>
      </c>
    </row>
    <row r="441" spans="2:51" s="13" customFormat="1" ht="11.25">
      <c r="B441" s="187"/>
      <c r="C441" s="188"/>
      <c r="D441" s="183" t="s">
        <v>131</v>
      </c>
      <c r="E441" s="189" t="s">
        <v>17</v>
      </c>
      <c r="F441" s="190" t="s">
        <v>1052</v>
      </c>
      <c r="G441" s="188"/>
      <c r="H441" s="191">
        <v>3</v>
      </c>
      <c r="I441" s="188"/>
      <c r="J441" s="188"/>
      <c r="K441" s="188"/>
      <c r="L441" s="192"/>
      <c r="M441" s="193"/>
      <c r="N441" s="194"/>
      <c r="O441" s="194"/>
      <c r="P441" s="194"/>
      <c r="Q441" s="194"/>
      <c r="R441" s="194"/>
      <c r="S441" s="194"/>
      <c r="T441" s="195"/>
      <c r="AT441" s="196" t="s">
        <v>131</v>
      </c>
      <c r="AU441" s="196" t="s">
        <v>85</v>
      </c>
      <c r="AV441" s="13" t="s">
        <v>85</v>
      </c>
      <c r="AW441" s="13" t="s">
        <v>36</v>
      </c>
      <c r="AX441" s="13" t="s">
        <v>75</v>
      </c>
      <c r="AY441" s="196" t="s">
        <v>121</v>
      </c>
    </row>
    <row r="442" spans="2:51" s="14" customFormat="1" ht="11.25">
      <c r="B442" s="197"/>
      <c r="C442" s="198"/>
      <c r="D442" s="183" t="s">
        <v>131</v>
      </c>
      <c r="E442" s="199" t="s">
        <v>17</v>
      </c>
      <c r="F442" s="200" t="s">
        <v>133</v>
      </c>
      <c r="G442" s="198"/>
      <c r="H442" s="201">
        <v>3</v>
      </c>
      <c r="I442" s="198"/>
      <c r="J442" s="198"/>
      <c r="K442" s="198"/>
      <c r="L442" s="202"/>
      <c r="M442" s="203"/>
      <c r="N442" s="204"/>
      <c r="O442" s="204"/>
      <c r="P442" s="204"/>
      <c r="Q442" s="204"/>
      <c r="R442" s="204"/>
      <c r="S442" s="204"/>
      <c r="T442" s="205"/>
      <c r="AT442" s="206" t="s">
        <v>131</v>
      </c>
      <c r="AU442" s="206" t="s">
        <v>85</v>
      </c>
      <c r="AV442" s="14" t="s">
        <v>127</v>
      </c>
      <c r="AW442" s="14" t="s">
        <v>4</v>
      </c>
      <c r="AX442" s="14" t="s">
        <v>83</v>
      </c>
      <c r="AY442" s="206" t="s">
        <v>121</v>
      </c>
    </row>
    <row r="443" spans="1:65" s="2" customFormat="1" ht="24.2" customHeight="1">
      <c r="A443" s="31"/>
      <c r="B443" s="32"/>
      <c r="C443" s="170" t="s">
        <v>628</v>
      </c>
      <c r="D443" s="170" t="s">
        <v>123</v>
      </c>
      <c r="E443" s="171" t="s">
        <v>1078</v>
      </c>
      <c r="F443" s="172" t="s">
        <v>1079</v>
      </c>
      <c r="G443" s="173" t="s">
        <v>212</v>
      </c>
      <c r="H443" s="174">
        <v>6</v>
      </c>
      <c r="I443" s="175">
        <v>902</v>
      </c>
      <c r="J443" s="175">
        <f>ROUND(I443*H443,2)</f>
        <v>5412</v>
      </c>
      <c r="K443" s="176"/>
      <c r="L443" s="36"/>
      <c r="M443" s="177" t="s">
        <v>17</v>
      </c>
      <c r="N443" s="178" t="s">
        <v>46</v>
      </c>
      <c r="O443" s="179">
        <v>1.562</v>
      </c>
      <c r="P443" s="179">
        <f>O443*H443</f>
        <v>9.372</v>
      </c>
      <c r="Q443" s="179">
        <v>0.01019</v>
      </c>
      <c r="R443" s="179">
        <f>Q443*H443</f>
        <v>0.06114</v>
      </c>
      <c r="S443" s="179">
        <v>0</v>
      </c>
      <c r="T443" s="180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81" t="s">
        <v>127</v>
      </c>
      <c r="AT443" s="181" t="s">
        <v>123</v>
      </c>
      <c r="AU443" s="181" t="s">
        <v>85</v>
      </c>
      <c r="AY443" s="17" t="s">
        <v>121</v>
      </c>
      <c r="BE443" s="182">
        <f>IF(N443="základní",J443,0)</f>
        <v>5412</v>
      </c>
      <c r="BF443" s="182">
        <f>IF(N443="snížená",J443,0)</f>
        <v>0</v>
      </c>
      <c r="BG443" s="182">
        <f>IF(N443="zákl. přenesená",J443,0)</f>
        <v>0</v>
      </c>
      <c r="BH443" s="182">
        <f>IF(N443="sníž. přenesená",J443,0)</f>
        <v>0</v>
      </c>
      <c r="BI443" s="182">
        <f>IF(N443="nulová",J443,0)</f>
        <v>0</v>
      </c>
      <c r="BJ443" s="17" t="s">
        <v>83</v>
      </c>
      <c r="BK443" s="182">
        <f>ROUND(I443*H443,2)</f>
        <v>5412</v>
      </c>
      <c r="BL443" s="17" t="s">
        <v>127</v>
      </c>
      <c r="BM443" s="181" t="s">
        <v>1080</v>
      </c>
    </row>
    <row r="444" spans="1:47" s="2" customFormat="1" ht="19.5">
      <c r="A444" s="31"/>
      <c r="B444" s="32"/>
      <c r="C444" s="33"/>
      <c r="D444" s="183" t="s">
        <v>129</v>
      </c>
      <c r="E444" s="33"/>
      <c r="F444" s="184" t="s">
        <v>1079</v>
      </c>
      <c r="G444" s="33"/>
      <c r="H444" s="33"/>
      <c r="I444" s="33"/>
      <c r="J444" s="33"/>
      <c r="K444" s="33"/>
      <c r="L444" s="36"/>
      <c r="M444" s="185"/>
      <c r="N444" s="186"/>
      <c r="O444" s="61"/>
      <c r="P444" s="61"/>
      <c r="Q444" s="61"/>
      <c r="R444" s="61"/>
      <c r="S444" s="61"/>
      <c r="T444" s="62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T444" s="17" t="s">
        <v>129</v>
      </c>
      <c r="AU444" s="17" t="s">
        <v>85</v>
      </c>
    </row>
    <row r="445" spans="1:65" s="2" customFormat="1" ht="24.2" customHeight="1">
      <c r="A445" s="31"/>
      <c r="B445" s="32"/>
      <c r="C445" s="207" t="s">
        <v>633</v>
      </c>
      <c r="D445" s="207" t="s">
        <v>173</v>
      </c>
      <c r="E445" s="208" t="s">
        <v>1081</v>
      </c>
      <c r="F445" s="209" t="s">
        <v>1082</v>
      </c>
      <c r="G445" s="210" t="s">
        <v>212</v>
      </c>
      <c r="H445" s="211">
        <v>3</v>
      </c>
      <c r="I445" s="212">
        <v>899.6</v>
      </c>
      <c r="J445" s="212">
        <f>ROUND(I445*H445,2)</f>
        <v>2698.8</v>
      </c>
      <c r="K445" s="213"/>
      <c r="L445" s="214"/>
      <c r="M445" s="215" t="s">
        <v>17</v>
      </c>
      <c r="N445" s="216" t="s">
        <v>46</v>
      </c>
      <c r="O445" s="179">
        <v>0</v>
      </c>
      <c r="P445" s="179">
        <f>O445*H445</f>
        <v>0</v>
      </c>
      <c r="Q445" s="179">
        <v>0.254</v>
      </c>
      <c r="R445" s="179">
        <f>Q445*H445</f>
        <v>0.762</v>
      </c>
      <c r="S445" s="179">
        <v>0</v>
      </c>
      <c r="T445" s="180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81" t="s">
        <v>167</v>
      </c>
      <c r="AT445" s="181" t="s">
        <v>173</v>
      </c>
      <c r="AU445" s="181" t="s">
        <v>85</v>
      </c>
      <c r="AY445" s="17" t="s">
        <v>121</v>
      </c>
      <c r="BE445" s="182">
        <f>IF(N445="základní",J445,0)</f>
        <v>2698.8</v>
      </c>
      <c r="BF445" s="182">
        <f>IF(N445="snížená",J445,0)</f>
        <v>0</v>
      </c>
      <c r="BG445" s="182">
        <f>IF(N445="zákl. přenesená",J445,0)</f>
        <v>0</v>
      </c>
      <c r="BH445" s="182">
        <f>IF(N445="sníž. přenesená",J445,0)</f>
        <v>0</v>
      </c>
      <c r="BI445" s="182">
        <f>IF(N445="nulová",J445,0)</f>
        <v>0</v>
      </c>
      <c r="BJ445" s="17" t="s">
        <v>83</v>
      </c>
      <c r="BK445" s="182">
        <f>ROUND(I445*H445,2)</f>
        <v>2698.8</v>
      </c>
      <c r="BL445" s="17" t="s">
        <v>127</v>
      </c>
      <c r="BM445" s="181" t="s">
        <v>1083</v>
      </c>
    </row>
    <row r="446" spans="1:47" s="2" customFormat="1" ht="19.5">
      <c r="A446" s="31"/>
      <c r="B446" s="32"/>
      <c r="C446" s="33"/>
      <c r="D446" s="183" t="s">
        <v>129</v>
      </c>
      <c r="E446" s="33"/>
      <c r="F446" s="184" t="s">
        <v>1082</v>
      </c>
      <c r="G446" s="33"/>
      <c r="H446" s="33"/>
      <c r="I446" s="33"/>
      <c r="J446" s="33"/>
      <c r="K446" s="33"/>
      <c r="L446" s="36"/>
      <c r="M446" s="185"/>
      <c r="N446" s="186"/>
      <c r="O446" s="61"/>
      <c r="P446" s="61"/>
      <c r="Q446" s="61"/>
      <c r="R446" s="61"/>
      <c r="S446" s="61"/>
      <c r="T446" s="62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T446" s="17" t="s">
        <v>129</v>
      </c>
      <c r="AU446" s="17" t="s">
        <v>85</v>
      </c>
    </row>
    <row r="447" spans="2:51" s="13" customFormat="1" ht="11.25">
      <c r="B447" s="187"/>
      <c r="C447" s="188"/>
      <c r="D447" s="183" t="s">
        <v>131</v>
      </c>
      <c r="E447" s="189" t="s">
        <v>17</v>
      </c>
      <c r="F447" s="190" t="s">
        <v>1052</v>
      </c>
      <c r="G447" s="188"/>
      <c r="H447" s="191">
        <v>3</v>
      </c>
      <c r="I447" s="188"/>
      <c r="J447" s="188"/>
      <c r="K447" s="188"/>
      <c r="L447" s="192"/>
      <c r="M447" s="193"/>
      <c r="N447" s="194"/>
      <c r="O447" s="194"/>
      <c r="P447" s="194"/>
      <c r="Q447" s="194"/>
      <c r="R447" s="194"/>
      <c r="S447" s="194"/>
      <c r="T447" s="195"/>
      <c r="AT447" s="196" t="s">
        <v>131</v>
      </c>
      <c r="AU447" s="196" t="s">
        <v>85</v>
      </c>
      <c r="AV447" s="13" t="s">
        <v>85</v>
      </c>
      <c r="AW447" s="13" t="s">
        <v>36</v>
      </c>
      <c r="AX447" s="13" t="s">
        <v>75</v>
      </c>
      <c r="AY447" s="196" t="s">
        <v>121</v>
      </c>
    </row>
    <row r="448" spans="2:51" s="14" customFormat="1" ht="11.25">
      <c r="B448" s="197"/>
      <c r="C448" s="198"/>
      <c r="D448" s="183" t="s">
        <v>131</v>
      </c>
      <c r="E448" s="199" t="s">
        <v>17</v>
      </c>
      <c r="F448" s="200" t="s">
        <v>133</v>
      </c>
      <c r="G448" s="198"/>
      <c r="H448" s="201">
        <v>3</v>
      </c>
      <c r="I448" s="198"/>
      <c r="J448" s="198"/>
      <c r="K448" s="198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131</v>
      </c>
      <c r="AU448" s="206" t="s">
        <v>85</v>
      </c>
      <c r="AV448" s="14" t="s">
        <v>127</v>
      </c>
      <c r="AW448" s="14" t="s">
        <v>4</v>
      </c>
      <c r="AX448" s="14" t="s">
        <v>83</v>
      </c>
      <c r="AY448" s="206" t="s">
        <v>121</v>
      </c>
    </row>
    <row r="449" spans="1:65" s="2" customFormat="1" ht="24.2" customHeight="1">
      <c r="A449" s="31"/>
      <c r="B449" s="32"/>
      <c r="C449" s="207" t="s">
        <v>638</v>
      </c>
      <c r="D449" s="207" t="s">
        <v>173</v>
      </c>
      <c r="E449" s="208" t="s">
        <v>1084</v>
      </c>
      <c r="F449" s="209" t="s">
        <v>1085</v>
      </c>
      <c r="G449" s="210" t="s">
        <v>212</v>
      </c>
      <c r="H449" s="211">
        <v>2</v>
      </c>
      <c r="I449" s="212">
        <v>1249.3</v>
      </c>
      <c r="J449" s="212">
        <f>ROUND(I449*H449,2)</f>
        <v>2498.6</v>
      </c>
      <c r="K449" s="213"/>
      <c r="L449" s="214"/>
      <c r="M449" s="215" t="s">
        <v>17</v>
      </c>
      <c r="N449" s="216" t="s">
        <v>46</v>
      </c>
      <c r="O449" s="179">
        <v>0</v>
      </c>
      <c r="P449" s="179">
        <f>O449*H449</f>
        <v>0</v>
      </c>
      <c r="Q449" s="179">
        <v>0.506</v>
      </c>
      <c r="R449" s="179">
        <f>Q449*H449</f>
        <v>1.012</v>
      </c>
      <c r="S449" s="179">
        <v>0</v>
      </c>
      <c r="T449" s="180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81" t="s">
        <v>167</v>
      </c>
      <c r="AT449" s="181" t="s">
        <v>173</v>
      </c>
      <c r="AU449" s="181" t="s">
        <v>85</v>
      </c>
      <c r="AY449" s="17" t="s">
        <v>121</v>
      </c>
      <c r="BE449" s="182">
        <f>IF(N449="základní",J449,0)</f>
        <v>2498.6</v>
      </c>
      <c r="BF449" s="182">
        <f>IF(N449="snížená",J449,0)</f>
        <v>0</v>
      </c>
      <c r="BG449" s="182">
        <f>IF(N449="zákl. přenesená",J449,0)</f>
        <v>0</v>
      </c>
      <c r="BH449" s="182">
        <f>IF(N449="sníž. přenesená",J449,0)</f>
        <v>0</v>
      </c>
      <c r="BI449" s="182">
        <f>IF(N449="nulová",J449,0)</f>
        <v>0</v>
      </c>
      <c r="BJ449" s="17" t="s">
        <v>83</v>
      </c>
      <c r="BK449" s="182">
        <f>ROUND(I449*H449,2)</f>
        <v>2498.6</v>
      </c>
      <c r="BL449" s="17" t="s">
        <v>127</v>
      </c>
      <c r="BM449" s="181" t="s">
        <v>1086</v>
      </c>
    </row>
    <row r="450" spans="1:47" s="2" customFormat="1" ht="19.5">
      <c r="A450" s="31"/>
      <c r="B450" s="32"/>
      <c r="C450" s="33"/>
      <c r="D450" s="183" t="s">
        <v>129</v>
      </c>
      <c r="E450" s="33"/>
      <c r="F450" s="184" t="s">
        <v>1085</v>
      </c>
      <c r="G450" s="33"/>
      <c r="H450" s="33"/>
      <c r="I450" s="33"/>
      <c r="J450" s="33"/>
      <c r="K450" s="33"/>
      <c r="L450" s="36"/>
      <c r="M450" s="185"/>
      <c r="N450" s="186"/>
      <c r="O450" s="61"/>
      <c r="P450" s="61"/>
      <c r="Q450" s="61"/>
      <c r="R450" s="61"/>
      <c r="S450" s="61"/>
      <c r="T450" s="62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T450" s="17" t="s">
        <v>129</v>
      </c>
      <c r="AU450" s="17" t="s">
        <v>85</v>
      </c>
    </row>
    <row r="451" spans="2:51" s="13" customFormat="1" ht="11.25">
      <c r="B451" s="187"/>
      <c r="C451" s="188"/>
      <c r="D451" s="183" t="s">
        <v>131</v>
      </c>
      <c r="E451" s="189" t="s">
        <v>17</v>
      </c>
      <c r="F451" s="190" t="s">
        <v>1060</v>
      </c>
      <c r="G451" s="188"/>
      <c r="H451" s="191">
        <v>2</v>
      </c>
      <c r="I451" s="188"/>
      <c r="J451" s="188"/>
      <c r="K451" s="188"/>
      <c r="L451" s="192"/>
      <c r="M451" s="193"/>
      <c r="N451" s="194"/>
      <c r="O451" s="194"/>
      <c r="P451" s="194"/>
      <c r="Q451" s="194"/>
      <c r="R451" s="194"/>
      <c r="S451" s="194"/>
      <c r="T451" s="195"/>
      <c r="AT451" s="196" t="s">
        <v>131</v>
      </c>
      <c r="AU451" s="196" t="s">
        <v>85</v>
      </c>
      <c r="AV451" s="13" t="s">
        <v>85</v>
      </c>
      <c r="AW451" s="13" t="s">
        <v>36</v>
      </c>
      <c r="AX451" s="13" t="s">
        <v>75</v>
      </c>
      <c r="AY451" s="196" t="s">
        <v>121</v>
      </c>
    </row>
    <row r="452" spans="2:51" s="14" customFormat="1" ht="11.25">
      <c r="B452" s="197"/>
      <c r="C452" s="198"/>
      <c r="D452" s="183" t="s">
        <v>131</v>
      </c>
      <c r="E452" s="199" t="s">
        <v>17</v>
      </c>
      <c r="F452" s="200" t="s">
        <v>133</v>
      </c>
      <c r="G452" s="198"/>
      <c r="H452" s="201">
        <v>2</v>
      </c>
      <c r="I452" s="198"/>
      <c r="J452" s="198"/>
      <c r="K452" s="198"/>
      <c r="L452" s="202"/>
      <c r="M452" s="203"/>
      <c r="N452" s="204"/>
      <c r="O452" s="204"/>
      <c r="P452" s="204"/>
      <c r="Q452" s="204"/>
      <c r="R452" s="204"/>
      <c r="S452" s="204"/>
      <c r="T452" s="205"/>
      <c r="AT452" s="206" t="s">
        <v>131</v>
      </c>
      <c r="AU452" s="206" t="s">
        <v>85</v>
      </c>
      <c r="AV452" s="14" t="s">
        <v>127</v>
      </c>
      <c r="AW452" s="14" t="s">
        <v>4</v>
      </c>
      <c r="AX452" s="14" t="s">
        <v>83</v>
      </c>
      <c r="AY452" s="206" t="s">
        <v>121</v>
      </c>
    </row>
    <row r="453" spans="1:65" s="2" customFormat="1" ht="24.2" customHeight="1">
      <c r="A453" s="31"/>
      <c r="B453" s="32"/>
      <c r="C453" s="207" t="s">
        <v>642</v>
      </c>
      <c r="D453" s="207" t="s">
        <v>173</v>
      </c>
      <c r="E453" s="208" t="s">
        <v>1087</v>
      </c>
      <c r="F453" s="209" t="s">
        <v>1088</v>
      </c>
      <c r="G453" s="210" t="s">
        <v>212</v>
      </c>
      <c r="H453" s="211">
        <v>1</v>
      </c>
      <c r="I453" s="212">
        <v>2148.9</v>
      </c>
      <c r="J453" s="212">
        <f>ROUND(I453*H453,2)</f>
        <v>2148.9</v>
      </c>
      <c r="K453" s="213"/>
      <c r="L453" s="214"/>
      <c r="M453" s="215" t="s">
        <v>17</v>
      </c>
      <c r="N453" s="216" t="s">
        <v>46</v>
      </c>
      <c r="O453" s="179">
        <v>0</v>
      </c>
      <c r="P453" s="179">
        <f>O453*H453</f>
        <v>0</v>
      </c>
      <c r="Q453" s="179">
        <v>1.013</v>
      </c>
      <c r="R453" s="179">
        <f>Q453*H453</f>
        <v>1.013</v>
      </c>
      <c r="S453" s="179">
        <v>0</v>
      </c>
      <c r="T453" s="180">
        <f>S453*H453</f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81" t="s">
        <v>167</v>
      </c>
      <c r="AT453" s="181" t="s">
        <v>173</v>
      </c>
      <c r="AU453" s="181" t="s">
        <v>85</v>
      </c>
      <c r="AY453" s="17" t="s">
        <v>121</v>
      </c>
      <c r="BE453" s="182">
        <f>IF(N453="základní",J453,0)</f>
        <v>2148.9</v>
      </c>
      <c r="BF453" s="182">
        <f>IF(N453="snížená",J453,0)</f>
        <v>0</v>
      </c>
      <c r="BG453" s="182">
        <f>IF(N453="zákl. přenesená",J453,0)</f>
        <v>0</v>
      </c>
      <c r="BH453" s="182">
        <f>IF(N453="sníž. přenesená",J453,0)</f>
        <v>0</v>
      </c>
      <c r="BI453" s="182">
        <f>IF(N453="nulová",J453,0)</f>
        <v>0</v>
      </c>
      <c r="BJ453" s="17" t="s">
        <v>83</v>
      </c>
      <c r="BK453" s="182">
        <f>ROUND(I453*H453,2)</f>
        <v>2148.9</v>
      </c>
      <c r="BL453" s="17" t="s">
        <v>127</v>
      </c>
      <c r="BM453" s="181" t="s">
        <v>1089</v>
      </c>
    </row>
    <row r="454" spans="1:47" s="2" customFormat="1" ht="19.5">
      <c r="A454" s="31"/>
      <c r="B454" s="32"/>
      <c r="C454" s="33"/>
      <c r="D454" s="183" t="s">
        <v>129</v>
      </c>
      <c r="E454" s="33"/>
      <c r="F454" s="184" t="s">
        <v>1088</v>
      </c>
      <c r="G454" s="33"/>
      <c r="H454" s="33"/>
      <c r="I454" s="33"/>
      <c r="J454" s="33"/>
      <c r="K454" s="33"/>
      <c r="L454" s="36"/>
      <c r="M454" s="185"/>
      <c r="N454" s="186"/>
      <c r="O454" s="61"/>
      <c r="P454" s="61"/>
      <c r="Q454" s="61"/>
      <c r="R454" s="61"/>
      <c r="S454" s="61"/>
      <c r="T454" s="62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T454" s="17" t="s">
        <v>129</v>
      </c>
      <c r="AU454" s="17" t="s">
        <v>85</v>
      </c>
    </row>
    <row r="455" spans="2:51" s="13" customFormat="1" ht="11.25">
      <c r="B455" s="187"/>
      <c r="C455" s="188"/>
      <c r="D455" s="183" t="s">
        <v>131</v>
      </c>
      <c r="E455" s="189" t="s">
        <v>17</v>
      </c>
      <c r="F455" s="190" t="s">
        <v>1064</v>
      </c>
      <c r="G455" s="188"/>
      <c r="H455" s="191">
        <v>1</v>
      </c>
      <c r="I455" s="188"/>
      <c r="J455" s="188"/>
      <c r="K455" s="188"/>
      <c r="L455" s="192"/>
      <c r="M455" s="193"/>
      <c r="N455" s="194"/>
      <c r="O455" s="194"/>
      <c r="P455" s="194"/>
      <c r="Q455" s="194"/>
      <c r="R455" s="194"/>
      <c r="S455" s="194"/>
      <c r="T455" s="195"/>
      <c r="AT455" s="196" t="s">
        <v>131</v>
      </c>
      <c r="AU455" s="196" t="s">
        <v>85</v>
      </c>
      <c r="AV455" s="13" t="s">
        <v>85</v>
      </c>
      <c r="AW455" s="13" t="s">
        <v>36</v>
      </c>
      <c r="AX455" s="13" t="s">
        <v>75</v>
      </c>
      <c r="AY455" s="196" t="s">
        <v>121</v>
      </c>
    </row>
    <row r="456" spans="2:51" s="14" customFormat="1" ht="11.25">
      <c r="B456" s="197"/>
      <c r="C456" s="198"/>
      <c r="D456" s="183" t="s">
        <v>131</v>
      </c>
      <c r="E456" s="199" t="s">
        <v>17</v>
      </c>
      <c r="F456" s="200" t="s">
        <v>133</v>
      </c>
      <c r="G456" s="198"/>
      <c r="H456" s="201">
        <v>1</v>
      </c>
      <c r="I456" s="198"/>
      <c r="J456" s="198"/>
      <c r="K456" s="198"/>
      <c r="L456" s="202"/>
      <c r="M456" s="203"/>
      <c r="N456" s="204"/>
      <c r="O456" s="204"/>
      <c r="P456" s="204"/>
      <c r="Q456" s="204"/>
      <c r="R456" s="204"/>
      <c r="S456" s="204"/>
      <c r="T456" s="205"/>
      <c r="AT456" s="206" t="s">
        <v>131</v>
      </c>
      <c r="AU456" s="206" t="s">
        <v>85</v>
      </c>
      <c r="AV456" s="14" t="s">
        <v>127</v>
      </c>
      <c r="AW456" s="14" t="s">
        <v>4</v>
      </c>
      <c r="AX456" s="14" t="s">
        <v>83</v>
      </c>
      <c r="AY456" s="206" t="s">
        <v>121</v>
      </c>
    </row>
    <row r="457" spans="1:65" s="2" customFormat="1" ht="24.2" customHeight="1">
      <c r="A457" s="31"/>
      <c r="B457" s="32"/>
      <c r="C457" s="170" t="s">
        <v>647</v>
      </c>
      <c r="D457" s="170" t="s">
        <v>123</v>
      </c>
      <c r="E457" s="171" t="s">
        <v>1090</v>
      </c>
      <c r="F457" s="172" t="s">
        <v>1091</v>
      </c>
      <c r="G457" s="173" t="s">
        <v>212</v>
      </c>
      <c r="H457" s="174">
        <v>3</v>
      </c>
      <c r="I457" s="175">
        <v>1080</v>
      </c>
      <c r="J457" s="175">
        <f>ROUND(I457*H457,2)</f>
        <v>3240</v>
      </c>
      <c r="K457" s="176"/>
      <c r="L457" s="36"/>
      <c r="M457" s="177" t="s">
        <v>17</v>
      </c>
      <c r="N457" s="178" t="s">
        <v>46</v>
      </c>
      <c r="O457" s="179">
        <v>2.08</v>
      </c>
      <c r="P457" s="179">
        <f>O457*H457</f>
        <v>6.24</v>
      </c>
      <c r="Q457" s="179">
        <v>0.02854</v>
      </c>
      <c r="R457" s="179">
        <f>Q457*H457</f>
        <v>0.08562</v>
      </c>
      <c r="S457" s="179">
        <v>0</v>
      </c>
      <c r="T457" s="180">
        <f>S457*H457</f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81" t="s">
        <v>127</v>
      </c>
      <c r="AT457" s="181" t="s">
        <v>123</v>
      </c>
      <c r="AU457" s="181" t="s">
        <v>85</v>
      </c>
      <c r="AY457" s="17" t="s">
        <v>121</v>
      </c>
      <c r="BE457" s="182">
        <f>IF(N457="základní",J457,0)</f>
        <v>3240</v>
      </c>
      <c r="BF457" s="182">
        <f>IF(N457="snížená",J457,0)</f>
        <v>0</v>
      </c>
      <c r="BG457" s="182">
        <f>IF(N457="zákl. přenesená",J457,0)</f>
        <v>0</v>
      </c>
      <c r="BH457" s="182">
        <f>IF(N457="sníž. přenesená",J457,0)</f>
        <v>0</v>
      </c>
      <c r="BI457" s="182">
        <f>IF(N457="nulová",J457,0)</f>
        <v>0</v>
      </c>
      <c r="BJ457" s="17" t="s">
        <v>83</v>
      </c>
      <c r="BK457" s="182">
        <f>ROUND(I457*H457,2)</f>
        <v>3240</v>
      </c>
      <c r="BL457" s="17" t="s">
        <v>127</v>
      </c>
      <c r="BM457" s="181" t="s">
        <v>1092</v>
      </c>
    </row>
    <row r="458" spans="1:47" s="2" customFormat="1" ht="19.5">
      <c r="A458" s="31"/>
      <c r="B458" s="32"/>
      <c r="C458" s="33"/>
      <c r="D458" s="183" t="s">
        <v>129</v>
      </c>
      <c r="E458" s="33"/>
      <c r="F458" s="184" t="s">
        <v>1091</v>
      </c>
      <c r="G458" s="33"/>
      <c r="H458" s="33"/>
      <c r="I458" s="33"/>
      <c r="J458" s="33"/>
      <c r="K458" s="33"/>
      <c r="L458" s="36"/>
      <c r="M458" s="185"/>
      <c r="N458" s="186"/>
      <c r="O458" s="61"/>
      <c r="P458" s="61"/>
      <c r="Q458" s="61"/>
      <c r="R458" s="61"/>
      <c r="S458" s="61"/>
      <c r="T458" s="62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T458" s="17" t="s">
        <v>129</v>
      </c>
      <c r="AU458" s="17" t="s">
        <v>85</v>
      </c>
    </row>
    <row r="459" spans="1:65" s="2" customFormat="1" ht="14.45" customHeight="1">
      <c r="A459" s="31"/>
      <c r="B459" s="32"/>
      <c r="C459" s="207" t="s">
        <v>652</v>
      </c>
      <c r="D459" s="207" t="s">
        <v>173</v>
      </c>
      <c r="E459" s="208" t="s">
        <v>1093</v>
      </c>
      <c r="F459" s="209" t="s">
        <v>1094</v>
      </c>
      <c r="G459" s="210" t="s">
        <v>212</v>
      </c>
      <c r="H459" s="211">
        <v>3</v>
      </c>
      <c r="I459" s="212">
        <v>11934</v>
      </c>
      <c r="J459" s="212">
        <f>ROUND(I459*H459,2)</f>
        <v>35802</v>
      </c>
      <c r="K459" s="213"/>
      <c r="L459" s="214"/>
      <c r="M459" s="215" t="s">
        <v>17</v>
      </c>
      <c r="N459" s="216" t="s">
        <v>46</v>
      </c>
      <c r="O459" s="179">
        <v>0</v>
      </c>
      <c r="P459" s="179">
        <f>O459*H459</f>
        <v>0</v>
      </c>
      <c r="Q459" s="179">
        <v>1.87</v>
      </c>
      <c r="R459" s="179">
        <f>Q459*H459</f>
        <v>5.61</v>
      </c>
      <c r="S459" s="179">
        <v>0</v>
      </c>
      <c r="T459" s="180">
        <f>S459*H459</f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81" t="s">
        <v>167</v>
      </c>
      <c r="AT459" s="181" t="s">
        <v>173</v>
      </c>
      <c r="AU459" s="181" t="s">
        <v>85</v>
      </c>
      <c r="AY459" s="17" t="s">
        <v>121</v>
      </c>
      <c r="BE459" s="182">
        <f>IF(N459="základní",J459,0)</f>
        <v>35802</v>
      </c>
      <c r="BF459" s="182">
        <f>IF(N459="snížená",J459,0)</f>
        <v>0</v>
      </c>
      <c r="BG459" s="182">
        <f>IF(N459="zákl. přenesená",J459,0)</f>
        <v>0</v>
      </c>
      <c r="BH459" s="182">
        <f>IF(N459="sníž. přenesená",J459,0)</f>
        <v>0</v>
      </c>
      <c r="BI459" s="182">
        <f>IF(N459="nulová",J459,0)</f>
        <v>0</v>
      </c>
      <c r="BJ459" s="17" t="s">
        <v>83</v>
      </c>
      <c r="BK459" s="182">
        <f>ROUND(I459*H459,2)</f>
        <v>35802</v>
      </c>
      <c r="BL459" s="17" t="s">
        <v>127</v>
      </c>
      <c r="BM459" s="181" t="s">
        <v>1095</v>
      </c>
    </row>
    <row r="460" spans="1:47" s="2" customFormat="1" ht="11.25">
      <c r="A460" s="31"/>
      <c r="B460" s="32"/>
      <c r="C460" s="33"/>
      <c r="D460" s="183" t="s">
        <v>129</v>
      </c>
      <c r="E460" s="33"/>
      <c r="F460" s="184" t="s">
        <v>1094</v>
      </c>
      <c r="G460" s="33"/>
      <c r="H460" s="33"/>
      <c r="I460" s="33"/>
      <c r="J460" s="33"/>
      <c r="K460" s="33"/>
      <c r="L460" s="36"/>
      <c r="M460" s="185"/>
      <c r="N460" s="186"/>
      <c r="O460" s="61"/>
      <c r="P460" s="61"/>
      <c r="Q460" s="61"/>
      <c r="R460" s="61"/>
      <c r="S460" s="61"/>
      <c r="T460" s="62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T460" s="17" t="s">
        <v>129</v>
      </c>
      <c r="AU460" s="17" t="s">
        <v>85</v>
      </c>
    </row>
    <row r="461" spans="2:51" s="13" customFormat="1" ht="11.25">
      <c r="B461" s="187"/>
      <c r="C461" s="188"/>
      <c r="D461" s="183" t="s">
        <v>131</v>
      </c>
      <c r="E461" s="189" t="s">
        <v>17</v>
      </c>
      <c r="F461" s="190" t="s">
        <v>1052</v>
      </c>
      <c r="G461" s="188"/>
      <c r="H461" s="191">
        <v>3</v>
      </c>
      <c r="I461" s="188"/>
      <c r="J461" s="188"/>
      <c r="K461" s="188"/>
      <c r="L461" s="192"/>
      <c r="M461" s="193"/>
      <c r="N461" s="194"/>
      <c r="O461" s="194"/>
      <c r="P461" s="194"/>
      <c r="Q461" s="194"/>
      <c r="R461" s="194"/>
      <c r="S461" s="194"/>
      <c r="T461" s="195"/>
      <c r="AT461" s="196" t="s">
        <v>131</v>
      </c>
      <c r="AU461" s="196" t="s">
        <v>85</v>
      </c>
      <c r="AV461" s="13" t="s">
        <v>85</v>
      </c>
      <c r="AW461" s="13" t="s">
        <v>36</v>
      </c>
      <c r="AX461" s="13" t="s">
        <v>75</v>
      </c>
      <c r="AY461" s="196" t="s">
        <v>121</v>
      </c>
    </row>
    <row r="462" spans="2:51" s="14" customFormat="1" ht="11.25">
      <c r="B462" s="197"/>
      <c r="C462" s="198"/>
      <c r="D462" s="183" t="s">
        <v>131</v>
      </c>
      <c r="E462" s="199" t="s">
        <v>17</v>
      </c>
      <c r="F462" s="200" t="s">
        <v>133</v>
      </c>
      <c r="G462" s="198"/>
      <c r="H462" s="201">
        <v>3</v>
      </c>
      <c r="I462" s="198"/>
      <c r="J462" s="198"/>
      <c r="K462" s="198"/>
      <c r="L462" s="202"/>
      <c r="M462" s="203"/>
      <c r="N462" s="204"/>
      <c r="O462" s="204"/>
      <c r="P462" s="204"/>
      <c r="Q462" s="204"/>
      <c r="R462" s="204"/>
      <c r="S462" s="204"/>
      <c r="T462" s="205"/>
      <c r="AT462" s="206" t="s">
        <v>131</v>
      </c>
      <c r="AU462" s="206" t="s">
        <v>85</v>
      </c>
      <c r="AV462" s="14" t="s">
        <v>127</v>
      </c>
      <c r="AW462" s="14" t="s">
        <v>4</v>
      </c>
      <c r="AX462" s="14" t="s">
        <v>83</v>
      </c>
      <c r="AY462" s="206" t="s">
        <v>121</v>
      </c>
    </row>
    <row r="463" spans="1:65" s="2" customFormat="1" ht="24.2" customHeight="1">
      <c r="A463" s="31"/>
      <c r="B463" s="32"/>
      <c r="C463" s="207" t="s">
        <v>657</v>
      </c>
      <c r="D463" s="207" t="s">
        <v>173</v>
      </c>
      <c r="E463" s="208" t="s">
        <v>1096</v>
      </c>
      <c r="F463" s="209" t="s">
        <v>1097</v>
      </c>
      <c r="G463" s="210" t="s">
        <v>212</v>
      </c>
      <c r="H463" s="211">
        <v>9</v>
      </c>
      <c r="I463" s="212">
        <v>204.1</v>
      </c>
      <c r="J463" s="212">
        <f>ROUND(I463*H463,2)</f>
        <v>1836.9</v>
      </c>
      <c r="K463" s="213"/>
      <c r="L463" s="214"/>
      <c r="M463" s="215" t="s">
        <v>17</v>
      </c>
      <c r="N463" s="216" t="s">
        <v>46</v>
      </c>
      <c r="O463" s="179">
        <v>0</v>
      </c>
      <c r="P463" s="179">
        <f>O463*H463</f>
        <v>0</v>
      </c>
      <c r="Q463" s="179">
        <v>0.002</v>
      </c>
      <c r="R463" s="179">
        <f>Q463*H463</f>
        <v>0.018000000000000002</v>
      </c>
      <c r="S463" s="179">
        <v>0</v>
      </c>
      <c r="T463" s="180">
        <f>S463*H463</f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81" t="s">
        <v>167</v>
      </c>
      <c r="AT463" s="181" t="s">
        <v>173</v>
      </c>
      <c r="AU463" s="181" t="s">
        <v>85</v>
      </c>
      <c r="AY463" s="17" t="s">
        <v>121</v>
      </c>
      <c r="BE463" s="182">
        <f>IF(N463="základní",J463,0)</f>
        <v>1836.9</v>
      </c>
      <c r="BF463" s="182">
        <f>IF(N463="snížená",J463,0)</f>
        <v>0</v>
      </c>
      <c r="BG463" s="182">
        <f>IF(N463="zákl. přenesená",J463,0)</f>
        <v>0</v>
      </c>
      <c r="BH463" s="182">
        <f>IF(N463="sníž. přenesená",J463,0)</f>
        <v>0</v>
      </c>
      <c r="BI463" s="182">
        <f>IF(N463="nulová",J463,0)</f>
        <v>0</v>
      </c>
      <c r="BJ463" s="17" t="s">
        <v>83</v>
      </c>
      <c r="BK463" s="182">
        <f>ROUND(I463*H463,2)</f>
        <v>1836.9</v>
      </c>
      <c r="BL463" s="17" t="s">
        <v>127</v>
      </c>
      <c r="BM463" s="181" t="s">
        <v>1098</v>
      </c>
    </row>
    <row r="464" spans="1:47" s="2" customFormat="1" ht="11.25">
      <c r="A464" s="31"/>
      <c r="B464" s="32"/>
      <c r="C464" s="33"/>
      <c r="D464" s="183" t="s">
        <v>129</v>
      </c>
      <c r="E464" s="33"/>
      <c r="F464" s="184" t="s">
        <v>1097</v>
      </c>
      <c r="G464" s="33"/>
      <c r="H464" s="33"/>
      <c r="I464" s="33"/>
      <c r="J464" s="33"/>
      <c r="K464" s="33"/>
      <c r="L464" s="36"/>
      <c r="M464" s="185"/>
      <c r="N464" s="186"/>
      <c r="O464" s="61"/>
      <c r="P464" s="61"/>
      <c r="Q464" s="61"/>
      <c r="R464" s="61"/>
      <c r="S464" s="61"/>
      <c r="T464" s="62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T464" s="17" t="s">
        <v>129</v>
      </c>
      <c r="AU464" s="17" t="s">
        <v>85</v>
      </c>
    </row>
    <row r="465" spans="2:51" s="13" customFormat="1" ht="11.25">
      <c r="B465" s="187"/>
      <c r="C465" s="188"/>
      <c r="D465" s="183" t="s">
        <v>131</v>
      </c>
      <c r="E465" s="189" t="s">
        <v>17</v>
      </c>
      <c r="F465" s="190" t="s">
        <v>1099</v>
      </c>
      <c r="G465" s="188"/>
      <c r="H465" s="191">
        <v>9</v>
      </c>
      <c r="I465" s="188"/>
      <c r="J465" s="188"/>
      <c r="K465" s="188"/>
      <c r="L465" s="192"/>
      <c r="M465" s="193"/>
      <c r="N465" s="194"/>
      <c r="O465" s="194"/>
      <c r="P465" s="194"/>
      <c r="Q465" s="194"/>
      <c r="R465" s="194"/>
      <c r="S465" s="194"/>
      <c r="T465" s="195"/>
      <c r="AT465" s="196" t="s">
        <v>131</v>
      </c>
      <c r="AU465" s="196" t="s">
        <v>85</v>
      </c>
      <c r="AV465" s="13" t="s">
        <v>85</v>
      </c>
      <c r="AW465" s="13" t="s">
        <v>36</v>
      </c>
      <c r="AX465" s="13" t="s">
        <v>75</v>
      </c>
      <c r="AY465" s="196" t="s">
        <v>121</v>
      </c>
    </row>
    <row r="466" spans="2:51" s="14" customFormat="1" ht="11.25">
      <c r="B466" s="197"/>
      <c r="C466" s="198"/>
      <c r="D466" s="183" t="s">
        <v>131</v>
      </c>
      <c r="E466" s="199" t="s">
        <v>17</v>
      </c>
      <c r="F466" s="200" t="s">
        <v>133</v>
      </c>
      <c r="G466" s="198"/>
      <c r="H466" s="201">
        <v>9</v>
      </c>
      <c r="I466" s="198"/>
      <c r="J466" s="198"/>
      <c r="K466" s="198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131</v>
      </c>
      <c r="AU466" s="206" t="s">
        <v>85</v>
      </c>
      <c r="AV466" s="14" t="s">
        <v>127</v>
      </c>
      <c r="AW466" s="14" t="s">
        <v>4</v>
      </c>
      <c r="AX466" s="14" t="s">
        <v>83</v>
      </c>
      <c r="AY466" s="206" t="s">
        <v>121</v>
      </c>
    </row>
    <row r="467" spans="1:65" s="2" customFormat="1" ht="14.45" customHeight="1">
      <c r="A467" s="31"/>
      <c r="B467" s="32"/>
      <c r="C467" s="170" t="s">
        <v>661</v>
      </c>
      <c r="D467" s="170" t="s">
        <v>123</v>
      </c>
      <c r="E467" s="171" t="s">
        <v>681</v>
      </c>
      <c r="F467" s="172" t="s">
        <v>682</v>
      </c>
      <c r="G467" s="173" t="s">
        <v>145</v>
      </c>
      <c r="H467" s="174">
        <v>333.34</v>
      </c>
      <c r="I467" s="175">
        <v>11.9</v>
      </c>
      <c r="J467" s="175">
        <f>ROUND(I467*H467,2)</f>
        <v>3966.75</v>
      </c>
      <c r="K467" s="176"/>
      <c r="L467" s="36"/>
      <c r="M467" s="177" t="s">
        <v>17</v>
      </c>
      <c r="N467" s="178" t="s">
        <v>46</v>
      </c>
      <c r="O467" s="179">
        <v>0.023</v>
      </c>
      <c r="P467" s="179">
        <f>O467*H467</f>
        <v>7.6668199999999995</v>
      </c>
      <c r="Q467" s="179">
        <v>7E-05</v>
      </c>
      <c r="R467" s="179">
        <f>Q467*H467</f>
        <v>0.023333799999999995</v>
      </c>
      <c r="S467" s="179">
        <v>0</v>
      </c>
      <c r="T467" s="180">
        <f>S467*H467</f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81" t="s">
        <v>127</v>
      </c>
      <c r="AT467" s="181" t="s">
        <v>123</v>
      </c>
      <c r="AU467" s="181" t="s">
        <v>85</v>
      </c>
      <c r="AY467" s="17" t="s">
        <v>121</v>
      </c>
      <c r="BE467" s="182">
        <f>IF(N467="základní",J467,0)</f>
        <v>3966.75</v>
      </c>
      <c r="BF467" s="182">
        <f>IF(N467="snížená",J467,0)</f>
        <v>0</v>
      </c>
      <c r="BG467" s="182">
        <f>IF(N467="zákl. přenesená",J467,0)</f>
        <v>0</v>
      </c>
      <c r="BH467" s="182">
        <f>IF(N467="sníž. přenesená",J467,0)</f>
        <v>0</v>
      </c>
      <c r="BI467" s="182">
        <f>IF(N467="nulová",J467,0)</f>
        <v>0</v>
      </c>
      <c r="BJ467" s="17" t="s">
        <v>83</v>
      </c>
      <c r="BK467" s="182">
        <f>ROUND(I467*H467,2)</f>
        <v>3966.75</v>
      </c>
      <c r="BL467" s="17" t="s">
        <v>127</v>
      </c>
      <c r="BM467" s="181" t="s">
        <v>1100</v>
      </c>
    </row>
    <row r="468" spans="1:47" s="2" customFormat="1" ht="11.25">
      <c r="A468" s="31"/>
      <c r="B468" s="32"/>
      <c r="C468" s="33"/>
      <c r="D468" s="183" t="s">
        <v>129</v>
      </c>
      <c r="E468" s="33"/>
      <c r="F468" s="184" t="s">
        <v>684</v>
      </c>
      <c r="G468" s="33"/>
      <c r="H468" s="33"/>
      <c r="I468" s="33"/>
      <c r="J468" s="33"/>
      <c r="K468" s="33"/>
      <c r="L468" s="36"/>
      <c r="M468" s="185"/>
      <c r="N468" s="186"/>
      <c r="O468" s="61"/>
      <c r="P468" s="61"/>
      <c r="Q468" s="61"/>
      <c r="R468" s="61"/>
      <c r="S468" s="61"/>
      <c r="T468" s="62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T468" s="17" t="s">
        <v>129</v>
      </c>
      <c r="AU468" s="17" t="s">
        <v>85</v>
      </c>
    </row>
    <row r="469" spans="2:51" s="13" customFormat="1" ht="11.25">
      <c r="B469" s="187"/>
      <c r="C469" s="188"/>
      <c r="D469" s="183" t="s">
        <v>131</v>
      </c>
      <c r="E469" s="189" t="s">
        <v>17</v>
      </c>
      <c r="F469" s="190" t="s">
        <v>1101</v>
      </c>
      <c r="G469" s="188"/>
      <c r="H469" s="191">
        <v>333.34</v>
      </c>
      <c r="I469" s="188"/>
      <c r="J469" s="188"/>
      <c r="K469" s="188"/>
      <c r="L469" s="192"/>
      <c r="M469" s="193"/>
      <c r="N469" s="194"/>
      <c r="O469" s="194"/>
      <c r="P469" s="194"/>
      <c r="Q469" s="194"/>
      <c r="R469" s="194"/>
      <c r="S469" s="194"/>
      <c r="T469" s="195"/>
      <c r="AT469" s="196" t="s">
        <v>131</v>
      </c>
      <c r="AU469" s="196" t="s">
        <v>85</v>
      </c>
      <c r="AV469" s="13" t="s">
        <v>85</v>
      </c>
      <c r="AW469" s="13" t="s">
        <v>36</v>
      </c>
      <c r="AX469" s="13" t="s">
        <v>75</v>
      </c>
      <c r="AY469" s="196" t="s">
        <v>121</v>
      </c>
    </row>
    <row r="470" spans="2:51" s="14" customFormat="1" ht="11.25">
      <c r="B470" s="197"/>
      <c r="C470" s="198"/>
      <c r="D470" s="183" t="s">
        <v>131</v>
      </c>
      <c r="E470" s="199" t="s">
        <v>17</v>
      </c>
      <c r="F470" s="200" t="s">
        <v>133</v>
      </c>
      <c r="G470" s="198"/>
      <c r="H470" s="201">
        <v>333.34</v>
      </c>
      <c r="I470" s="198"/>
      <c r="J470" s="198"/>
      <c r="K470" s="198"/>
      <c r="L470" s="202"/>
      <c r="M470" s="203"/>
      <c r="N470" s="204"/>
      <c r="O470" s="204"/>
      <c r="P470" s="204"/>
      <c r="Q470" s="204"/>
      <c r="R470" s="204"/>
      <c r="S470" s="204"/>
      <c r="T470" s="205"/>
      <c r="AT470" s="206" t="s">
        <v>131</v>
      </c>
      <c r="AU470" s="206" t="s">
        <v>85</v>
      </c>
      <c r="AV470" s="14" t="s">
        <v>127</v>
      </c>
      <c r="AW470" s="14" t="s">
        <v>4</v>
      </c>
      <c r="AX470" s="14" t="s">
        <v>83</v>
      </c>
      <c r="AY470" s="206" t="s">
        <v>121</v>
      </c>
    </row>
    <row r="471" spans="1:65" s="2" customFormat="1" ht="14.45" customHeight="1">
      <c r="A471" s="31"/>
      <c r="B471" s="32"/>
      <c r="C471" s="170" t="s">
        <v>665</v>
      </c>
      <c r="D471" s="170" t="s">
        <v>123</v>
      </c>
      <c r="E471" s="171" t="s">
        <v>1102</v>
      </c>
      <c r="F471" s="172" t="s">
        <v>1103</v>
      </c>
      <c r="G471" s="173" t="s">
        <v>145</v>
      </c>
      <c r="H471" s="174">
        <v>197.34</v>
      </c>
      <c r="I471" s="175">
        <v>22.3</v>
      </c>
      <c r="J471" s="175">
        <f>ROUND(I471*H471,2)</f>
        <v>4400.68</v>
      </c>
      <c r="K471" s="176"/>
      <c r="L471" s="36"/>
      <c r="M471" s="177" t="s">
        <v>17</v>
      </c>
      <c r="N471" s="178" t="s">
        <v>46</v>
      </c>
      <c r="O471" s="179">
        <v>0.055</v>
      </c>
      <c r="P471" s="179">
        <f>O471*H471</f>
        <v>10.8537</v>
      </c>
      <c r="Q471" s="179">
        <v>0</v>
      </c>
      <c r="R471" s="179">
        <f>Q471*H471</f>
        <v>0</v>
      </c>
      <c r="S471" s="179">
        <v>0</v>
      </c>
      <c r="T471" s="180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81" t="s">
        <v>127</v>
      </c>
      <c r="AT471" s="181" t="s">
        <v>123</v>
      </c>
      <c r="AU471" s="181" t="s">
        <v>85</v>
      </c>
      <c r="AY471" s="17" t="s">
        <v>121</v>
      </c>
      <c r="BE471" s="182">
        <f>IF(N471="základní",J471,0)</f>
        <v>4400.68</v>
      </c>
      <c r="BF471" s="182">
        <f>IF(N471="snížená",J471,0)</f>
        <v>0</v>
      </c>
      <c r="BG471" s="182">
        <f>IF(N471="zákl. přenesená",J471,0)</f>
        <v>0</v>
      </c>
      <c r="BH471" s="182">
        <f>IF(N471="sníž. přenesená",J471,0)</f>
        <v>0</v>
      </c>
      <c r="BI471" s="182">
        <f>IF(N471="nulová",J471,0)</f>
        <v>0</v>
      </c>
      <c r="BJ471" s="17" t="s">
        <v>83</v>
      </c>
      <c r="BK471" s="182">
        <f>ROUND(I471*H471,2)</f>
        <v>4400.68</v>
      </c>
      <c r="BL471" s="17" t="s">
        <v>127</v>
      </c>
      <c r="BM471" s="181" t="s">
        <v>1104</v>
      </c>
    </row>
    <row r="472" spans="1:47" s="2" customFormat="1" ht="11.25">
      <c r="A472" s="31"/>
      <c r="B472" s="32"/>
      <c r="C472" s="33"/>
      <c r="D472" s="183" t="s">
        <v>129</v>
      </c>
      <c r="E472" s="33"/>
      <c r="F472" s="184" t="s">
        <v>1105</v>
      </c>
      <c r="G472" s="33"/>
      <c r="H472" s="33"/>
      <c r="I472" s="33"/>
      <c r="J472" s="33"/>
      <c r="K472" s="33"/>
      <c r="L472" s="36"/>
      <c r="M472" s="185"/>
      <c r="N472" s="186"/>
      <c r="O472" s="61"/>
      <c r="P472" s="61"/>
      <c r="Q472" s="61"/>
      <c r="R472" s="61"/>
      <c r="S472" s="61"/>
      <c r="T472" s="62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T472" s="17" t="s">
        <v>129</v>
      </c>
      <c r="AU472" s="17" t="s">
        <v>85</v>
      </c>
    </row>
    <row r="473" spans="2:51" s="13" customFormat="1" ht="11.25">
      <c r="B473" s="187"/>
      <c r="C473" s="188"/>
      <c r="D473" s="183" t="s">
        <v>131</v>
      </c>
      <c r="E473" s="189" t="s">
        <v>17</v>
      </c>
      <c r="F473" s="190" t="s">
        <v>931</v>
      </c>
      <c r="G473" s="188"/>
      <c r="H473" s="191">
        <v>197.34</v>
      </c>
      <c r="I473" s="188"/>
      <c r="J473" s="188"/>
      <c r="K473" s="188"/>
      <c r="L473" s="192"/>
      <c r="M473" s="193"/>
      <c r="N473" s="194"/>
      <c r="O473" s="194"/>
      <c r="P473" s="194"/>
      <c r="Q473" s="194"/>
      <c r="R473" s="194"/>
      <c r="S473" s="194"/>
      <c r="T473" s="195"/>
      <c r="AT473" s="196" t="s">
        <v>131</v>
      </c>
      <c r="AU473" s="196" t="s">
        <v>85</v>
      </c>
      <c r="AV473" s="13" t="s">
        <v>85</v>
      </c>
      <c r="AW473" s="13" t="s">
        <v>36</v>
      </c>
      <c r="AX473" s="13" t="s">
        <v>75</v>
      </c>
      <c r="AY473" s="196" t="s">
        <v>121</v>
      </c>
    </row>
    <row r="474" spans="2:51" s="14" customFormat="1" ht="11.25">
      <c r="B474" s="197"/>
      <c r="C474" s="198"/>
      <c r="D474" s="183" t="s">
        <v>131</v>
      </c>
      <c r="E474" s="199" t="s">
        <v>17</v>
      </c>
      <c r="F474" s="200" t="s">
        <v>133</v>
      </c>
      <c r="G474" s="198"/>
      <c r="H474" s="201">
        <v>197.34</v>
      </c>
      <c r="I474" s="198"/>
      <c r="J474" s="198"/>
      <c r="K474" s="198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131</v>
      </c>
      <c r="AU474" s="206" t="s">
        <v>85</v>
      </c>
      <c r="AV474" s="14" t="s">
        <v>127</v>
      </c>
      <c r="AW474" s="14" t="s">
        <v>4</v>
      </c>
      <c r="AX474" s="14" t="s">
        <v>83</v>
      </c>
      <c r="AY474" s="206" t="s">
        <v>121</v>
      </c>
    </row>
    <row r="475" spans="1:65" s="2" customFormat="1" ht="14.45" customHeight="1">
      <c r="A475" s="31"/>
      <c r="B475" s="32"/>
      <c r="C475" s="170" t="s">
        <v>669</v>
      </c>
      <c r="D475" s="170" t="s">
        <v>123</v>
      </c>
      <c r="E475" s="171" t="s">
        <v>1106</v>
      </c>
      <c r="F475" s="172" t="s">
        <v>1107</v>
      </c>
      <c r="G475" s="173" t="s">
        <v>145</v>
      </c>
      <c r="H475" s="174">
        <v>136</v>
      </c>
      <c r="I475" s="175">
        <v>47.9</v>
      </c>
      <c r="J475" s="175">
        <f>ROUND(I475*H475,2)</f>
        <v>6514.4</v>
      </c>
      <c r="K475" s="176"/>
      <c r="L475" s="36"/>
      <c r="M475" s="177" t="s">
        <v>17</v>
      </c>
      <c r="N475" s="178" t="s">
        <v>46</v>
      </c>
      <c r="O475" s="179">
        <v>0.099</v>
      </c>
      <c r="P475" s="179">
        <f>O475*H475</f>
        <v>13.464</v>
      </c>
      <c r="Q475" s="179">
        <v>0</v>
      </c>
      <c r="R475" s="179">
        <f>Q475*H475</f>
        <v>0</v>
      </c>
      <c r="S475" s="179">
        <v>0</v>
      </c>
      <c r="T475" s="180">
        <f>S475*H475</f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181" t="s">
        <v>127</v>
      </c>
      <c r="AT475" s="181" t="s">
        <v>123</v>
      </c>
      <c r="AU475" s="181" t="s">
        <v>85</v>
      </c>
      <c r="AY475" s="17" t="s">
        <v>121</v>
      </c>
      <c r="BE475" s="182">
        <f>IF(N475="základní",J475,0)</f>
        <v>6514.4</v>
      </c>
      <c r="BF475" s="182">
        <f>IF(N475="snížená",J475,0)</f>
        <v>0</v>
      </c>
      <c r="BG475" s="182">
        <f>IF(N475="zákl. přenesená",J475,0)</f>
        <v>0</v>
      </c>
      <c r="BH475" s="182">
        <f>IF(N475="sníž. přenesená",J475,0)</f>
        <v>0</v>
      </c>
      <c r="BI475" s="182">
        <f>IF(N475="nulová",J475,0)</f>
        <v>0</v>
      </c>
      <c r="BJ475" s="17" t="s">
        <v>83</v>
      </c>
      <c r="BK475" s="182">
        <f>ROUND(I475*H475,2)</f>
        <v>6514.4</v>
      </c>
      <c r="BL475" s="17" t="s">
        <v>127</v>
      </c>
      <c r="BM475" s="181" t="s">
        <v>1108</v>
      </c>
    </row>
    <row r="476" spans="1:47" s="2" customFormat="1" ht="11.25">
      <c r="A476" s="31"/>
      <c r="B476" s="32"/>
      <c r="C476" s="33"/>
      <c r="D476" s="183" t="s">
        <v>129</v>
      </c>
      <c r="E476" s="33"/>
      <c r="F476" s="184" t="s">
        <v>1109</v>
      </c>
      <c r="G476" s="33"/>
      <c r="H476" s="33"/>
      <c r="I476" s="33"/>
      <c r="J476" s="33"/>
      <c r="K476" s="33"/>
      <c r="L476" s="36"/>
      <c r="M476" s="185"/>
      <c r="N476" s="186"/>
      <c r="O476" s="61"/>
      <c r="P476" s="61"/>
      <c r="Q476" s="61"/>
      <c r="R476" s="61"/>
      <c r="S476" s="61"/>
      <c r="T476" s="62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T476" s="17" t="s">
        <v>129</v>
      </c>
      <c r="AU476" s="17" t="s">
        <v>85</v>
      </c>
    </row>
    <row r="477" spans="2:51" s="13" customFormat="1" ht="11.25">
      <c r="B477" s="187"/>
      <c r="C477" s="188"/>
      <c r="D477" s="183" t="s">
        <v>131</v>
      </c>
      <c r="E477" s="189" t="s">
        <v>17</v>
      </c>
      <c r="F477" s="190" t="s">
        <v>926</v>
      </c>
      <c r="G477" s="188"/>
      <c r="H477" s="191">
        <v>136</v>
      </c>
      <c r="I477" s="188"/>
      <c r="J477" s="188"/>
      <c r="K477" s="188"/>
      <c r="L477" s="192"/>
      <c r="M477" s="193"/>
      <c r="N477" s="194"/>
      <c r="O477" s="194"/>
      <c r="P477" s="194"/>
      <c r="Q477" s="194"/>
      <c r="R477" s="194"/>
      <c r="S477" s="194"/>
      <c r="T477" s="195"/>
      <c r="AT477" s="196" t="s">
        <v>131</v>
      </c>
      <c r="AU477" s="196" t="s">
        <v>85</v>
      </c>
      <c r="AV477" s="13" t="s">
        <v>85</v>
      </c>
      <c r="AW477" s="13" t="s">
        <v>36</v>
      </c>
      <c r="AX477" s="13" t="s">
        <v>75</v>
      </c>
      <c r="AY477" s="196" t="s">
        <v>121</v>
      </c>
    </row>
    <row r="478" spans="2:51" s="14" customFormat="1" ht="11.25">
      <c r="B478" s="197"/>
      <c r="C478" s="198"/>
      <c r="D478" s="183" t="s">
        <v>131</v>
      </c>
      <c r="E478" s="199" t="s">
        <v>17</v>
      </c>
      <c r="F478" s="200" t="s">
        <v>133</v>
      </c>
      <c r="G478" s="198"/>
      <c r="H478" s="201">
        <v>136</v>
      </c>
      <c r="I478" s="198"/>
      <c r="J478" s="198"/>
      <c r="K478" s="198"/>
      <c r="L478" s="202"/>
      <c r="M478" s="203"/>
      <c r="N478" s="204"/>
      <c r="O478" s="204"/>
      <c r="P478" s="204"/>
      <c r="Q478" s="204"/>
      <c r="R478" s="204"/>
      <c r="S478" s="204"/>
      <c r="T478" s="205"/>
      <c r="AT478" s="206" t="s">
        <v>131</v>
      </c>
      <c r="AU478" s="206" t="s">
        <v>85</v>
      </c>
      <c r="AV478" s="14" t="s">
        <v>127</v>
      </c>
      <c r="AW478" s="14" t="s">
        <v>4</v>
      </c>
      <c r="AX478" s="14" t="s">
        <v>83</v>
      </c>
      <c r="AY478" s="206" t="s">
        <v>121</v>
      </c>
    </row>
    <row r="479" spans="1:65" s="2" customFormat="1" ht="24.2" customHeight="1">
      <c r="A479" s="31"/>
      <c r="B479" s="32"/>
      <c r="C479" s="170" t="s">
        <v>674</v>
      </c>
      <c r="D479" s="170" t="s">
        <v>123</v>
      </c>
      <c r="E479" s="171" t="s">
        <v>1110</v>
      </c>
      <c r="F479" s="172" t="s">
        <v>1111</v>
      </c>
      <c r="G479" s="173" t="s">
        <v>1112</v>
      </c>
      <c r="H479" s="174">
        <v>1</v>
      </c>
      <c r="I479" s="175">
        <v>30000</v>
      </c>
      <c r="J479" s="175">
        <f>ROUND(I479*H479,2)</f>
        <v>30000</v>
      </c>
      <c r="K479" s="176"/>
      <c r="L479" s="36"/>
      <c r="M479" s="177" t="s">
        <v>17</v>
      </c>
      <c r="N479" s="178" t="s">
        <v>46</v>
      </c>
      <c r="O479" s="179">
        <v>23.08</v>
      </c>
      <c r="P479" s="179">
        <f>O479*H479</f>
        <v>23.08</v>
      </c>
      <c r="Q479" s="179">
        <v>0.47094</v>
      </c>
      <c r="R479" s="179">
        <f>Q479*H479</f>
        <v>0.47094</v>
      </c>
      <c r="S479" s="179">
        <v>0</v>
      </c>
      <c r="T479" s="180">
        <f>S479*H479</f>
        <v>0</v>
      </c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R479" s="181" t="s">
        <v>127</v>
      </c>
      <c r="AT479" s="181" t="s">
        <v>123</v>
      </c>
      <c r="AU479" s="181" t="s">
        <v>85</v>
      </c>
      <c r="AY479" s="17" t="s">
        <v>121</v>
      </c>
      <c r="BE479" s="182">
        <f>IF(N479="základní",J479,0)</f>
        <v>30000</v>
      </c>
      <c r="BF479" s="182">
        <f>IF(N479="snížená",J479,0)</f>
        <v>0</v>
      </c>
      <c r="BG479" s="182">
        <f>IF(N479="zákl. přenesená",J479,0)</f>
        <v>0</v>
      </c>
      <c r="BH479" s="182">
        <f>IF(N479="sníž. přenesená",J479,0)</f>
        <v>0</v>
      </c>
      <c r="BI479" s="182">
        <f>IF(N479="nulová",J479,0)</f>
        <v>0</v>
      </c>
      <c r="BJ479" s="17" t="s">
        <v>83</v>
      </c>
      <c r="BK479" s="182">
        <f>ROUND(I479*H479,2)</f>
        <v>30000</v>
      </c>
      <c r="BL479" s="17" t="s">
        <v>127</v>
      </c>
      <c r="BM479" s="181" t="s">
        <v>1113</v>
      </c>
    </row>
    <row r="480" spans="1:47" s="2" customFormat="1" ht="19.5">
      <c r="A480" s="31"/>
      <c r="B480" s="32"/>
      <c r="C480" s="33"/>
      <c r="D480" s="183" t="s">
        <v>129</v>
      </c>
      <c r="E480" s="33"/>
      <c r="F480" s="184" t="s">
        <v>1114</v>
      </c>
      <c r="G480" s="33"/>
      <c r="H480" s="33"/>
      <c r="I480" s="33"/>
      <c r="J480" s="33"/>
      <c r="K480" s="33"/>
      <c r="L480" s="36"/>
      <c r="M480" s="185"/>
      <c r="N480" s="186"/>
      <c r="O480" s="61"/>
      <c r="P480" s="61"/>
      <c r="Q480" s="61"/>
      <c r="R480" s="61"/>
      <c r="S480" s="61"/>
      <c r="T480" s="62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T480" s="17" t="s">
        <v>129</v>
      </c>
      <c r="AU480" s="17" t="s">
        <v>85</v>
      </c>
    </row>
    <row r="481" spans="1:65" s="2" customFormat="1" ht="24.2" customHeight="1">
      <c r="A481" s="31"/>
      <c r="B481" s="32"/>
      <c r="C481" s="170" t="s">
        <v>680</v>
      </c>
      <c r="D481" s="170" t="s">
        <v>123</v>
      </c>
      <c r="E481" s="171" t="s">
        <v>1115</v>
      </c>
      <c r="F481" s="172" t="s">
        <v>1116</v>
      </c>
      <c r="G481" s="173" t="s">
        <v>1112</v>
      </c>
      <c r="H481" s="174">
        <v>1</v>
      </c>
      <c r="I481" s="175">
        <v>58700</v>
      </c>
      <c r="J481" s="175">
        <f>ROUND(I481*H481,2)</f>
        <v>58700</v>
      </c>
      <c r="K481" s="176"/>
      <c r="L481" s="36"/>
      <c r="M481" s="177" t="s">
        <v>17</v>
      </c>
      <c r="N481" s="178" t="s">
        <v>46</v>
      </c>
      <c r="O481" s="179">
        <v>0.184</v>
      </c>
      <c r="P481" s="179">
        <f>O481*H481</f>
        <v>0.184</v>
      </c>
      <c r="Q481" s="179">
        <v>3E-05</v>
      </c>
      <c r="R481" s="179">
        <f>Q481*H481</f>
        <v>3E-05</v>
      </c>
      <c r="S481" s="179">
        <v>0</v>
      </c>
      <c r="T481" s="180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81" t="s">
        <v>127</v>
      </c>
      <c r="AT481" s="181" t="s">
        <v>123</v>
      </c>
      <c r="AU481" s="181" t="s">
        <v>85</v>
      </c>
      <c r="AY481" s="17" t="s">
        <v>121</v>
      </c>
      <c r="BE481" s="182">
        <f>IF(N481="základní",J481,0)</f>
        <v>58700</v>
      </c>
      <c r="BF481" s="182">
        <f>IF(N481="snížená",J481,0)</f>
        <v>0</v>
      </c>
      <c r="BG481" s="182">
        <f>IF(N481="zákl. přenesená",J481,0)</f>
        <v>0</v>
      </c>
      <c r="BH481" s="182">
        <f>IF(N481="sníž. přenesená",J481,0)</f>
        <v>0</v>
      </c>
      <c r="BI481" s="182">
        <f>IF(N481="nulová",J481,0)</f>
        <v>0</v>
      </c>
      <c r="BJ481" s="17" t="s">
        <v>83</v>
      </c>
      <c r="BK481" s="182">
        <f>ROUND(I481*H481,2)</f>
        <v>58700</v>
      </c>
      <c r="BL481" s="17" t="s">
        <v>127</v>
      </c>
      <c r="BM481" s="181" t="s">
        <v>1117</v>
      </c>
    </row>
    <row r="482" spans="1:47" s="2" customFormat="1" ht="19.5">
      <c r="A482" s="31"/>
      <c r="B482" s="32"/>
      <c r="C482" s="33"/>
      <c r="D482" s="183" t="s">
        <v>129</v>
      </c>
      <c r="E482" s="33"/>
      <c r="F482" s="184" t="s">
        <v>1116</v>
      </c>
      <c r="G482" s="33"/>
      <c r="H482" s="33"/>
      <c r="I482" s="33"/>
      <c r="J482" s="33"/>
      <c r="K482" s="33"/>
      <c r="L482" s="36"/>
      <c r="M482" s="185"/>
      <c r="N482" s="186"/>
      <c r="O482" s="61"/>
      <c r="P482" s="61"/>
      <c r="Q482" s="61"/>
      <c r="R482" s="61"/>
      <c r="S482" s="61"/>
      <c r="T482" s="62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T482" s="17" t="s">
        <v>129</v>
      </c>
      <c r="AU482" s="17" t="s">
        <v>85</v>
      </c>
    </row>
    <row r="483" spans="1:65" s="2" customFormat="1" ht="24.2" customHeight="1">
      <c r="A483" s="31"/>
      <c r="B483" s="32"/>
      <c r="C483" s="170" t="s">
        <v>687</v>
      </c>
      <c r="D483" s="170" t="s">
        <v>123</v>
      </c>
      <c r="E483" s="171" t="s">
        <v>1118</v>
      </c>
      <c r="F483" s="172" t="s">
        <v>1119</v>
      </c>
      <c r="G483" s="173" t="s">
        <v>1120</v>
      </c>
      <c r="H483" s="174">
        <v>60</v>
      </c>
      <c r="I483" s="175">
        <v>43.9</v>
      </c>
      <c r="J483" s="175">
        <f>ROUND(I483*H483,2)</f>
        <v>2634</v>
      </c>
      <c r="K483" s="176"/>
      <c r="L483" s="36"/>
      <c r="M483" s="177" t="s">
        <v>17</v>
      </c>
      <c r="N483" s="178" t="s">
        <v>46</v>
      </c>
      <c r="O483" s="179">
        <v>0</v>
      </c>
      <c r="P483" s="179">
        <f>O483*H483</f>
        <v>0</v>
      </c>
      <c r="Q483" s="179">
        <v>0</v>
      </c>
      <c r="R483" s="179">
        <f>Q483*H483</f>
        <v>0</v>
      </c>
      <c r="S483" s="179">
        <v>0</v>
      </c>
      <c r="T483" s="180">
        <f>S483*H483</f>
        <v>0</v>
      </c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R483" s="181" t="s">
        <v>127</v>
      </c>
      <c r="AT483" s="181" t="s">
        <v>123</v>
      </c>
      <c r="AU483" s="181" t="s">
        <v>85</v>
      </c>
      <c r="AY483" s="17" t="s">
        <v>121</v>
      </c>
      <c r="BE483" s="182">
        <f>IF(N483="základní",J483,0)</f>
        <v>2634</v>
      </c>
      <c r="BF483" s="182">
        <f>IF(N483="snížená",J483,0)</f>
        <v>0</v>
      </c>
      <c r="BG483" s="182">
        <f>IF(N483="zákl. přenesená",J483,0)</f>
        <v>0</v>
      </c>
      <c r="BH483" s="182">
        <f>IF(N483="sníž. přenesená",J483,0)</f>
        <v>0</v>
      </c>
      <c r="BI483" s="182">
        <f>IF(N483="nulová",J483,0)</f>
        <v>0</v>
      </c>
      <c r="BJ483" s="17" t="s">
        <v>83</v>
      </c>
      <c r="BK483" s="182">
        <f>ROUND(I483*H483,2)</f>
        <v>2634</v>
      </c>
      <c r="BL483" s="17" t="s">
        <v>127</v>
      </c>
      <c r="BM483" s="181" t="s">
        <v>1121</v>
      </c>
    </row>
    <row r="484" spans="1:47" s="2" customFormat="1" ht="19.5">
      <c r="A484" s="31"/>
      <c r="B484" s="32"/>
      <c r="C484" s="33"/>
      <c r="D484" s="183" t="s">
        <v>129</v>
      </c>
      <c r="E484" s="33"/>
      <c r="F484" s="184" t="s">
        <v>1122</v>
      </c>
      <c r="G484" s="33"/>
      <c r="H484" s="33"/>
      <c r="I484" s="33"/>
      <c r="J484" s="33"/>
      <c r="K484" s="33"/>
      <c r="L484" s="36"/>
      <c r="M484" s="185"/>
      <c r="N484" s="186"/>
      <c r="O484" s="61"/>
      <c r="P484" s="61"/>
      <c r="Q484" s="61"/>
      <c r="R484" s="61"/>
      <c r="S484" s="61"/>
      <c r="T484" s="62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T484" s="17" t="s">
        <v>129</v>
      </c>
      <c r="AU484" s="17" t="s">
        <v>85</v>
      </c>
    </row>
    <row r="485" spans="1:65" s="2" customFormat="1" ht="14.45" customHeight="1">
      <c r="A485" s="31"/>
      <c r="B485" s="32"/>
      <c r="C485" s="170" t="s">
        <v>693</v>
      </c>
      <c r="D485" s="170" t="s">
        <v>123</v>
      </c>
      <c r="E485" s="171" t="s">
        <v>1123</v>
      </c>
      <c r="F485" s="172" t="s">
        <v>1124</v>
      </c>
      <c r="G485" s="173" t="s">
        <v>212</v>
      </c>
      <c r="H485" s="174">
        <v>14</v>
      </c>
      <c r="I485" s="175">
        <v>3700</v>
      </c>
      <c r="J485" s="175">
        <f>ROUND(I485*H485,2)</f>
        <v>51800</v>
      </c>
      <c r="K485" s="176"/>
      <c r="L485" s="36"/>
      <c r="M485" s="177" t="s">
        <v>17</v>
      </c>
      <c r="N485" s="178" t="s">
        <v>46</v>
      </c>
      <c r="O485" s="179">
        <v>0.804</v>
      </c>
      <c r="P485" s="179">
        <f>O485*H485</f>
        <v>11.256</v>
      </c>
      <c r="Q485" s="179">
        <v>0.0309</v>
      </c>
      <c r="R485" s="179">
        <f>Q485*H485</f>
        <v>0.4326</v>
      </c>
      <c r="S485" s="179">
        <v>0</v>
      </c>
      <c r="T485" s="180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81" t="s">
        <v>216</v>
      </c>
      <c r="AT485" s="181" t="s">
        <v>123</v>
      </c>
      <c r="AU485" s="181" t="s">
        <v>85</v>
      </c>
      <c r="AY485" s="17" t="s">
        <v>121</v>
      </c>
      <c r="BE485" s="182">
        <f>IF(N485="základní",J485,0)</f>
        <v>51800</v>
      </c>
      <c r="BF485" s="182">
        <f>IF(N485="snížená",J485,0)</f>
        <v>0</v>
      </c>
      <c r="BG485" s="182">
        <f>IF(N485="zákl. přenesená",J485,0)</f>
        <v>0</v>
      </c>
      <c r="BH485" s="182">
        <f>IF(N485="sníž. přenesená",J485,0)</f>
        <v>0</v>
      </c>
      <c r="BI485" s="182">
        <f>IF(N485="nulová",J485,0)</f>
        <v>0</v>
      </c>
      <c r="BJ485" s="17" t="s">
        <v>83</v>
      </c>
      <c r="BK485" s="182">
        <f>ROUND(I485*H485,2)</f>
        <v>51800</v>
      </c>
      <c r="BL485" s="17" t="s">
        <v>216</v>
      </c>
      <c r="BM485" s="181" t="s">
        <v>1125</v>
      </c>
    </row>
    <row r="486" spans="1:47" s="2" customFormat="1" ht="11.25">
      <c r="A486" s="31"/>
      <c r="B486" s="32"/>
      <c r="C486" s="33"/>
      <c r="D486" s="183" t="s">
        <v>129</v>
      </c>
      <c r="E486" s="33"/>
      <c r="F486" s="184" t="s">
        <v>1126</v>
      </c>
      <c r="G486" s="33"/>
      <c r="H486" s="33"/>
      <c r="I486" s="33"/>
      <c r="J486" s="33"/>
      <c r="K486" s="33"/>
      <c r="L486" s="36"/>
      <c r="M486" s="185"/>
      <c r="N486" s="186"/>
      <c r="O486" s="61"/>
      <c r="P486" s="61"/>
      <c r="Q486" s="61"/>
      <c r="R486" s="61"/>
      <c r="S486" s="61"/>
      <c r="T486" s="62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T486" s="17" t="s">
        <v>129</v>
      </c>
      <c r="AU486" s="17" t="s">
        <v>85</v>
      </c>
    </row>
    <row r="487" spans="2:51" s="13" customFormat="1" ht="11.25">
      <c r="B487" s="187"/>
      <c r="C487" s="188"/>
      <c r="D487" s="183" t="s">
        <v>131</v>
      </c>
      <c r="E487" s="189" t="s">
        <v>17</v>
      </c>
      <c r="F487" s="190" t="s">
        <v>203</v>
      </c>
      <c r="G487" s="188"/>
      <c r="H487" s="191">
        <v>14</v>
      </c>
      <c r="I487" s="188"/>
      <c r="J487" s="188"/>
      <c r="K487" s="188"/>
      <c r="L487" s="192"/>
      <c r="M487" s="193"/>
      <c r="N487" s="194"/>
      <c r="O487" s="194"/>
      <c r="P487" s="194"/>
      <c r="Q487" s="194"/>
      <c r="R487" s="194"/>
      <c r="S487" s="194"/>
      <c r="T487" s="195"/>
      <c r="AT487" s="196" t="s">
        <v>131</v>
      </c>
      <c r="AU487" s="196" t="s">
        <v>85</v>
      </c>
      <c r="AV487" s="13" t="s">
        <v>85</v>
      </c>
      <c r="AW487" s="13" t="s">
        <v>36</v>
      </c>
      <c r="AX487" s="13" t="s">
        <v>75</v>
      </c>
      <c r="AY487" s="196" t="s">
        <v>121</v>
      </c>
    </row>
    <row r="488" spans="2:51" s="14" customFormat="1" ht="11.25">
      <c r="B488" s="197"/>
      <c r="C488" s="198"/>
      <c r="D488" s="183" t="s">
        <v>131</v>
      </c>
      <c r="E488" s="199" t="s">
        <v>17</v>
      </c>
      <c r="F488" s="200" t="s">
        <v>133</v>
      </c>
      <c r="G488" s="198"/>
      <c r="H488" s="201">
        <v>14</v>
      </c>
      <c r="I488" s="198"/>
      <c r="J488" s="198"/>
      <c r="K488" s="198"/>
      <c r="L488" s="202"/>
      <c r="M488" s="203"/>
      <c r="N488" s="204"/>
      <c r="O488" s="204"/>
      <c r="P488" s="204"/>
      <c r="Q488" s="204"/>
      <c r="R488" s="204"/>
      <c r="S488" s="204"/>
      <c r="T488" s="205"/>
      <c r="AT488" s="206" t="s">
        <v>131</v>
      </c>
      <c r="AU488" s="206" t="s">
        <v>85</v>
      </c>
      <c r="AV488" s="14" t="s">
        <v>127</v>
      </c>
      <c r="AW488" s="14" t="s">
        <v>4</v>
      </c>
      <c r="AX488" s="14" t="s">
        <v>83</v>
      </c>
      <c r="AY488" s="206" t="s">
        <v>121</v>
      </c>
    </row>
    <row r="489" spans="1:65" s="2" customFormat="1" ht="14.45" customHeight="1">
      <c r="A489" s="31"/>
      <c r="B489" s="32"/>
      <c r="C489" s="170" t="s">
        <v>700</v>
      </c>
      <c r="D489" s="170" t="s">
        <v>123</v>
      </c>
      <c r="E489" s="171" t="s">
        <v>1127</v>
      </c>
      <c r="F489" s="172" t="s">
        <v>1128</v>
      </c>
      <c r="G489" s="173" t="s">
        <v>212</v>
      </c>
      <c r="H489" s="174">
        <v>2</v>
      </c>
      <c r="I489" s="175">
        <v>8170</v>
      </c>
      <c r="J489" s="175">
        <f>ROUND(I489*H489,2)</f>
        <v>16340</v>
      </c>
      <c r="K489" s="176"/>
      <c r="L489" s="36"/>
      <c r="M489" s="177" t="s">
        <v>17</v>
      </c>
      <c r="N489" s="178" t="s">
        <v>46</v>
      </c>
      <c r="O489" s="179">
        <v>0.948</v>
      </c>
      <c r="P489" s="179">
        <f>O489*H489</f>
        <v>1.896</v>
      </c>
      <c r="Q489" s="179">
        <v>0.06957</v>
      </c>
      <c r="R489" s="179">
        <f>Q489*H489</f>
        <v>0.13914</v>
      </c>
      <c r="S489" s="179">
        <v>0</v>
      </c>
      <c r="T489" s="180">
        <f>S489*H489</f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81" t="s">
        <v>216</v>
      </c>
      <c r="AT489" s="181" t="s">
        <v>123</v>
      </c>
      <c r="AU489" s="181" t="s">
        <v>85</v>
      </c>
      <c r="AY489" s="17" t="s">
        <v>121</v>
      </c>
      <c r="BE489" s="182">
        <f>IF(N489="základní",J489,0)</f>
        <v>16340</v>
      </c>
      <c r="BF489" s="182">
        <f>IF(N489="snížená",J489,0)</f>
        <v>0</v>
      </c>
      <c r="BG489" s="182">
        <f>IF(N489="zákl. přenesená",J489,0)</f>
        <v>0</v>
      </c>
      <c r="BH489" s="182">
        <f>IF(N489="sníž. přenesená",J489,0)</f>
        <v>0</v>
      </c>
      <c r="BI489" s="182">
        <f>IF(N489="nulová",J489,0)</f>
        <v>0</v>
      </c>
      <c r="BJ489" s="17" t="s">
        <v>83</v>
      </c>
      <c r="BK489" s="182">
        <f>ROUND(I489*H489,2)</f>
        <v>16340</v>
      </c>
      <c r="BL489" s="17" t="s">
        <v>216</v>
      </c>
      <c r="BM489" s="181" t="s">
        <v>1129</v>
      </c>
    </row>
    <row r="490" spans="1:47" s="2" customFormat="1" ht="11.25">
      <c r="A490" s="31"/>
      <c r="B490" s="32"/>
      <c r="C490" s="33"/>
      <c r="D490" s="183" t="s">
        <v>129</v>
      </c>
      <c r="E490" s="33"/>
      <c r="F490" s="184" t="s">
        <v>1130</v>
      </c>
      <c r="G490" s="33"/>
      <c r="H490" s="33"/>
      <c r="I490" s="33"/>
      <c r="J490" s="33"/>
      <c r="K490" s="33"/>
      <c r="L490" s="36"/>
      <c r="M490" s="185"/>
      <c r="N490" s="186"/>
      <c r="O490" s="61"/>
      <c r="P490" s="61"/>
      <c r="Q490" s="61"/>
      <c r="R490" s="61"/>
      <c r="S490" s="61"/>
      <c r="T490" s="62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T490" s="17" t="s">
        <v>129</v>
      </c>
      <c r="AU490" s="17" t="s">
        <v>85</v>
      </c>
    </row>
    <row r="491" spans="2:51" s="13" customFormat="1" ht="11.25">
      <c r="B491" s="187"/>
      <c r="C491" s="188"/>
      <c r="D491" s="183" t="s">
        <v>131</v>
      </c>
      <c r="E491" s="189" t="s">
        <v>17</v>
      </c>
      <c r="F491" s="190" t="s">
        <v>85</v>
      </c>
      <c r="G491" s="188"/>
      <c r="H491" s="191">
        <v>2</v>
      </c>
      <c r="I491" s="188"/>
      <c r="J491" s="188"/>
      <c r="K491" s="188"/>
      <c r="L491" s="192"/>
      <c r="M491" s="193"/>
      <c r="N491" s="194"/>
      <c r="O491" s="194"/>
      <c r="P491" s="194"/>
      <c r="Q491" s="194"/>
      <c r="R491" s="194"/>
      <c r="S491" s="194"/>
      <c r="T491" s="195"/>
      <c r="AT491" s="196" t="s">
        <v>131</v>
      </c>
      <c r="AU491" s="196" t="s">
        <v>85</v>
      </c>
      <c r="AV491" s="13" t="s">
        <v>85</v>
      </c>
      <c r="AW491" s="13" t="s">
        <v>36</v>
      </c>
      <c r="AX491" s="13" t="s">
        <v>75</v>
      </c>
      <c r="AY491" s="196" t="s">
        <v>121</v>
      </c>
    </row>
    <row r="492" spans="2:51" s="14" customFormat="1" ht="11.25">
      <c r="B492" s="197"/>
      <c r="C492" s="198"/>
      <c r="D492" s="183" t="s">
        <v>131</v>
      </c>
      <c r="E492" s="199" t="s">
        <v>17</v>
      </c>
      <c r="F492" s="200" t="s">
        <v>133</v>
      </c>
      <c r="G492" s="198"/>
      <c r="H492" s="201">
        <v>2</v>
      </c>
      <c r="I492" s="198"/>
      <c r="J492" s="198"/>
      <c r="K492" s="198"/>
      <c r="L492" s="202"/>
      <c r="M492" s="203"/>
      <c r="N492" s="204"/>
      <c r="O492" s="204"/>
      <c r="P492" s="204"/>
      <c r="Q492" s="204"/>
      <c r="R492" s="204"/>
      <c r="S492" s="204"/>
      <c r="T492" s="205"/>
      <c r="AT492" s="206" t="s">
        <v>131</v>
      </c>
      <c r="AU492" s="206" t="s">
        <v>85</v>
      </c>
      <c r="AV492" s="14" t="s">
        <v>127</v>
      </c>
      <c r="AW492" s="14" t="s">
        <v>4</v>
      </c>
      <c r="AX492" s="14" t="s">
        <v>83</v>
      </c>
      <c r="AY492" s="206" t="s">
        <v>121</v>
      </c>
    </row>
    <row r="493" spans="1:65" s="2" customFormat="1" ht="14.45" customHeight="1">
      <c r="A493" s="31"/>
      <c r="B493" s="32"/>
      <c r="C493" s="170" t="s">
        <v>709</v>
      </c>
      <c r="D493" s="170" t="s">
        <v>123</v>
      </c>
      <c r="E493" s="171" t="s">
        <v>1131</v>
      </c>
      <c r="F493" s="172" t="s">
        <v>1132</v>
      </c>
      <c r="G493" s="173" t="s">
        <v>145</v>
      </c>
      <c r="H493" s="174">
        <v>136</v>
      </c>
      <c r="I493" s="175">
        <v>37</v>
      </c>
      <c r="J493" s="175">
        <f>ROUND(I493*H493,2)</f>
        <v>5032</v>
      </c>
      <c r="K493" s="176"/>
      <c r="L493" s="36"/>
      <c r="M493" s="177" t="s">
        <v>17</v>
      </c>
      <c r="N493" s="178" t="s">
        <v>46</v>
      </c>
      <c r="O493" s="179">
        <v>0.085</v>
      </c>
      <c r="P493" s="179">
        <f>O493*H493</f>
        <v>11.56</v>
      </c>
      <c r="Q493" s="179">
        <v>0</v>
      </c>
      <c r="R493" s="179">
        <f>Q493*H493</f>
        <v>0</v>
      </c>
      <c r="S493" s="179">
        <v>0</v>
      </c>
      <c r="T493" s="180">
        <f>S493*H493</f>
        <v>0</v>
      </c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R493" s="181" t="s">
        <v>127</v>
      </c>
      <c r="AT493" s="181" t="s">
        <v>123</v>
      </c>
      <c r="AU493" s="181" t="s">
        <v>85</v>
      </c>
      <c r="AY493" s="17" t="s">
        <v>121</v>
      </c>
      <c r="BE493" s="182">
        <f>IF(N493="základní",J493,0)</f>
        <v>5032</v>
      </c>
      <c r="BF493" s="182">
        <f>IF(N493="snížená",J493,0)</f>
        <v>0</v>
      </c>
      <c r="BG493" s="182">
        <f>IF(N493="zákl. přenesená",J493,0)</f>
        <v>0</v>
      </c>
      <c r="BH493" s="182">
        <f>IF(N493="sníž. přenesená",J493,0)</f>
        <v>0</v>
      </c>
      <c r="BI493" s="182">
        <f>IF(N493="nulová",J493,0)</f>
        <v>0</v>
      </c>
      <c r="BJ493" s="17" t="s">
        <v>83</v>
      </c>
      <c r="BK493" s="182">
        <f>ROUND(I493*H493,2)</f>
        <v>5032</v>
      </c>
      <c r="BL493" s="17" t="s">
        <v>127</v>
      </c>
      <c r="BM493" s="181" t="s">
        <v>1133</v>
      </c>
    </row>
    <row r="494" spans="1:47" s="2" customFormat="1" ht="11.25">
      <c r="A494" s="31"/>
      <c r="B494" s="32"/>
      <c r="C494" s="33"/>
      <c r="D494" s="183" t="s">
        <v>129</v>
      </c>
      <c r="E494" s="33"/>
      <c r="F494" s="184" t="s">
        <v>1134</v>
      </c>
      <c r="G494" s="33"/>
      <c r="H494" s="33"/>
      <c r="I494" s="33"/>
      <c r="J494" s="33"/>
      <c r="K494" s="33"/>
      <c r="L494" s="36"/>
      <c r="M494" s="185"/>
      <c r="N494" s="186"/>
      <c r="O494" s="61"/>
      <c r="P494" s="61"/>
      <c r="Q494" s="61"/>
      <c r="R494" s="61"/>
      <c r="S494" s="61"/>
      <c r="T494" s="62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T494" s="17" t="s">
        <v>129</v>
      </c>
      <c r="AU494" s="17" t="s">
        <v>85</v>
      </c>
    </row>
    <row r="495" spans="2:51" s="13" customFormat="1" ht="11.25">
      <c r="B495" s="187"/>
      <c r="C495" s="188"/>
      <c r="D495" s="183" t="s">
        <v>131</v>
      </c>
      <c r="E495" s="189" t="s">
        <v>17</v>
      </c>
      <c r="F495" s="190" t="s">
        <v>926</v>
      </c>
      <c r="G495" s="188"/>
      <c r="H495" s="191">
        <v>136</v>
      </c>
      <c r="I495" s="188"/>
      <c r="J495" s="188"/>
      <c r="K495" s="188"/>
      <c r="L495" s="192"/>
      <c r="M495" s="193"/>
      <c r="N495" s="194"/>
      <c r="O495" s="194"/>
      <c r="P495" s="194"/>
      <c r="Q495" s="194"/>
      <c r="R495" s="194"/>
      <c r="S495" s="194"/>
      <c r="T495" s="195"/>
      <c r="AT495" s="196" t="s">
        <v>131</v>
      </c>
      <c r="AU495" s="196" t="s">
        <v>85</v>
      </c>
      <c r="AV495" s="13" t="s">
        <v>85</v>
      </c>
      <c r="AW495" s="13" t="s">
        <v>36</v>
      </c>
      <c r="AX495" s="13" t="s">
        <v>75</v>
      </c>
      <c r="AY495" s="196" t="s">
        <v>121</v>
      </c>
    </row>
    <row r="496" spans="2:51" s="14" customFormat="1" ht="11.25">
      <c r="B496" s="197"/>
      <c r="C496" s="198"/>
      <c r="D496" s="183" t="s">
        <v>131</v>
      </c>
      <c r="E496" s="199" t="s">
        <v>17</v>
      </c>
      <c r="F496" s="200" t="s">
        <v>133</v>
      </c>
      <c r="G496" s="198"/>
      <c r="H496" s="201">
        <v>136</v>
      </c>
      <c r="I496" s="198"/>
      <c r="J496" s="198"/>
      <c r="K496" s="198"/>
      <c r="L496" s="202"/>
      <c r="M496" s="203"/>
      <c r="N496" s="204"/>
      <c r="O496" s="204"/>
      <c r="P496" s="204"/>
      <c r="Q496" s="204"/>
      <c r="R496" s="204"/>
      <c r="S496" s="204"/>
      <c r="T496" s="205"/>
      <c r="AT496" s="206" t="s">
        <v>131</v>
      </c>
      <c r="AU496" s="206" t="s">
        <v>85</v>
      </c>
      <c r="AV496" s="14" t="s">
        <v>127</v>
      </c>
      <c r="AW496" s="14" t="s">
        <v>4</v>
      </c>
      <c r="AX496" s="14" t="s">
        <v>83</v>
      </c>
      <c r="AY496" s="206" t="s">
        <v>121</v>
      </c>
    </row>
    <row r="497" spans="2:63" s="12" customFormat="1" ht="22.9" customHeight="1">
      <c r="B497" s="155"/>
      <c r="C497" s="156"/>
      <c r="D497" s="157" t="s">
        <v>74</v>
      </c>
      <c r="E497" s="168" t="s">
        <v>603</v>
      </c>
      <c r="F497" s="168" t="s">
        <v>1135</v>
      </c>
      <c r="G497" s="156"/>
      <c r="H497" s="156"/>
      <c r="I497" s="156"/>
      <c r="J497" s="169">
        <f>BK497</f>
        <v>16677.199999999997</v>
      </c>
      <c r="K497" s="156"/>
      <c r="L497" s="160"/>
      <c r="M497" s="161"/>
      <c r="N497" s="162"/>
      <c r="O497" s="162"/>
      <c r="P497" s="163">
        <f>SUM(P498:P526)</f>
        <v>13.084000000000001</v>
      </c>
      <c r="Q497" s="162"/>
      <c r="R497" s="163">
        <f>SUM(R498:R526)</f>
        <v>1.9576800000000003</v>
      </c>
      <c r="S497" s="162"/>
      <c r="T497" s="164">
        <f>SUM(T498:T526)</f>
        <v>0</v>
      </c>
      <c r="AR497" s="165" t="s">
        <v>83</v>
      </c>
      <c r="AT497" s="166" t="s">
        <v>74</v>
      </c>
      <c r="AU497" s="166" t="s">
        <v>83</v>
      </c>
      <c r="AY497" s="165" t="s">
        <v>121</v>
      </c>
      <c r="BK497" s="167">
        <f>SUM(BK498:BK526)</f>
        <v>16677.199999999997</v>
      </c>
    </row>
    <row r="498" spans="1:65" s="2" customFormat="1" ht="14.45" customHeight="1">
      <c r="A498" s="31"/>
      <c r="B498" s="32"/>
      <c r="C498" s="170" t="s">
        <v>714</v>
      </c>
      <c r="D498" s="170" t="s">
        <v>123</v>
      </c>
      <c r="E498" s="171" t="s">
        <v>1136</v>
      </c>
      <c r="F498" s="172" t="s">
        <v>1054</v>
      </c>
      <c r="G498" s="173" t="s">
        <v>212</v>
      </c>
      <c r="H498" s="174">
        <v>2</v>
      </c>
      <c r="I498" s="175">
        <v>137</v>
      </c>
      <c r="J498" s="175">
        <f>ROUND(I498*H498,2)</f>
        <v>274</v>
      </c>
      <c r="K498" s="176"/>
      <c r="L498" s="36"/>
      <c r="M498" s="177" t="s">
        <v>17</v>
      </c>
      <c r="N498" s="178" t="s">
        <v>46</v>
      </c>
      <c r="O498" s="179">
        <v>0.28</v>
      </c>
      <c r="P498" s="179">
        <f>O498*H498</f>
        <v>0.56</v>
      </c>
      <c r="Q498" s="179">
        <v>0.0066</v>
      </c>
      <c r="R498" s="179">
        <f>Q498*H498</f>
        <v>0.0132</v>
      </c>
      <c r="S498" s="179">
        <v>0</v>
      </c>
      <c r="T498" s="180">
        <f>S498*H498</f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81" t="s">
        <v>127</v>
      </c>
      <c r="AT498" s="181" t="s">
        <v>123</v>
      </c>
      <c r="AU498" s="181" t="s">
        <v>85</v>
      </c>
      <c r="AY498" s="17" t="s">
        <v>121</v>
      </c>
      <c r="BE498" s="182">
        <f>IF(N498="základní",J498,0)</f>
        <v>274</v>
      </c>
      <c r="BF498" s="182">
        <f>IF(N498="snížená",J498,0)</f>
        <v>0</v>
      </c>
      <c r="BG498" s="182">
        <f>IF(N498="zákl. přenesená",J498,0)</f>
        <v>0</v>
      </c>
      <c r="BH498" s="182">
        <f>IF(N498="sníž. přenesená",J498,0)</f>
        <v>0</v>
      </c>
      <c r="BI498" s="182">
        <f>IF(N498="nulová",J498,0)</f>
        <v>0</v>
      </c>
      <c r="BJ498" s="17" t="s">
        <v>83</v>
      </c>
      <c r="BK498" s="182">
        <f>ROUND(I498*H498,2)</f>
        <v>274</v>
      </c>
      <c r="BL498" s="17" t="s">
        <v>127</v>
      </c>
      <c r="BM498" s="181" t="s">
        <v>1137</v>
      </c>
    </row>
    <row r="499" spans="1:47" s="2" customFormat="1" ht="19.5">
      <c r="A499" s="31"/>
      <c r="B499" s="32"/>
      <c r="C499" s="33"/>
      <c r="D499" s="183" t="s">
        <v>129</v>
      </c>
      <c r="E499" s="33"/>
      <c r="F499" s="184" t="s">
        <v>1056</v>
      </c>
      <c r="G499" s="33"/>
      <c r="H499" s="33"/>
      <c r="I499" s="33"/>
      <c r="J499" s="33"/>
      <c r="K499" s="33"/>
      <c r="L499" s="36"/>
      <c r="M499" s="185"/>
      <c r="N499" s="186"/>
      <c r="O499" s="61"/>
      <c r="P499" s="61"/>
      <c r="Q499" s="61"/>
      <c r="R499" s="61"/>
      <c r="S499" s="61"/>
      <c r="T499" s="62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T499" s="17" t="s">
        <v>129</v>
      </c>
      <c r="AU499" s="17" t="s">
        <v>85</v>
      </c>
    </row>
    <row r="500" spans="1:65" s="2" customFormat="1" ht="24.2" customHeight="1">
      <c r="A500" s="31"/>
      <c r="B500" s="32"/>
      <c r="C500" s="207" t="s">
        <v>719</v>
      </c>
      <c r="D500" s="207" t="s">
        <v>173</v>
      </c>
      <c r="E500" s="208" t="s">
        <v>1138</v>
      </c>
      <c r="F500" s="209" t="s">
        <v>1139</v>
      </c>
      <c r="G500" s="210" t="s">
        <v>212</v>
      </c>
      <c r="H500" s="211">
        <v>2</v>
      </c>
      <c r="I500" s="212">
        <v>308</v>
      </c>
      <c r="J500" s="212">
        <f>ROUND(I500*H500,2)</f>
        <v>616</v>
      </c>
      <c r="K500" s="213"/>
      <c r="L500" s="214"/>
      <c r="M500" s="215" t="s">
        <v>17</v>
      </c>
      <c r="N500" s="216" t="s">
        <v>46</v>
      </c>
      <c r="O500" s="179">
        <v>0</v>
      </c>
      <c r="P500" s="179">
        <f>O500*H500</f>
        <v>0</v>
      </c>
      <c r="Q500" s="179">
        <v>0.027</v>
      </c>
      <c r="R500" s="179">
        <f>Q500*H500</f>
        <v>0.054</v>
      </c>
      <c r="S500" s="179">
        <v>0</v>
      </c>
      <c r="T500" s="180">
        <f>S500*H500</f>
        <v>0</v>
      </c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R500" s="181" t="s">
        <v>167</v>
      </c>
      <c r="AT500" s="181" t="s">
        <v>173</v>
      </c>
      <c r="AU500" s="181" t="s">
        <v>85</v>
      </c>
      <c r="AY500" s="17" t="s">
        <v>121</v>
      </c>
      <c r="BE500" s="182">
        <f>IF(N500="základní",J500,0)</f>
        <v>616</v>
      </c>
      <c r="BF500" s="182">
        <f>IF(N500="snížená",J500,0)</f>
        <v>0</v>
      </c>
      <c r="BG500" s="182">
        <f>IF(N500="zákl. přenesená",J500,0)</f>
        <v>0</v>
      </c>
      <c r="BH500" s="182">
        <f>IF(N500="sníž. přenesená",J500,0)</f>
        <v>0</v>
      </c>
      <c r="BI500" s="182">
        <f>IF(N500="nulová",J500,0)</f>
        <v>0</v>
      </c>
      <c r="BJ500" s="17" t="s">
        <v>83</v>
      </c>
      <c r="BK500" s="182">
        <f>ROUND(I500*H500,2)</f>
        <v>616</v>
      </c>
      <c r="BL500" s="17" t="s">
        <v>127</v>
      </c>
      <c r="BM500" s="181" t="s">
        <v>1140</v>
      </c>
    </row>
    <row r="501" spans="1:47" s="2" customFormat="1" ht="11.25">
      <c r="A501" s="31"/>
      <c r="B501" s="32"/>
      <c r="C501" s="33"/>
      <c r="D501" s="183" t="s">
        <v>129</v>
      </c>
      <c r="E501" s="33"/>
      <c r="F501" s="184" t="s">
        <v>1141</v>
      </c>
      <c r="G501" s="33"/>
      <c r="H501" s="33"/>
      <c r="I501" s="33"/>
      <c r="J501" s="33"/>
      <c r="K501" s="33"/>
      <c r="L501" s="36"/>
      <c r="M501" s="185"/>
      <c r="N501" s="186"/>
      <c r="O501" s="61"/>
      <c r="P501" s="61"/>
      <c r="Q501" s="61"/>
      <c r="R501" s="61"/>
      <c r="S501" s="61"/>
      <c r="T501" s="62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T501" s="17" t="s">
        <v>129</v>
      </c>
      <c r="AU501" s="17" t="s">
        <v>85</v>
      </c>
    </row>
    <row r="502" spans="2:51" s="13" customFormat="1" ht="11.25">
      <c r="B502" s="187"/>
      <c r="C502" s="188"/>
      <c r="D502" s="183" t="s">
        <v>131</v>
      </c>
      <c r="E502" s="189" t="s">
        <v>17</v>
      </c>
      <c r="F502" s="190" t="s">
        <v>1142</v>
      </c>
      <c r="G502" s="188"/>
      <c r="H502" s="191">
        <v>2</v>
      </c>
      <c r="I502" s="188"/>
      <c r="J502" s="188"/>
      <c r="K502" s="188"/>
      <c r="L502" s="192"/>
      <c r="M502" s="193"/>
      <c r="N502" s="194"/>
      <c r="O502" s="194"/>
      <c r="P502" s="194"/>
      <c r="Q502" s="194"/>
      <c r="R502" s="194"/>
      <c r="S502" s="194"/>
      <c r="T502" s="195"/>
      <c r="AT502" s="196" t="s">
        <v>131</v>
      </c>
      <c r="AU502" s="196" t="s">
        <v>85</v>
      </c>
      <c r="AV502" s="13" t="s">
        <v>85</v>
      </c>
      <c r="AW502" s="13" t="s">
        <v>36</v>
      </c>
      <c r="AX502" s="13" t="s">
        <v>75</v>
      </c>
      <c r="AY502" s="196" t="s">
        <v>121</v>
      </c>
    </row>
    <row r="503" spans="2:51" s="14" customFormat="1" ht="11.25">
      <c r="B503" s="197"/>
      <c r="C503" s="198"/>
      <c r="D503" s="183" t="s">
        <v>131</v>
      </c>
      <c r="E503" s="199" t="s">
        <v>17</v>
      </c>
      <c r="F503" s="200" t="s">
        <v>133</v>
      </c>
      <c r="G503" s="198"/>
      <c r="H503" s="201">
        <v>2</v>
      </c>
      <c r="I503" s="198"/>
      <c r="J503" s="198"/>
      <c r="K503" s="198"/>
      <c r="L503" s="202"/>
      <c r="M503" s="203"/>
      <c r="N503" s="204"/>
      <c r="O503" s="204"/>
      <c r="P503" s="204"/>
      <c r="Q503" s="204"/>
      <c r="R503" s="204"/>
      <c r="S503" s="204"/>
      <c r="T503" s="205"/>
      <c r="AT503" s="206" t="s">
        <v>131</v>
      </c>
      <c r="AU503" s="206" t="s">
        <v>85</v>
      </c>
      <c r="AV503" s="14" t="s">
        <v>127</v>
      </c>
      <c r="AW503" s="14" t="s">
        <v>4</v>
      </c>
      <c r="AX503" s="14" t="s">
        <v>83</v>
      </c>
      <c r="AY503" s="206" t="s">
        <v>121</v>
      </c>
    </row>
    <row r="504" spans="1:65" s="2" customFormat="1" ht="24.2" customHeight="1">
      <c r="A504" s="31"/>
      <c r="B504" s="32"/>
      <c r="C504" s="170" t="s">
        <v>725</v>
      </c>
      <c r="D504" s="170" t="s">
        <v>123</v>
      </c>
      <c r="E504" s="171" t="s">
        <v>1143</v>
      </c>
      <c r="F504" s="172" t="s">
        <v>1144</v>
      </c>
      <c r="G504" s="173" t="s">
        <v>212</v>
      </c>
      <c r="H504" s="174">
        <v>2</v>
      </c>
      <c r="I504" s="175">
        <v>1290</v>
      </c>
      <c r="J504" s="175">
        <f>ROUND(I504*H504,2)</f>
        <v>2580</v>
      </c>
      <c r="K504" s="176"/>
      <c r="L504" s="36"/>
      <c r="M504" s="177" t="s">
        <v>17</v>
      </c>
      <c r="N504" s="178" t="s">
        <v>46</v>
      </c>
      <c r="O504" s="179">
        <v>4.198</v>
      </c>
      <c r="P504" s="179">
        <f>O504*H504</f>
        <v>8.396</v>
      </c>
      <c r="Q504" s="179">
        <v>0.3409</v>
      </c>
      <c r="R504" s="179">
        <f>Q504*H504</f>
        <v>0.6818</v>
      </c>
      <c r="S504" s="179">
        <v>0</v>
      </c>
      <c r="T504" s="180">
        <f>S504*H504</f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181" t="s">
        <v>127</v>
      </c>
      <c r="AT504" s="181" t="s">
        <v>123</v>
      </c>
      <c r="AU504" s="181" t="s">
        <v>85</v>
      </c>
      <c r="AY504" s="17" t="s">
        <v>121</v>
      </c>
      <c r="BE504" s="182">
        <f>IF(N504="základní",J504,0)</f>
        <v>2580</v>
      </c>
      <c r="BF504" s="182">
        <f>IF(N504="snížená",J504,0)</f>
        <v>0</v>
      </c>
      <c r="BG504" s="182">
        <f>IF(N504="zákl. přenesená",J504,0)</f>
        <v>0</v>
      </c>
      <c r="BH504" s="182">
        <f>IF(N504="sníž. přenesená",J504,0)</f>
        <v>0</v>
      </c>
      <c r="BI504" s="182">
        <f>IF(N504="nulová",J504,0)</f>
        <v>0</v>
      </c>
      <c r="BJ504" s="17" t="s">
        <v>83</v>
      </c>
      <c r="BK504" s="182">
        <f>ROUND(I504*H504,2)</f>
        <v>2580</v>
      </c>
      <c r="BL504" s="17" t="s">
        <v>127</v>
      </c>
      <c r="BM504" s="181" t="s">
        <v>1145</v>
      </c>
    </row>
    <row r="505" spans="1:47" s="2" customFormat="1" ht="19.5">
      <c r="A505" s="31"/>
      <c r="B505" s="32"/>
      <c r="C505" s="33"/>
      <c r="D505" s="183" t="s">
        <v>129</v>
      </c>
      <c r="E505" s="33"/>
      <c r="F505" s="184" t="s">
        <v>1144</v>
      </c>
      <c r="G505" s="33"/>
      <c r="H505" s="33"/>
      <c r="I505" s="33"/>
      <c r="J505" s="33"/>
      <c r="K505" s="33"/>
      <c r="L505" s="36"/>
      <c r="M505" s="185"/>
      <c r="N505" s="186"/>
      <c r="O505" s="61"/>
      <c r="P505" s="61"/>
      <c r="Q505" s="61"/>
      <c r="R505" s="61"/>
      <c r="S505" s="61"/>
      <c r="T505" s="62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T505" s="17" t="s">
        <v>129</v>
      </c>
      <c r="AU505" s="17" t="s">
        <v>85</v>
      </c>
    </row>
    <row r="506" spans="2:51" s="13" customFormat="1" ht="11.25">
      <c r="B506" s="187"/>
      <c r="C506" s="188"/>
      <c r="D506" s="183" t="s">
        <v>131</v>
      </c>
      <c r="E506" s="189" t="s">
        <v>17</v>
      </c>
      <c r="F506" s="190" t="s">
        <v>1142</v>
      </c>
      <c r="G506" s="188"/>
      <c r="H506" s="191">
        <v>2</v>
      </c>
      <c r="I506" s="188"/>
      <c r="J506" s="188"/>
      <c r="K506" s="188"/>
      <c r="L506" s="192"/>
      <c r="M506" s="193"/>
      <c r="N506" s="194"/>
      <c r="O506" s="194"/>
      <c r="P506" s="194"/>
      <c r="Q506" s="194"/>
      <c r="R506" s="194"/>
      <c r="S506" s="194"/>
      <c r="T506" s="195"/>
      <c r="AT506" s="196" t="s">
        <v>131</v>
      </c>
      <c r="AU506" s="196" t="s">
        <v>85</v>
      </c>
      <c r="AV506" s="13" t="s">
        <v>85</v>
      </c>
      <c r="AW506" s="13" t="s">
        <v>36</v>
      </c>
      <c r="AX506" s="13" t="s">
        <v>83</v>
      </c>
      <c r="AY506" s="196" t="s">
        <v>121</v>
      </c>
    </row>
    <row r="507" spans="1:65" s="2" customFormat="1" ht="24.2" customHeight="1">
      <c r="A507" s="31"/>
      <c r="B507" s="32"/>
      <c r="C507" s="207" t="s">
        <v>731</v>
      </c>
      <c r="D507" s="207" t="s">
        <v>173</v>
      </c>
      <c r="E507" s="208" t="s">
        <v>1146</v>
      </c>
      <c r="F507" s="209" t="s">
        <v>1147</v>
      </c>
      <c r="G507" s="210" t="s">
        <v>212</v>
      </c>
      <c r="H507" s="211">
        <v>2</v>
      </c>
      <c r="I507" s="212">
        <v>720.5</v>
      </c>
      <c r="J507" s="212">
        <f>ROUND(I507*H507,2)</f>
        <v>1441</v>
      </c>
      <c r="K507" s="213"/>
      <c r="L507" s="214"/>
      <c r="M507" s="215" t="s">
        <v>17</v>
      </c>
      <c r="N507" s="216" t="s">
        <v>46</v>
      </c>
      <c r="O507" s="179">
        <v>0</v>
      </c>
      <c r="P507" s="179">
        <f>O507*H507</f>
        <v>0</v>
      </c>
      <c r="Q507" s="179">
        <v>0.097</v>
      </c>
      <c r="R507" s="179">
        <f>Q507*H507</f>
        <v>0.194</v>
      </c>
      <c r="S507" s="179">
        <v>0</v>
      </c>
      <c r="T507" s="180">
        <f>S507*H507</f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81" t="s">
        <v>167</v>
      </c>
      <c r="AT507" s="181" t="s">
        <v>173</v>
      </c>
      <c r="AU507" s="181" t="s">
        <v>85</v>
      </c>
      <c r="AY507" s="17" t="s">
        <v>121</v>
      </c>
      <c r="BE507" s="182">
        <f>IF(N507="základní",J507,0)</f>
        <v>1441</v>
      </c>
      <c r="BF507" s="182">
        <f>IF(N507="snížená",J507,0)</f>
        <v>0</v>
      </c>
      <c r="BG507" s="182">
        <f>IF(N507="zákl. přenesená",J507,0)</f>
        <v>0</v>
      </c>
      <c r="BH507" s="182">
        <f>IF(N507="sníž. přenesená",J507,0)</f>
        <v>0</v>
      </c>
      <c r="BI507" s="182">
        <f>IF(N507="nulová",J507,0)</f>
        <v>0</v>
      </c>
      <c r="BJ507" s="17" t="s">
        <v>83</v>
      </c>
      <c r="BK507" s="182">
        <f>ROUND(I507*H507,2)</f>
        <v>1441</v>
      </c>
      <c r="BL507" s="17" t="s">
        <v>127</v>
      </c>
      <c r="BM507" s="181" t="s">
        <v>1148</v>
      </c>
    </row>
    <row r="508" spans="1:47" s="2" customFormat="1" ht="19.5">
      <c r="A508" s="31"/>
      <c r="B508" s="32"/>
      <c r="C508" s="33"/>
      <c r="D508" s="183" t="s">
        <v>129</v>
      </c>
      <c r="E508" s="33"/>
      <c r="F508" s="184" t="s">
        <v>1147</v>
      </c>
      <c r="G508" s="33"/>
      <c r="H508" s="33"/>
      <c r="I508" s="33"/>
      <c r="J508" s="33"/>
      <c r="K508" s="33"/>
      <c r="L508" s="36"/>
      <c r="M508" s="185"/>
      <c r="N508" s="186"/>
      <c r="O508" s="61"/>
      <c r="P508" s="61"/>
      <c r="Q508" s="61"/>
      <c r="R508" s="61"/>
      <c r="S508" s="61"/>
      <c r="T508" s="62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T508" s="17" t="s">
        <v>129</v>
      </c>
      <c r="AU508" s="17" t="s">
        <v>85</v>
      </c>
    </row>
    <row r="509" spans="1:65" s="2" customFormat="1" ht="24.2" customHeight="1">
      <c r="A509" s="31"/>
      <c r="B509" s="32"/>
      <c r="C509" s="207" t="s">
        <v>737</v>
      </c>
      <c r="D509" s="207" t="s">
        <v>173</v>
      </c>
      <c r="E509" s="208" t="s">
        <v>1149</v>
      </c>
      <c r="F509" s="209" t="s">
        <v>1150</v>
      </c>
      <c r="G509" s="210" t="s">
        <v>212</v>
      </c>
      <c r="H509" s="211">
        <v>2</v>
      </c>
      <c r="I509" s="212">
        <v>392.7</v>
      </c>
      <c r="J509" s="212">
        <f>ROUND(I509*H509,2)</f>
        <v>785.4</v>
      </c>
      <c r="K509" s="213"/>
      <c r="L509" s="214"/>
      <c r="M509" s="215" t="s">
        <v>17</v>
      </c>
      <c r="N509" s="216" t="s">
        <v>46</v>
      </c>
      <c r="O509" s="179">
        <v>0</v>
      </c>
      <c r="P509" s="179">
        <f>O509*H509</f>
        <v>0</v>
      </c>
      <c r="Q509" s="179">
        <v>0.057</v>
      </c>
      <c r="R509" s="179">
        <f>Q509*H509</f>
        <v>0.114</v>
      </c>
      <c r="S509" s="179">
        <v>0</v>
      </c>
      <c r="T509" s="180">
        <f>S509*H509</f>
        <v>0</v>
      </c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R509" s="181" t="s">
        <v>167</v>
      </c>
      <c r="AT509" s="181" t="s">
        <v>173</v>
      </c>
      <c r="AU509" s="181" t="s">
        <v>85</v>
      </c>
      <c r="AY509" s="17" t="s">
        <v>121</v>
      </c>
      <c r="BE509" s="182">
        <f>IF(N509="základní",J509,0)</f>
        <v>785.4</v>
      </c>
      <c r="BF509" s="182">
        <f>IF(N509="snížená",J509,0)</f>
        <v>0</v>
      </c>
      <c r="BG509" s="182">
        <f>IF(N509="zákl. přenesená",J509,0)</f>
        <v>0</v>
      </c>
      <c r="BH509" s="182">
        <f>IF(N509="sníž. přenesená",J509,0)</f>
        <v>0</v>
      </c>
      <c r="BI509" s="182">
        <f>IF(N509="nulová",J509,0)</f>
        <v>0</v>
      </c>
      <c r="BJ509" s="17" t="s">
        <v>83</v>
      </c>
      <c r="BK509" s="182">
        <f>ROUND(I509*H509,2)</f>
        <v>785.4</v>
      </c>
      <c r="BL509" s="17" t="s">
        <v>127</v>
      </c>
      <c r="BM509" s="181" t="s">
        <v>1151</v>
      </c>
    </row>
    <row r="510" spans="1:47" s="2" customFormat="1" ht="11.25">
      <c r="A510" s="31"/>
      <c r="B510" s="32"/>
      <c r="C510" s="33"/>
      <c r="D510" s="183" t="s">
        <v>129</v>
      </c>
      <c r="E510" s="33"/>
      <c r="F510" s="184" t="s">
        <v>1152</v>
      </c>
      <c r="G510" s="33"/>
      <c r="H510" s="33"/>
      <c r="I510" s="33"/>
      <c r="J510" s="33"/>
      <c r="K510" s="33"/>
      <c r="L510" s="36"/>
      <c r="M510" s="185"/>
      <c r="N510" s="186"/>
      <c r="O510" s="61"/>
      <c r="P510" s="61"/>
      <c r="Q510" s="61"/>
      <c r="R510" s="61"/>
      <c r="S510" s="61"/>
      <c r="T510" s="62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T510" s="17" t="s">
        <v>129</v>
      </c>
      <c r="AU510" s="17" t="s">
        <v>85</v>
      </c>
    </row>
    <row r="511" spans="1:65" s="2" customFormat="1" ht="14.45" customHeight="1">
      <c r="A511" s="31"/>
      <c r="B511" s="32"/>
      <c r="C511" s="207" t="s">
        <v>742</v>
      </c>
      <c r="D511" s="207" t="s">
        <v>173</v>
      </c>
      <c r="E511" s="208" t="s">
        <v>1153</v>
      </c>
      <c r="F511" s="209" t="s">
        <v>1154</v>
      </c>
      <c r="G511" s="210" t="s">
        <v>212</v>
      </c>
      <c r="H511" s="211">
        <v>2</v>
      </c>
      <c r="I511" s="212">
        <v>705.1</v>
      </c>
      <c r="J511" s="212">
        <f>ROUND(I511*H511,2)</f>
        <v>1410.2</v>
      </c>
      <c r="K511" s="213"/>
      <c r="L511" s="214"/>
      <c r="M511" s="215" t="s">
        <v>17</v>
      </c>
      <c r="N511" s="216" t="s">
        <v>46</v>
      </c>
      <c r="O511" s="179">
        <v>0</v>
      </c>
      <c r="P511" s="179">
        <f>O511*H511</f>
        <v>0</v>
      </c>
      <c r="Q511" s="179">
        <v>0.111</v>
      </c>
      <c r="R511" s="179">
        <f>Q511*H511</f>
        <v>0.222</v>
      </c>
      <c r="S511" s="179">
        <v>0</v>
      </c>
      <c r="T511" s="180">
        <f>S511*H511</f>
        <v>0</v>
      </c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R511" s="181" t="s">
        <v>167</v>
      </c>
      <c r="AT511" s="181" t="s">
        <v>173</v>
      </c>
      <c r="AU511" s="181" t="s">
        <v>85</v>
      </c>
      <c r="AY511" s="17" t="s">
        <v>121</v>
      </c>
      <c r="BE511" s="182">
        <f>IF(N511="základní",J511,0)</f>
        <v>1410.2</v>
      </c>
      <c r="BF511" s="182">
        <f>IF(N511="snížená",J511,0)</f>
        <v>0</v>
      </c>
      <c r="BG511" s="182">
        <f>IF(N511="zákl. přenesená",J511,0)</f>
        <v>0</v>
      </c>
      <c r="BH511" s="182">
        <f>IF(N511="sníž. přenesená",J511,0)</f>
        <v>0</v>
      </c>
      <c r="BI511" s="182">
        <f>IF(N511="nulová",J511,0)</f>
        <v>0</v>
      </c>
      <c r="BJ511" s="17" t="s">
        <v>83</v>
      </c>
      <c r="BK511" s="182">
        <f>ROUND(I511*H511,2)</f>
        <v>1410.2</v>
      </c>
      <c r="BL511" s="17" t="s">
        <v>127</v>
      </c>
      <c r="BM511" s="181" t="s">
        <v>1155</v>
      </c>
    </row>
    <row r="512" spans="1:47" s="2" customFormat="1" ht="11.25">
      <c r="A512" s="31"/>
      <c r="B512" s="32"/>
      <c r="C512" s="33"/>
      <c r="D512" s="183" t="s">
        <v>129</v>
      </c>
      <c r="E512" s="33"/>
      <c r="F512" s="184" t="s">
        <v>1154</v>
      </c>
      <c r="G512" s="33"/>
      <c r="H512" s="33"/>
      <c r="I512" s="33"/>
      <c r="J512" s="33"/>
      <c r="K512" s="33"/>
      <c r="L512" s="36"/>
      <c r="M512" s="185"/>
      <c r="N512" s="186"/>
      <c r="O512" s="61"/>
      <c r="P512" s="61"/>
      <c r="Q512" s="61"/>
      <c r="R512" s="61"/>
      <c r="S512" s="61"/>
      <c r="T512" s="62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T512" s="17" t="s">
        <v>129</v>
      </c>
      <c r="AU512" s="17" t="s">
        <v>85</v>
      </c>
    </row>
    <row r="513" spans="1:65" s="2" customFormat="1" ht="24.2" customHeight="1">
      <c r="A513" s="31"/>
      <c r="B513" s="32"/>
      <c r="C513" s="170" t="s">
        <v>748</v>
      </c>
      <c r="D513" s="170" t="s">
        <v>123</v>
      </c>
      <c r="E513" s="171" t="s">
        <v>1156</v>
      </c>
      <c r="F513" s="172" t="s">
        <v>1157</v>
      </c>
      <c r="G513" s="173" t="s">
        <v>212</v>
      </c>
      <c r="H513" s="174">
        <v>2</v>
      </c>
      <c r="I513" s="175">
        <v>1020</v>
      </c>
      <c r="J513" s="175">
        <f>ROUND(I513*H513,2)</f>
        <v>2040</v>
      </c>
      <c r="K513" s="176"/>
      <c r="L513" s="36"/>
      <c r="M513" s="177" t="s">
        <v>17</v>
      </c>
      <c r="N513" s="178" t="s">
        <v>46</v>
      </c>
      <c r="O513" s="179">
        <v>2.064</v>
      </c>
      <c r="P513" s="179">
        <f>O513*H513</f>
        <v>4.128</v>
      </c>
      <c r="Q513" s="179">
        <v>0.21734</v>
      </c>
      <c r="R513" s="179">
        <f>Q513*H513</f>
        <v>0.43468</v>
      </c>
      <c r="S513" s="179">
        <v>0</v>
      </c>
      <c r="T513" s="180">
        <f>S513*H513</f>
        <v>0</v>
      </c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R513" s="181" t="s">
        <v>127</v>
      </c>
      <c r="AT513" s="181" t="s">
        <v>123</v>
      </c>
      <c r="AU513" s="181" t="s">
        <v>85</v>
      </c>
      <c r="AY513" s="17" t="s">
        <v>121</v>
      </c>
      <c r="BE513" s="182">
        <f>IF(N513="základní",J513,0)</f>
        <v>2040</v>
      </c>
      <c r="BF513" s="182">
        <f>IF(N513="snížená",J513,0)</f>
        <v>0</v>
      </c>
      <c r="BG513" s="182">
        <f>IF(N513="zákl. přenesená",J513,0)</f>
        <v>0</v>
      </c>
      <c r="BH513" s="182">
        <f>IF(N513="sníž. přenesená",J513,0)</f>
        <v>0</v>
      </c>
      <c r="BI513" s="182">
        <f>IF(N513="nulová",J513,0)</f>
        <v>0</v>
      </c>
      <c r="BJ513" s="17" t="s">
        <v>83</v>
      </c>
      <c r="BK513" s="182">
        <f>ROUND(I513*H513,2)</f>
        <v>2040</v>
      </c>
      <c r="BL513" s="17" t="s">
        <v>127</v>
      </c>
      <c r="BM513" s="181" t="s">
        <v>1158</v>
      </c>
    </row>
    <row r="514" spans="1:47" s="2" customFormat="1" ht="19.5">
      <c r="A514" s="31"/>
      <c r="B514" s="32"/>
      <c r="C514" s="33"/>
      <c r="D514" s="183" t="s">
        <v>129</v>
      </c>
      <c r="E514" s="33"/>
      <c r="F514" s="184" t="s">
        <v>1157</v>
      </c>
      <c r="G514" s="33"/>
      <c r="H514" s="33"/>
      <c r="I514" s="33"/>
      <c r="J514" s="33"/>
      <c r="K514" s="33"/>
      <c r="L514" s="36"/>
      <c r="M514" s="185"/>
      <c r="N514" s="186"/>
      <c r="O514" s="61"/>
      <c r="P514" s="61"/>
      <c r="Q514" s="61"/>
      <c r="R514" s="61"/>
      <c r="S514" s="61"/>
      <c r="T514" s="62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T514" s="17" t="s">
        <v>129</v>
      </c>
      <c r="AU514" s="17" t="s">
        <v>85</v>
      </c>
    </row>
    <row r="515" spans="1:65" s="2" customFormat="1" ht="14.45" customHeight="1">
      <c r="A515" s="31"/>
      <c r="B515" s="32"/>
      <c r="C515" s="207" t="s">
        <v>1159</v>
      </c>
      <c r="D515" s="207" t="s">
        <v>173</v>
      </c>
      <c r="E515" s="208" t="s">
        <v>1160</v>
      </c>
      <c r="F515" s="209" t="s">
        <v>1161</v>
      </c>
      <c r="G515" s="210" t="s">
        <v>212</v>
      </c>
      <c r="H515" s="211">
        <v>2</v>
      </c>
      <c r="I515" s="212">
        <v>1716</v>
      </c>
      <c r="J515" s="212">
        <f>ROUND(I515*H515,2)</f>
        <v>3432</v>
      </c>
      <c r="K515" s="213"/>
      <c r="L515" s="214"/>
      <c r="M515" s="215" t="s">
        <v>17</v>
      </c>
      <c r="N515" s="216" t="s">
        <v>46</v>
      </c>
      <c r="O515" s="179">
        <v>0</v>
      </c>
      <c r="P515" s="179">
        <f>O515*H515</f>
        <v>0</v>
      </c>
      <c r="Q515" s="179">
        <v>0.058</v>
      </c>
      <c r="R515" s="179">
        <f>Q515*H515</f>
        <v>0.116</v>
      </c>
      <c r="S515" s="179">
        <v>0</v>
      </c>
      <c r="T515" s="180">
        <f>S515*H515</f>
        <v>0</v>
      </c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R515" s="181" t="s">
        <v>167</v>
      </c>
      <c r="AT515" s="181" t="s">
        <v>173</v>
      </c>
      <c r="AU515" s="181" t="s">
        <v>85</v>
      </c>
      <c r="AY515" s="17" t="s">
        <v>121</v>
      </c>
      <c r="BE515" s="182">
        <f>IF(N515="základní",J515,0)</f>
        <v>3432</v>
      </c>
      <c r="BF515" s="182">
        <f>IF(N515="snížená",J515,0)</f>
        <v>0</v>
      </c>
      <c r="BG515" s="182">
        <f>IF(N515="zákl. přenesená",J515,0)</f>
        <v>0</v>
      </c>
      <c r="BH515" s="182">
        <f>IF(N515="sníž. přenesená",J515,0)</f>
        <v>0</v>
      </c>
      <c r="BI515" s="182">
        <f>IF(N515="nulová",J515,0)</f>
        <v>0</v>
      </c>
      <c r="BJ515" s="17" t="s">
        <v>83</v>
      </c>
      <c r="BK515" s="182">
        <f>ROUND(I515*H515,2)</f>
        <v>3432</v>
      </c>
      <c r="BL515" s="17" t="s">
        <v>127</v>
      </c>
      <c r="BM515" s="181" t="s">
        <v>1162</v>
      </c>
    </row>
    <row r="516" spans="1:47" s="2" customFormat="1" ht="11.25">
      <c r="A516" s="31"/>
      <c r="B516" s="32"/>
      <c r="C516" s="33"/>
      <c r="D516" s="183" t="s">
        <v>129</v>
      </c>
      <c r="E516" s="33"/>
      <c r="F516" s="184" t="s">
        <v>1163</v>
      </c>
      <c r="G516" s="33"/>
      <c r="H516" s="33"/>
      <c r="I516" s="33"/>
      <c r="J516" s="33"/>
      <c r="K516" s="33"/>
      <c r="L516" s="36"/>
      <c r="M516" s="185"/>
      <c r="N516" s="186"/>
      <c r="O516" s="61"/>
      <c r="P516" s="61"/>
      <c r="Q516" s="61"/>
      <c r="R516" s="61"/>
      <c r="S516" s="61"/>
      <c r="T516" s="62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T516" s="17" t="s">
        <v>129</v>
      </c>
      <c r="AU516" s="17" t="s">
        <v>85</v>
      </c>
    </row>
    <row r="517" spans="2:51" s="13" customFormat="1" ht="11.25">
      <c r="B517" s="187"/>
      <c r="C517" s="188"/>
      <c r="D517" s="183" t="s">
        <v>131</v>
      </c>
      <c r="E517" s="189" t="s">
        <v>17</v>
      </c>
      <c r="F517" s="190" t="s">
        <v>1142</v>
      </c>
      <c r="G517" s="188"/>
      <c r="H517" s="191">
        <v>2</v>
      </c>
      <c r="I517" s="188"/>
      <c r="J517" s="188"/>
      <c r="K517" s="188"/>
      <c r="L517" s="192"/>
      <c r="M517" s="193"/>
      <c r="N517" s="194"/>
      <c r="O517" s="194"/>
      <c r="P517" s="194"/>
      <c r="Q517" s="194"/>
      <c r="R517" s="194"/>
      <c r="S517" s="194"/>
      <c r="T517" s="195"/>
      <c r="AT517" s="196" t="s">
        <v>131</v>
      </c>
      <c r="AU517" s="196" t="s">
        <v>85</v>
      </c>
      <c r="AV517" s="13" t="s">
        <v>85</v>
      </c>
      <c r="AW517" s="13" t="s">
        <v>36</v>
      </c>
      <c r="AX517" s="13" t="s">
        <v>75</v>
      </c>
      <c r="AY517" s="196" t="s">
        <v>121</v>
      </c>
    </row>
    <row r="518" spans="2:51" s="14" customFormat="1" ht="11.25">
      <c r="B518" s="197"/>
      <c r="C518" s="198"/>
      <c r="D518" s="183" t="s">
        <v>131</v>
      </c>
      <c r="E518" s="199" t="s">
        <v>17</v>
      </c>
      <c r="F518" s="200" t="s">
        <v>133</v>
      </c>
      <c r="G518" s="198"/>
      <c r="H518" s="201">
        <v>2</v>
      </c>
      <c r="I518" s="198"/>
      <c r="J518" s="198"/>
      <c r="K518" s="198"/>
      <c r="L518" s="202"/>
      <c r="M518" s="203"/>
      <c r="N518" s="204"/>
      <c r="O518" s="204"/>
      <c r="P518" s="204"/>
      <c r="Q518" s="204"/>
      <c r="R518" s="204"/>
      <c r="S518" s="204"/>
      <c r="T518" s="205"/>
      <c r="AT518" s="206" t="s">
        <v>131</v>
      </c>
      <c r="AU518" s="206" t="s">
        <v>85</v>
      </c>
      <c r="AV518" s="14" t="s">
        <v>127</v>
      </c>
      <c r="AW518" s="14" t="s">
        <v>4</v>
      </c>
      <c r="AX518" s="14" t="s">
        <v>83</v>
      </c>
      <c r="AY518" s="206" t="s">
        <v>121</v>
      </c>
    </row>
    <row r="519" spans="1:65" s="2" customFormat="1" ht="14.45" customHeight="1">
      <c r="A519" s="31"/>
      <c r="B519" s="32"/>
      <c r="C519" s="207" t="s">
        <v>1164</v>
      </c>
      <c r="D519" s="207" t="s">
        <v>173</v>
      </c>
      <c r="E519" s="208" t="s">
        <v>1165</v>
      </c>
      <c r="F519" s="209" t="s">
        <v>1166</v>
      </c>
      <c r="G519" s="210" t="s">
        <v>212</v>
      </c>
      <c r="H519" s="211">
        <v>2</v>
      </c>
      <c r="I519" s="212">
        <v>1430</v>
      </c>
      <c r="J519" s="212">
        <f>ROUND(I519*H519,2)</f>
        <v>2860</v>
      </c>
      <c r="K519" s="213"/>
      <c r="L519" s="214"/>
      <c r="M519" s="215" t="s">
        <v>17</v>
      </c>
      <c r="N519" s="216" t="s">
        <v>46</v>
      </c>
      <c r="O519" s="179">
        <v>0</v>
      </c>
      <c r="P519" s="179">
        <f>O519*H519</f>
        <v>0</v>
      </c>
      <c r="Q519" s="179">
        <v>0.06</v>
      </c>
      <c r="R519" s="179">
        <f>Q519*H519</f>
        <v>0.12</v>
      </c>
      <c r="S519" s="179">
        <v>0</v>
      </c>
      <c r="T519" s="180">
        <f>S519*H519</f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81" t="s">
        <v>167</v>
      </c>
      <c r="AT519" s="181" t="s">
        <v>173</v>
      </c>
      <c r="AU519" s="181" t="s">
        <v>85</v>
      </c>
      <c r="AY519" s="17" t="s">
        <v>121</v>
      </c>
      <c r="BE519" s="182">
        <f>IF(N519="základní",J519,0)</f>
        <v>2860</v>
      </c>
      <c r="BF519" s="182">
        <f>IF(N519="snížená",J519,0)</f>
        <v>0</v>
      </c>
      <c r="BG519" s="182">
        <f>IF(N519="zákl. přenesená",J519,0)</f>
        <v>0</v>
      </c>
      <c r="BH519" s="182">
        <f>IF(N519="sníž. přenesená",J519,0)</f>
        <v>0</v>
      </c>
      <c r="BI519" s="182">
        <f>IF(N519="nulová",J519,0)</f>
        <v>0</v>
      </c>
      <c r="BJ519" s="17" t="s">
        <v>83</v>
      </c>
      <c r="BK519" s="182">
        <f>ROUND(I519*H519,2)</f>
        <v>2860</v>
      </c>
      <c r="BL519" s="17" t="s">
        <v>127</v>
      </c>
      <c r="BM519" s="181" t="s">
        <v>1167</v>
      </c>
    </row>
    <row r="520" spans="1:47" s="2" customFormat="1" ht="11.25">
      <c r="A520" s="31"/>
      <c r="B520" s="32"/>
      <c r="C520" s="33"/>
      <c r="D520" s="183" t="s">
        <v>129</v>
      </c>
      <c r="E520" s="33"/>
      <c r="F520" s="184" t="s">
        <v>1168</v>
      </c>
      <c r="G520" s="33"/>
      <c r="H520" s="33"/>
      <c r="I520" s="33"/>
      <c r="J520" s="33"/>
      <c r="K520" s="33"/>
      <c r="L520" s="36"/>
      <c r="M520" s="185"/>
      <c r="N520" s="186"/>
      <c r="O520" s="61"/>
      <c r="P520" s="61"/>
      <c r="Q520" s="61"/>
      <c r="R520" s="61"/>
      <c r="S520" s="61"/>
      <c r="T520" s="62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T520" s="17" t="s">
        <v>129</v>
      </c>
      <c r="AU520" s="17" t="s">
        <v>85</v>
      </c>
    </row>
    <row r="521" spans="2:51" s="13" customFormat="1" ht="11.25">
      <c r="B521" s="187"/>
      <c r="C521" s="188"/>
      <c r="D521" s="183" t="s">
        <v>131</v>
      </c>
      <c r="E521" s="189" t="s">
        <v>17</v>
      </c>
      <c r="F521" s="190" t="s">
        <v>1142</v>
      </c>
      <c r="G521" s="188"/>
      <c r="H521" s="191">
        <v>2</v>
      </c>
      <c r="I521" s="188"/>
      <c r="J521" s="188"/>
      <c r="K521" s="188"/>
      <c r="L521" s="192"/>
      <c r="M521" s="193"/>
      <c r="N521" s="194"/>
      <c r="O521" s="194"/>
      <c r="P521" s="194"/>
      <c r="Q521" s="194"/>
      <c r="R521" s="194"/>
      <c r="S521" s="194"/>
      <c r="T521" s="195"/>
      <c r="AT521" s="196" t="s">
        <v>131</v>
      </c>
      <c r="AU521" s="196" t="s">
        <v>85</v>
      </c>
      <c r="AV521" s="13" t="s">
        <v>85</v>
      </c>
      <c r="AW521" s="13" t="s">
        <v>36</v>
      </c>
      <c r="AX521" s="13" t="s">
        <v>75</v>
      </c>
      <c r="AY521" s="196" t="s">
        <v>121</v>
      </c>
    </row>
    <row r="522" spans="2:51" s="14" customFormat="1" ht="11.25">
      <c r="B522" s="197"/>
      <c r="C522" s="198"/>
      <c r="D522" s="183" t="s">
        <v>131</v>
      </c>
      <c r="E522" s="199" t="s">
        <v>17</v>
      </c>
      <c r="F522" s="200" t="s">
        <v>133</v>
      </c>
      <c r="G522" s="198"/>
      <c r="H522" s="201">
        <v>2</v>
      </c>
      <c r="I522" s="198"/>
      <c r="J522" s="198"/>
      <c r="K522" s="198"/>
      <c r="L522" s="202"/>
      <c r="M522" s="203"/>
      <c r="N522" s="204"/>
      <c r="O522" s="204"/>
      <c r="P522" s="204"/>
      <c r="Q522" s="204"/>
      <c r="R522" s="204"/>
      <c r="S522" s="204"/>
      <c r="T522" s="205"/>
      <c r="AT522" s="206" t="s">
        <v>131</v>
      </c>
      <c r="AU522" s="206" t="s">
        <v>85</v>
      </c>
      <c r="AV522" s="14" t="s">
        <v>127</v>
      </c>
      <c r="AW522" s="14" t="s">
        <v>4</v>
      </c>
      <c r="AX522" s="14" t="s">
        <v>83</v>
      </c>
      <c r="AY522" s="206" t="s">
        <v>121</v>
      </c>
    </row>
    <row r="523" spans="1:65" s="2" customFormat="1" ht="24.2" customHeight="1">
      <c r="A523" s="31"/>
      <c r="B523" s="32"/>
      <c r="C523" s="207" t="s">
        <v>1169</v>
      </c>
      <c r="D523" s="207" t="s">
        <v>173</v>
      </c>
      <c r="E523" s="208" t="s">
        <v>1170</v>
      </c>
      <c r="F523" s="209" t="s">
        <v>1171</v>
      </c>
      <c r="G523" s="210" t="s">
        <v>212</v>
      </c>
      <c r="H523" s="211">
        <v>2</v>
      </c>
      <c r="I523" s="212">
        <v>619.3</v>
      </c>
      <c r="J523" s="212">
        <f>ROUND(I523*H523,2)</f>
        <v>1238.6</v>
      </c>
      <c r="K523" s="213"/>
      <c r="L523" s="214"/>
      <c r="M523" s="215" t="s">
        <v>17</v>
      </c>
      <c r="N523" s="216" t="s">
        <v>46</v>
      </c>
      <c r="O523" s="179">
        <v>0</v>
      </c>
      <c r="P523" s="179">
        <f>O523*H523</f>
        <v>0</v>
      </c>
      <c r="Q523" s="179">
        <v>0.004</v>
      </c>
      <c r="R523" s="179">
        <f>Q523*H523</f>
        <v>0.008</v>
      </c>
      <c r="S523" s="179">
        <v>0</v>
      </c>
      <c r="T523" s="180">
        <f>S523*H523</f>
        <v>0</v>
      </c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R523" s="181" t="s">
        <v>167</v>
      </c>
      <c r="AT523" s="181" t="s">
        <v>173</v>
      </c>
      <c r="AU523" s="181" t="s">
        <v>85</v>
      </c>
      <c r="AY523" s="17" t="s">
        <v>121</v>
      </c>
      <c r="BE523" s="182">
        <f>IF(N523="základní",J523,0)</f>
        <v>1238.6</v>
      </c>
      <c r="BF523" s="182">
        <f>IF(N523="snížená",J523,0)</f>
        <v>0</v>
      </c>
      <c r="BG523" s="182">
        <f>IF(N523="zákl. přenesená",J523,0)</f>
        <v>0</v>
      </c>
      <c r="BH523" s="182">
        <f>IF(N523="sníž. přenesená",J523,0)</f>
        <v>0</v>
      </c>
      <c r="BI523" s="182">
        <f>IF(N523="nulová",J523,0)</f>
        <v>0</v>
      </c>
      <c r="BJ523" s="17" t="s">
        <v>83</v>
      </c>
      <c r="BK523" s="182">
        <f>ROUND(I523*H523,2)</f>
        <v>1238.6</v>
      </c>
      <c r="BL523" s="17" t="s">
        <v>127</v>
      </c>
      <c r="BM523" s="181" t="s">
        <v>1172</v>
      </c>
    </row>
    <row r="524" spans="1:47" s="2" customFormat="1" ht="11.25">
      <c r="A524" s="31"/>
      <c r="B524" s="32"/>
      <c r="C524" s="33"/>
      <c r="D524" s="183" t="s">
        <v>129</v>
      </c>
      <c r="E524" s="33"/>
      <c r="F524" s="184" t="s">
        <v>1171</v>
      </c>
      <c r="G524" s="33"/>
      <c r="H524" s="33"/>
      <c r="I524" s="33"/>
      <c r="J524" s="33"/>
      <c r="K524" s="33"/>
      <c r="L524" s="36"/>
      <c r="M524" s="185"/>
      <c r="N524" s="186"/>
      <c r="O524" s="61"/>
      <c r="P524" s="61"/>
      <c r="Q524" s="61"/>
      <c r="R524" s="61"/>
      <c r="S524" s="61"/>
      <c r="T524" s="62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T524" s="17" t="s">
        <v>129</v>
      </c>
      <c r="AU524" s="17" t="s">
        <v>85</v>
      </c>
    </row>
    <row r="525" spans="2:51" s="13" customFormat="1" ht="11.25">
      <c r="B525" s="187"/>
      <c r="C525" s="188"/>
      <c r="D525" s="183" t="s">
        <v>131</v>
      </c>
      <c r="E525" s="189" t="s">
        <v>17</v>
      </c>
      <c r="F525" s="190" t="s">
        <v>1142</v>
      </c>
      <c r="G525" s="188"/>
      <c r="H525" s="191">
        <v>2</v>
      </c>
      <c r="I525" s="188"/>
      <c r="J525" s="188"/>
      <c r="K525" s="188"/>
      <c r="L525" s="192"/>
      <c r="M525" s="193"/>
      <c r="N525" s="194"/>
      <c r="O525" s="194"/>
      <c r="P525" s="194"/>
      <c r="Q525" s="194"/>
      <c r="R525" s="194"/>
      <c r="S525" s="194"/>
      <c r="T525" s="195"/>
      <c r="AT525" s="196" t="s">
        <v>131</v>
      </c>
      <c r="AU525" s="196" t="s">
        <v>85</v>
      </c>
      <c r="AV525" s="13" t="s">
        <v>85</v>
      </c>
      <c r="AW525" s="13" t="s">
        <v>36</v>
      </c>
      <c r="AX525" s="13" t="s">
        <v>75</v>
      </c>
      <c r="AY525" s="196" t="s">
        <v>121</v>
      </c>
    </row>
    <row r="526" spans="2:51" s="14" customFormat="1" ht="11.25">
      <c r="B526" s="197"/>
      <c r="C526" s="198"/>
      <c r="D526" s="183" t="s">
        <v>131</v>
      </c>
      <c r="E526" s="199" t="s">
        <v>17</v>
      </c>
      <c r="F526" s="200" t="s">
        <v>133</v>
      </c>
      <c r="G526" s="198"/>
      <c r="H526" s="201">
        <v>2</v>
      </c>
      <c r="I526" s="198"/>
      <c r="J526" s="198"/>
      <c r="K526" s="198"/>
      <c r="L526" s="202"/>
      <c r="M526" s="203"/>
      <c r="N526" s="204"/>
      <c r="O526" s="204"/>
      <c r="P526" s="204"/>
      <c r="Q526" s="204"/>
      <c r="R526" s="204"/>
      <c r="S526" s="204"/>
      <c r="T526" s="205"/>
      <c r="AT526" s="206" t="s">
        <v>131</v>
      </c>
      <c r="AU526" s="206" t="s">
        <v>85</v>
      </c>
      <c r="AV526" s="14" t="s">
        <v>127</v>
      </c>
      <c r="AW526" s="14" t="s">
        <v>4</v>
      </c>
      <c r="AX526" s="14" t="s">
        <v>83</v>
      </c>
      <c r="AY526" s="206" t="s">
        <v>121</v>
      </c>
    </row>
    <row r="527" spans="2:63" s="12" customFormat="1" ht="22.9" customHeight="1">
      <c r="B527" s="155"/>
      <c r="C527" s="156"/>
      <c r="D527" s="157" t="s">
        <v>74</v>
      </c>
      <c r="E527" s="168" t="s">
        <v>685</v>
      </c>
      <c r="F527" s="168" t="s">
        <v>686</v>
      </c>
      <c r="G527" s="156"/>
      <c r="H527" s="156"/>
      <c r="I527" s="156"/>
      <c r="J527" s="169">
        <f>BK527</f>
        <v>147738.41999999998</v>
      </c>
      <c r="K527" s="156"/>
      <c r="L527" s="160"/>
      <c r="M527" s="161"/>
      <c r="N527" s="162"/>
      <c r="O527" s="162"/>
      <c r="P527" s="163">
        <f>SUM(P528:P562)</f>
        <v>32.357794</v>
      </c>
      <c r="Q527" s="162"/>
      <c r="R527" s="163">
        <f>SUM(R528:R562)</f>
        <v>0</v>
      </c>
      <c r="S527" s="162"/>
      <c r="T527" s="164">
        <f>SUM(T528:T562)</f>
        <v>0</v>
      </c>
      <c r="AR527" s="165" t="s">
        <v>83</v>
      </c>
      <c r="AT527" s="166" t="s">
        <v>74</v>
      </c>
      <c r="AU527" s="166" t="s">
        <v>83</v>
      </c>
      <c r="AY527" s="165" t="s">
        <v>121</v>
      </c>
      <c r="BK527" s="167">
        <f>SUM(BK528:BK562)</f>
        <v>147738.41999999998</v>
      </c>
    </row>
    <row r="528" spans="1:65" s="2" customFormat="1" ht="14.45" customHeight="1">
      <c r="A528" s="31"/>
      <c r="B528" s="32"/>
      <c r="C528" s="170" t="s">
        <v>1173</v>
      </c>
      <c r="D528" s="170" t="s">
        <v>123</v>
      </c>
      <c r="E528" s="171" t="s">
        <v>688</v>
      </c>
      <c r="F528" s="172" t="s">
        <v>689</v>
      </c>
      <c r="G528" s="173" t="s">
        <v>314</v>
      </c>
      <c r="H528" s="174">
        <v>551.759</v>
      </c>
      <c r="I528" s="175">
        <v>42.7</v>
      </c>
      <c r="J528" s="175">
        <f>ROUND(I528*H528,2)</f>
        <v>23560.11</v>
      </c>
      <c r="K528" s="176"/>
      <c r="L528" s="36"/>
      <c r="M528" s="177" t="s">
        <v>17</v>
      </c>
      <c r="N528" s="178" t="s">
        <v>46</v>
      </c>
      <c r="O528" s="179">
        <v>0.03</v>
      </c>
      <c r="P528" s="179">
        <f>O528*H528</f>
        <v>16.55277</v>
      </c>
      <c r="Q528" s="179">
        <v>0</v>
      </c>
      <c r="R528" s="179">
        <f>Q528*H528</f>
        <v>0</v>
      </c>
      <c r="S528" s="179">
        <v>0</v>
      </c>
      <c r="T528" s="180">
        <f>S528*H528</f>
        <v>0</v>
      </c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R528" s="181" t="s">
        <v>127</v>
      </c>
      <c r="AT528" s="181" t="s">
        <v>123</v>
      </c>
      <c r="AU528" s="181" t="s">
        <v>85</v>
      </c>
      <c r="AY528" s="17" t="s">
        <v>121</v>
      </c>
      <c r="BE528" s="182">
        <f>IF(N528="základní",J528,0)</f>
        <v>23560.11</v>
      </c>
      <c r="BF528" s="182">
        <f>IF(N528="snížená",J528,0)</f>
        <v>0</v>
      </c>
      <c r="BG528" s="182">
        <f>IF(N528="zákl. přenesená",J528,0)</f>
        <v>0</v>
      </c>
      <c r="BH528" s="182">
        <f>IF(N528="sníž. přenesená",J528,0)</f>
        <v>0</v>
      </c>
      <c r="BI528" s="182">
        <f>IF(N528="nulová",J528,0)</f>
        <v>0</v>
      </c>
      <c r="BJ528" s="17" t="s">
        <v>83</v>
      </c>
      <c r="BK528" s="182">
        <f>ROUND(I528*H528,2)</f>
        <v>23560.11</v>
      </c>
      <c r="BL528" s="17" t="s">
        <v>127</v>
      </c>
      <c r="BM528" s="181" t="s">
        <v>1174</v>
      </c>
    </row>
    <row r="529" spans="1:47" s="2" customFormat="1" ht="19.5">
      <c r="A529" s="31"/>
      <c r="B529" s="32"/>
      <c r="C529" s="33"/>
      <c r="D529" s="183" t="s">
        <v>129</v>
      </c>
      <c r="E529" s="33"/>
      <c r="F529" s="184" t="s">
        <v>691</v>
      </c>
      <c r="G529" s="33"/>
      <c r="H529" s="33"/>
      <c r="I529" s="33"/>
      <c r="J529" s="33"/>
      <c r="K529" s="33"/>
      <c r="L529" s="36"/>
      <c r="M529" s="185"/>
      <c r="N529" s="186"/>
      <c r="O529" s="61"/>
      <c r="P529" s="61"/>
      <c r="Q529" s="61"/>
      <c r="R529" s="61"/>
      <c r="S529" s="61"/>
      <c r="T529" s="62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T529" s="17" t="s">
        <v>129</v>
      </c>
      <c r="AU529" s="17" t="s">
        <v>85</v>
      </c>
    </row>
    <row r="530" spans="2:51" s="13" customFormat="1" ht="11.25">
      <c r="B530" s="187"/>
      <c r="C530" s="188"/>
      <c r="D530" s="183" t="s">
        <v>131</v>
      </c>
      <c r="E530" s="189" t="s">
        <v>17</v>
      </c>
      <c r="F530" s="190" t="s">
        <v>1175</v>
      </c>
      <c r="G530" s="188"/>
      <c r="H530" s="191">
        <v>551.759</v>
      </c>
      <c r="I530" s="188"/>
      <c r="J530" s="188"/>
      <c r="K530" s="188"/>
      <c r="L530" s="192"/>
      <c r="M530" s="193"/>
      <c r="N530" s="194"/>
      <c r="O530" s="194"/>
      <c r="P530" s="194"/>
      <c r="Q530" s="194"/>
      <c r="R530" s="194"/>
      <c r="S530" s="194"/>
      <c r="T530" s="195"/>
      <c r="AT530" s="196" t="s">
        <v>131</v>
      </c>
      <c r="AU530" s="196" t="s">
        <v>85</v>
      </c>
      <c r="AV530" s="13" t="s">
        <v>85</v>
      </c>
      <c r="AW530" s="13" t="s">
        <v>36</v>
      </c>
      <c r="AX530" s="13" t="s">
        <v>75</v>
      </c>
      <c r="AY530" s="196" t="s">
        <v>121</v>
      </c>
    </row>
    <row r="531" spans="2:51" s="14" customFormat="1" ht="11.25">
      <c r="B531" s="197"/>
      <c r="C531" s="198"/>
      <c r="D531" s="183" t="s">
        <v>131</v>
      </c>
      <c r="E531" s="199" t="s">
        <v>17</v>
      </c>
      <c r="F531" s="200" t="s">
        <v>133</v>
      </c>
      <c r="G531" s="198"/>
      <c r="H531" s="201">
        <v>551.759</v>
      </c>
      <c r="I531" s="198"/>
      <c r="J531" s="198"/>
      <c r="K531" s="198"/>
      <c r="L531" s="202"/>
      <c r="M531" s="203"/>
      <c r="N531" s="204"/>
      <c r="O531" s="204"/>
      <c r="P531" s="204"/>
      <c r="Q531" s="204"/>
      <c r="R531" s="204"/>
      <c r="S531" s="204"/>
      <c r="T531" s="205"/>
      <c r="AT531" s="206" t="s">
        <v>131</v>
      </c>
      <c r="AU531" s="206" t="s">
        <v>85</v>
      </c>
      <c r="AV531" s="14" t="s">
        <v>127</v>
      </c>
      <c r="AW531" s="14" t="s">
        <v>4</v>
      </c>
      <c r="AX531" s="14" t="s">
        <v>83</v>
      </c>
      <c r="AY531" s="206" t="s">
        <v>121</v>
      </c>
    </row>
    <row r="532" spans="1:65" s="2" customFormat="1" ht="24.2" customHeight="1">
      <c r="A532" s="31"/>
      <c r="B532" s="32"/>
      <c r="C532" s="170" t="s">
        <v>1176</v>
      </c>
      <c r="D532" s="170" t="s">
        <v>123</v>
      </c>
      <c r="E532" s="171" t="s">
        <v>694</v>
      </c>
      <c r="F532" s="172" t="s">
        <v>695</v>
      </c>
      <c r="G532" s="173" t="s">
        <v>314</v>
      </c>
      <c r="H532" s="174">
        <v>2688.16</v>
      </c>
      <c r="I532" s="175">
        <v>9.82</v>
      </c>
      <c r="J532" s="175">
        <f>ROUND(I532*H532,2)</f>
        <v>26397.73</v>
      </c>
      <c r="K532" s="176"/>
      <c r="L532" s="36"/>
      <c r="M532" s="177" t="s">
        <v>17</v>
      </c>
      <c r="N532" s="178" t="s">
        <v>46</v>
      </c>
      <c r="O532" s="179">
        <v>0.002</v>
      </c>
      <c r="P532" s="179">
        <f>O532*H532</f>
        <v>5.37632</v>
      </c>
      <c r="Q532" s="179">
        <v>0</v>
      </c>
      <c r="R532" s="179">
        <f>Q532*H532</f>
        <v>0</v>
      </c>
      <c r="S532" s="179">
        <v>0</v>
      </c>
      <c r="T532" s="180">
        <f>S532*H532</f>
        <v>0</v>
      </c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R532" s="181" t="s">
        <v>127</v>
      </c>
      <c r="AT532" s="181" t="s">
        <v>123</v>
      </c>
      <c r="AU532" s="181" t="s">
        <v>85</v>
      </c>
      <c r="AY532" s="17" t="s">
        <v>121</v>
      </c>
      <c r="BE532" s="182">
        <f>IF(N532="základní",J532,0)</f>
        <v>26397.73</v>
      </c>
      <c r="BF532" s="182">
        <f>IF(N532="snížená",J532,0)</f>
        <v>0</v>
      </c>
      <c r="BG532" s="182">
        <f>IF(N532="zákl. přenesená",J532,0)</f>
        <v>0</v>
      </c>
      <c r="BH532" s="182">
        <f>IF(N532="sníž. přenesená",J532,0)</f>
        <v>0</v>
      </c>
      <c r="BI532" s="182">
        <f>IF(N532="nulová",J532,0)</f>
        <v>0</v>
      </c>
      <c r="BJ532" s="17" t="s">
        <v>83</v>
      </c>
      <c r="BK532" s="182">
        <f>ROUND(I532*H532,2)</f>
        <v>26397.73</v>
      </c>
      <c r="BL532" s="17" t="s">
        <v>127</v>
      </c>
      <c r="BM532" s="181" t="s">
        <v>1177</v>
      </c>
    </row>
    <row r="533" spans="1:47" s="2" customFormat="1" ht="29.25">
      <c r="A533" s="31"/>
      <c r="B533" s="32"/>
      <c r="C533" s="33"/>
      <c r="D533" s="183" t="s">
        <v>129</v>
      </c>
      <c r="E533" s="33"/>
      <c r="F533" s="184" t="s">
        <v>697</v>
      </c>
      <c r="G533" s="33"/>
      <c r="H533" s="33"/>
      <c r="I533" s="33"/>
      <c r="J533" s="33"/>
      <c r="K533" s="33"/>
      <c r="L533" s="36"/>
      <c r="M533" s="185"/>
      <c r="N533" s="186"/>
      <c r="O533" s="61"/>
      <c r="P533" s="61"/>
      <c r="Q533" s="61"/>
      <c r="R533" s="61"/>
      <c r="S533" s="61"/>
      <c r="T533" s="62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T533" s="17" t="s">
        <v>129</v>
      </c>
      <c r="AU533" s="17" t="s">
        <v>85</v>
      </c>
    </row>
    <row r="534" spans="2:51" s="13" customFormat="1" ht="11.25">
      <c r="B534" s="187"/>
      <c r="C534" s="188"/>
      <c r="D534" s="183" t="s">
        <v>131</v>
      </c>
      <c r="E534" s="189" t="s">
        <v>17</v>
      </c>
      <c r="F534" s="190" t="s">
        <v>1178</v>
      </c>
      <c r="G534" s="188"/>
      <c r="H534" s="191">
        <v>336.02</v>
      </c>
      <c r="I534" s="188"/>
      <c r="J534" s="188"/>
      <c r="K534" s="188"/>
      <c r="L534" s="192"/>
      <c r="M534" s="193"/>
      <c r="N534" s="194"/>
      <c r="O534" s="194"/>
      <c r="P534" s="194"/>
      <c r="Q534" s="194"/>
      <c r="R534" s="194"/>
      <c r="S534" s="194"/>
      <c r="T534" s="195"/>
      <c r="AT534" s="196" t="s">
        <v>131</v>
      </c>
      <c r="AU534" s="196" t="s">
        <v>85</v>
      </c>
      <c r="AV534" s="13" t="s">
        <v>85</v>
      </c>
      <c r="AW534" s="13" t="s">
        <v>36</v>
      </c>
      <c r="AX534" s="13" t="s">
        <v>75</v>
      </c>
      <c r="AY534" s="196" t="s">
        <v>121</v>
      </c>
    </row>
    <row r="535" spans="2:51" s="13" customFormat="1" ht="11.25">
      <c r="B535" s="187"/>
      <c r="C535" s="188"/>
      <c r="D535" s="183" t="s">
        <v>131</v>
      </c>
      <c r="E535" s="189" t="s">
        <v>17</v>
      </c>
      <c r="F535" s="190" t="s">
        <v>1179</v>
      </c>
      <c r="G535" s="188"/>
      <c r="H535" s="191">
        <v>2688.16</v>
      </c>
      <c r="I535" s="188"/>
      <c r="J535" s="188"/>
      <c r="K535" s="188"/>
      <c r="L535" s="192"/>
      <c r="M535" s="193"/>
      <c r="N535" s="194"/>
      <c r="O535" s="194"/>
      <c r="P535" s="194"/>
      <c r="Q535" s="194"/>
      <c r="R535" s="194"/>
      <c r="S535" s="194"/>
      <c r="T535" s="195"/>
      <c r="AT535" s="196" t="s">
        <v>131</v>
      </c>
      <c r="AU535" s="196" t="s">
        <v>85</v>
      </c>
      <c r="AV535" s="13" t="s">
        <v>85</v>
      </c>
      <c r="AW535" s="13" t="s">
        <v>36</v>
      </c>
      <c r="AX535" s="13" t="s">
        <v>83</v>
      </c>
      <c r="AY535" s="196" t="s">
        <v>121</v>
      </c>
    </row>
    <row r="536" spans="1:65" s="2" customFormat="1" ht="14.45" customHeight="1">
      <c r="A536" s="31"/>
      <c r="B536" s="32"/>
      <c r="C536" s="170" t="s">
        <v>1180</v>
      </c>
      <c r="D536" s="170" t="s">
        <v>123</v>
      </c>
      <c r="E536" s="171" t="s">
        <v>701</v>
      </c>
      <c r="F536" s="172" t="s">
        <v>702</v>
      </c>
      <c r="G536" s="173" t="s">
        <v>314</v>
      </c>
      <c r="H536" s="174">
        <v>158.329</v>
      </c>
      <c r="I536" s="175">
        <v>47.9</v>
      </c>
      <c r="J536" s="175">
        <f>ROUND(I536*H536,2)</f>
        <v>7583.96</v>
      </c>
      <c r="K536" s="176"/>
      <c r="L536" s="36"/>
      <c r="M536" s="177" t="s">
        <v>17</v>
      </c>
      <c r="N536" s="178" t="s">
        <v>46</v>
      </c>
      <c r="O536" s="179">
        <v>0.032</v>
      </c>
      <c r="P536" s="179">
        <f>O536*H536</f>
        <v>5.066528</v>
      </c>
      <c r="Q536" s="179">
        <v>0</v>
      </c>
      <c r="R536" s="179">
        <f>Q536*H536</f>
        <v>0</v>
      </c>
      <c r="S536" s="179">
        <v>0</v>
      </c>
      <c r="T536" s="180">
        <f>S536*H536</f>
        <v>0</v>
      </c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R536" s="181" t="s">
        <v>127</v>
      </c>
      <c r="AT536" s="181" t="s">
        <v>123</v>
      </c>
      <c r="AU536" s="181" t="s">
        <v>85</v>
      </c>
      <c r="AY536" s="17" t="s">
        <v>121</v>
      </c>
      <c r="BE536" s="182">
        <f>IF(N536="základní",J536,0)</f>
        <v>7583.96</v>
      </c>
      <c r="BF536" s="182">
        <f>IF(N536="snížená",J536,0)</f>
        <v>0</v>
      </c>
      <c r="BG536" s="182">
        <f>IF(N536="zákl. přenesená",J536,0)</f>
        <v>0</v>
      </c>
      <c r="BH536" s="182">
        <f>IF(N536="sníž. přenesená",J536,0)</f>
        <v>0</v>
      </c>
      <c r="BI536" s="182">
        <f>IF(N536="nulová",J536,0)</f>
        <v>0</v>
      </c>
      <c r="BJ536" s="17" t="s">
        <v>83</v>
      </c>
      <c r="BK536" s="182">
        <f>ROUND(I536*H536,2)</f>
        <v>7583.96</v>
      </c>
      <c r="BL536" s="17" t="s">
        <v>127</v>
      </c>
      <c r="BM536" s="181" t="s">
        <v>1181</v>
      </c>
    </row>
    <row r="537" spans="1:47" s="2" customFormat="1" ht="19.5">
      <c r="A537" s="31"/>
      <c r="B537" s="32"/>
      <c r="C537" s="33"/>
      <c r="D537" s="183" t="s">
        <v>129</v>
      </c>
      <c r="E537" s="33"/>
      <c r="F537" s="184" t="s">
        <v>704</v>
      </c>
      <c r="G537" s="33"/>
      <c r="H537" s="33"/>
      <c r="I537" s="33"/>
      <c r="J537" s="33"/>
      <c r="K537" s="33"/>
      <c r="L537" s="36"/>
      <c r="M537" s="185"/>
      <c r="N537" s="186"/>
      <c r="O537" s="61"/>
      <c r="P537" s="61"/>
      <c r="Q537" s="61"/>
      <c r="R537" s="61"/>
      <c r="S537" s="61"/>
      <c r="T537" s="62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T537" s="17" t="s">
        <v>129</v>
      </c>
      <c r="AU537" s="17" t="s">
        <v>85</v>
      </c>
    </row>
    <row r="538" spans="2:51" s="13" customFormat="1" ht="11.25">
      <c r="B538" s="187"/>
      <c r="C538" s="188"/>
      <c r="D538" s="183" t="s">
        <v>131</v>
      </c>
      <c r="E538" s="189" t="s">
        <v>17</v>
      </c>
      <c r="F538" s="190" t="s">
        <v>1182</v>
      </c>
      <c r="G538" s="188"/>
      <c r="H538" s="191">
        <v>20.642</v>
      </c>
      <c r="I538" s="188"/>
      <c r="J538" s="188"/>
      <c r="K538" s="188"/>
      <c r="L538" s="192"/>
      <c r="M538" s="193"/>
      <c r="N538" s="194"/>
      <c r="O538" s="194"/>
      <c r="P538" s="194"/>
      <c r="Q538" s="194"/>
      <c r="R538" s="194"/>
      <c r="S538" s="194"/>
      <c r="T538" s="195"/>
      <c r="AT538" s="196" t="s">
        <v>131</v>
      </c>
      <c r="AU538" s="196" t="s">
        <v>85</v>
      </c>
      <c r="AV538" s="13" t="s">
        <v>85</v>
      </c>
      <c r="AW538" s="13" t="s">
        <v>36</v>
      </c>
      <c r="AX538" s="13" t="s">
        <v>75</v>
      </c>
      <c r="AY538" s="196" t="s">
        <v>121</v>
      </c>
    </row>
    <row r="539" spans="2:51" s="13" customFormat="1" ht="11.25">
      <c r="B539" s="187"/>
      <c r="C539" s="188"/>
      <c r="D539" s="183" t="s">
        <v>131</v>
      </c>
      <c r="E539" s="189" t="s">
        <v>17</v>
      </c>
      <c r="F539" s="190" t="s">
        <v>1183</v>
      </c>
      <c r="G539" s="188"/>
      <c r="H539" s="191">
        <v>7.411</v>
      </c>
      <c r="I539" s="188"/>
      <c r="J539" s="188"/>
      <c r="K539" s="188"/>
      <c r="L539" s="192"/>
      <c r="M539" s="193"/>
      <c r="N539" s="194"/>
      <c r="O539" s="194"/>
      <c r="P539" s="194"/>
      <c r="Q539" s="194"/>
      <c r="R539" s="194"/>
      <c r="S539" s="194"/>
      <c r="T539" s="195"/>
      <c r="AT539" s="196" t="s">
        <v>131</v>
      </c>
      <c r="AU539" s="196" t="s">
        <v>85</v>
      </c>
      <c r="AV539" s="13" t="s">
        <v>85</v>
      </c>
      <c r="AW539" s="13" t="s">
        <v>36</v>
      </c>
      <c r="AX539" s="13" t="s">
        <v>75</v>
      </c>
      <c r="AY539" s="196" t="s">
        <v>121</v>
      </c>
    </row>
    <row r="540" spans="2:51" s="13" customFormat="1" ht="11.25">
      <c r="B540" s="187"/>
      <c r="C540" s="188"/>
      <c r="D540" s="183" t="s">
        <v>131</v>
      </c>
      <c r="E540" s="189" t="s">
        <v>17</v>
      </c>
      <c r="F540" s="190" t="s">
        <v>1184</v>
      </c>
      <c r="G540" s="188"/>
      <c r="H540" s="191">
        <v>6.351</v>
      </c>
      <c r="I540" s="188"/>
      <c r="J540" s="188"/>
      <c r="K540" s="188"/>
      <c r="L540" s="192"/>
      <c r="M540" s="193"/>
      <c r="N540" s="194"/>
      <c r="O540" s="194"/>
      <c r="P540" s="194"/>
      <c r="Q540" s="194"/>
      <c r="R540" s="194"/>
      <c r="S540" s="194"/>
      <c r="T540" s="195"/>
      <c r="AT540" s="196" t="s">
        <v>131</v>
      </c>
      <c r="AU540" s="196" t="s">
        <v>85</v>
      </c>
      <c r="AV540" s="13" t="s">
        <v>85</v>
      </c>
      <c r="AW540" s="13" t="s">
        <v>36</v>
      </c>
      <c r="AX540" s="13" t="s">
        <v>75</v>
      </c>
      <c r="AY540" s="196" t="s">
        <v>121</v>
      </c>
    </row>
    <row r="541" spans="2:51" s="13" customFormat="1" ht="11.25">
      <c r="B541" s="187"/>
      <c r="C541" s="188"/>
      <c r="D541" s="183" t="s">
        <v>131</v>
      </c>
      <c r="E541" s="189" t="s">
        <v>17</v>
      </c>
      <c r="F541" s="190" t="s">
        <v>1185</v>
      </c>
      <c r="G541" s="188"/>
      <c r="H541" s="191">
        <v>123.925</v>
      </c>
      <c r="I541" s="188"/>
      <c r="J541" s="188"/>
      <c r="K541" s="188"/>
      <c r="L541" s="192"/>
      <c r="M541" s="193"/>
      <c r="N541" s="194"/>
      <c r="O541" s="194"/>
      <c r="P541" s="194"/>
      <c r="Q541" s="194"/>
      <c r="R541" s="194"/>
      <c r="S541" s="194"/>
      <c r="T541" s="195"/>
      <c r="AT541" s="196" t="s">
        <v>131</v>
      </c>
      <c r="AU541" s="196" t="s">
        <v>85</v>
      </c>
      <c r="AV541" s="13" t="s">
        <v>85</v>
      </c>
      <c r="AW541" s="13" t="s">
        <v>36</v>
      </c>
      <c r="AX541" s="13" t="s">
        <v>75</v>
      </c>
      <c r="AY541" s="196" t="s">
        <v>121</v>
      </c>
    </row>
    <row r="542" spans="2:51" s="14" customFormat="1" ht="11.25">
      <c r="B542" s="197"/>
      <c r="C542" s="198"/>
      <c r="D542" s="183" t="s">
        <v>131</v>
      </c>
      <c r="E542" s="199" t="s">
        <v>17</v>
      </c>
      <c r="F542" s="200" t="s">
        <v>133</v>
      </c>
      <c r="G542" s="198"/>
      <c r="H542" s="201">
        <v>158.329</v>
      </c>
      <c r="I542" s="198"/>
      <c r="J542" s="198"/>
      <c r="K542" s="198"/>
      <c r="L542" s="202"/>
      <c r="M542" s="203"/>
      <c r="N542" s="204"/>
      <c r="O542" s="204"/>
      <c r="P542" s="204"/>
      <c r="Q542" s="204"/>
      <c r="R542" s="204"/>
      <c r="S542" s="204"/>
      <c r="T542" s="205"/>
      <c r="AT542" s="206" t="s">
        <v>131</v>
      </c>
      <c r="AU542" s="206" t="s">
        <v>85</v>
      </c>
      <c r="AV542" s="14" t="s">
        <v>127</v>
      </c>
      <c r="AW542" s="14" t="s">
        <v>4</v>
      </c>
      <c r="AX542" s="14" t="s">
        <v>83</v>
      </c>
      <c r="AY542" s="206" t="s">
        <v>121</v>
      </c>
    </row>
    <row r="543" spans="1:65" s="2" customFormat="1" ht="24.2" customHeight="1">
      <c r="A543" s="31"/>
      <c r="B543" s="32"/>
      <c r="C543" s="170" t="s">
        <v>1186</v>
      </c>
      <c r="D543" s="170" t="s">
        <v>123</v>
      </c>
      <c r="E543" s="171" t="s">
        <v>710</v>
      </c>
      <c r="F543" s="172" t="s">
        <v>711</v>
      </c>
      <c r="G543" s="173" t="s">
        <v>314</v>
      </c>
      <c r="H543" s="174">
        <v>991.4</v>
      </c>
      <c r="I543" s="175">
        <v>12.6</v>
      </c>
      <c r="J543" s="175">
        <f>ROUND(I543*H543,2)</f>
        <v>12491.64</v>
      </c>
      <c r="K543" s="176"/>
      <c r="L543" s="36"/>
      <c r="M543" s="177" t="s">
        <v>17</v>
      </c>
      <c r="N543" s="178" t="s">
        <v>46</v>
      </c>
      <c r="O543" s="179">
        <v>0.003</v>
      </c>
      <c r="P543" s="179">
        <f>O543*H543</f>
        <v>2.9742</v>
      </c>
      <c r="Q543" s="179">
        <v>0</v>
      </c>
      <c r="R543" s="179">
        <f>Q543*H543</f>
        <v>0</v>
      </c>
      <c r="S543" s="179">
        <v>0</v>
      </c>
      <c r="T543" s="180">
        <f>S543*H543</f>
        <v>0</v>
      </c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R543" s="181" t="s">
        <v>127</v>
      </c>
      <c r="AT543" s="181" t="s">
        <v>123</v>
      </c>
      <c r="AU543" s="181" t="s">
        <v>85</v>
      </c>
      <c r="AY543" s="17" t="s">
        <v>121</v>
      </c>
      <c r="BE543" s="182">
        <f>IF(N543="základní",J543,0)</f>
        <v>12491.64</v>
      </c>
      <c r="BF543" s="182">
        <f>IF(N543="snížená",J543,0)</f>
        <v>0</v>
      </c>
      <c r="BG543" s="182">
        <f>IF(N543="zákl. přenesená",J543,0)</f>
        <v>0</v>
      </c>
      <c r="BH543" s="182">
        <f>IF(N543="sníž. přenesená",J543,0)</f>
        <v>0</v>
      </c>
      <c r="BI543" s="182">
        <f>IF(N543="nulová",J543,0)</f>
        <v>0</v>
      </c>
      <c r="BJ543" s="17" t="s">
        <v>83</v>
      </c>
      <c r="BK543" s="182">
        <f>ROUND(I543*H543,2)</f>
        <v>12491.64</v>
      </c>
      <c r="BL543" s="17" t="s">
        <v>127</v>
      </c>
      <c r="BM543" s="181" t="s">
        <v>1187</v>
      </c>
    </row>
    <row r="544" spans="1:47" s="2" customFormat="1" ht="29.25">
      <c r="A544" s="31"/>
      <c r="B544" s="32"/>
      <c r="C544" s="33"/>
      <c r="D544" s="183" t="s">
        <v>129</v>
      </c>
      <c r="E544" s="33"/>
      <c r="F544" s="184" t="s">
        <v>697</v>
      </c>
      <c r="G544" s="33"/>
      <c r="H544" s="33"/>
      <c r="I544" s="33"/>
      <c r="J544" s="33"/>
      <c r="K544" s="33"/>
      <c r="L544" s="36"/>
      <c r="M544" s="185"/>
      <c r="N544" s="186"/>
      <c r="O544" s="61"/>
      <c r="P544" s="61"/>
      <c r="Q544" s="61"/>
      <c r="R544" s="61"/>
      <c r="S544" s="61"/>
      <c r="T544" s="62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T544" s="17" t="s">
        <v>129</v>
      </c>
      <c r="AU544" s="17" t="s">
        <v>85</v>
      </c>
    </row>
    <row r="545" spans="2:51" s="13" customFormat="1" ht="11.25">
      <c r="B545" s="187"/>
      <c r="C545" s="188"/>
      <c r="D545" s="183" t="s">
        <v>131</v>
      </c>
      <c r="E545" s="189" t="s">
        <v>17</v>
      </c>
      <c r="F545" s="190" t="s">
        <v>1185</v>
      </c>
      <c r="G545" s="188"/>
      <c r="H545" s="191">
        <v>123.925</v>
      </c>
      <c r="I545" s="188"/>
      <c r="J545" s="188"/>
      <c r="K545" s="188"/>
      <c r="L545" s="192"/>
      <c r="M545" s="193"/>
      <c r="N545" s="194"/>
      <c r="O545" s="194"/>
      <c r="P545" s="194"/>
      <c r="Q545" s="194"/>
      <c r="R545" s="194"/>
      <c r="S545" s="194"/>
      <c r="T545" s="195"/>
      <c r="AT545" s="196" t="s">
        <v>131</v>
      </c>
      <c r="AU545" s="196" t="s">
        <v>85</v>
      </c>
      <c r="AV545" s="13" t="s">
        <v>85</v>
      </c>
      <c r="AW545" s="13" t="s">
        <v>36</v>
      </c>
      <c r="AX545" s="13" t="s">
        <v>75</v>
      </c>
      <c r="AY545" s="196" t="s">
        <v>121</v>
      </c>
    </row>
    <row r="546" spans="2:51" s="13" customFormat="1" ht="11.25">
      <c r="B546" s="187"/>
      <c r="C546" s="188"/>
      <c r="D546" s="183" t="s">
        <v>131</v>
      </c>
      <c r="E546" s="189" t="s">
        <v>17</v>
      </c>
      <c r="F546" s="190" t="s">
        <v>1188</v>
      </c>
      <c r="G546" s="188"/>
      <c r="H546" s="191">
        <v>991.4</v>
      </c>
      <c r="I546" s="188"/>
      <c r="J546" s="188"/>
      <c r="K546" s="188"/>
      <c r="L546" s="192"/>
      <c r="M546" s="193"/>
      <c r="N546" s="194"/>
      <c r="O546" s="194"/>
      <c r="P546" s="194"/>
      <c r="Q546" s="194"/>
      <c r="R546" s="194"/>
      <c r="S546" s="194"/>
      <c r="T546" s="195"/>
      <c r="AT546" s="196" t="s">
        <v>131</v>
      </c>
      <c r="AU546" s="196" t="s">
        <v>85</v>
      </c>
      <c r="AV546" s="13" t="s">
        <v>85</v>
      </c>
      <c r="AW546" s="13" t="s">
        <v>36</v>
      </c>
      <c r="AX546" s="13" t="s">
        <v>83</v>
      </c>
      <c r="AY546" s="196" t="s">
        <v>121</v>
      </c>
    </row>
    <row r="547" spans="1:65" s="2" customFormat="1" ht="24.2" customHeight="1">
      <c r="A547" s="31"/>
      <c r="B547" s="32"/>
      <c r="C547" s="170" t="s">
        <v>1189</v>
      </c>
      <c r="D547" s="170" t="s">
        <v>123</v>
      </c>
      <c r="E547" s="171" t="s">
        <v>715</v>
      </c>
      <c r="F547" s="172" t="s">
        <v>716</v>
      </c>
      <c r="G547" s="173" t="s">
        <v>314</v>
      </c>
      <c r="H547" s="174">
        <v>6.351</v>
      </c>
      <c r="I547" s="175">
        <v>501</v>
      </c>
      <c r="J547" s="175">
        <f>ROUND(I547*H547,2)</f>
        <v>3181.85</v>
      </c>
      <c r="K547" s="176"/>
      <c r="L547" s="36"/>
      <c r="M547" s="177" t="s">
        <v>17</v>
      </c>
      <c r="N547" s="178" t="s">
        <v>46</v>
      </c>
      <c r="O547" s="179">
        <v>0.376</v>
      </c>
      <c r="P547" s="179">
        <f>O547*H547</f>
        <v>2.387976</v>
      </c>
      <c r="Q547" s="179">
        <v>0</v>
      </c>
      <c r="R547" s="179">
        <f>Q547*H547</f>
        <v>0</v>
      </c>
      <c r="S547" s="179">
        <v>0</v>
      </c>
      <c r="T547" s="180">
        <f>S547*H547</f>
        <v>0</v>
      </c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R547" s="181" t="s">
        <v>127</v>
      </c>
      <c r="AT547" s="181" t="s">
        <v>123</v>
      </c>
      <c r="AU547" s="181" t="s">
        <v>85</v>
      </c>
      <c r="AY547" s="17" t="s">
        <v>121</v>
      </c>
      <c r="BE547" s="182">
        <f>IF(N547="základní",J547,0)</f>
        <v>3181.85</v>
      </c>
      <c r="BF547" s="182">
        <f>IF(N547="snížená",J547,0)</f>
        <v>0</v>
      </c>
      <c r="BG547" s="182">
        <f>IF(N547="zákl. přenesená",J547,0)</f>
        <v>0</v>
      </c>
      <c r="BH547" s="182">
        <f>IF(N547="sníž. přenesená",J547,0)</f>
        <v>0</v>
      </c>
      <c r="BI547" s="182">
        <f>IF(N547="nulová",J547,0)</f>
        <v>0</v>
      </c>
      <c r="BJ547" s="17" t="s">
        <v>83</v>
      </c>
      <c r="BK547" s="182">
        <f>ROUND(I547*H547,2)</f>
        <v>3181.85</v>
      </c>
      <c r="BL547" s="17" t="s">
        <v>127</v>
      </c>
      <c r="BM547" s="181" t="s">
        <v>1190</v>
      </c>
    </row>
    <row r="548" spans="1:47" s="2" customFormat="1" ht="19.5">
      <c r="A548" s="31"/>
      <c r="B548" s="32"/>
      <c r="C548" s="33"/>
      <c r="D548" s="183" t="s">
        <v>129</v>
      </c>
      <c r="E548" s="33"/>
      <c r="F548" s="184" t="s">
        <v>718</v>
      </c>
      <c r="G548" s="33"/>
      <c r="H548" s="33"/>
      <c r="I548" s="33"/>
      <c r="J548" s="33"/>
      <c r="K548" s="33"/>
      <c r="L548" s="36"/>
      <c r="M548" s="185"/>
      <c r="N548" s="186"/>
      <c r="O548" s="61"/>
      <c r="P548" s="61"/>
      <c r="Q548" s="61"/>
      <c r="R548" s="61"/>
      <c r="S548" s="61"/>
      <c r="T548" s="62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T548" s="17" t="s">
        <v>129</v>
      </c>
      <c r="AU548" s="17" t="s">
        <v>85</v>
      </c>
    </row>
    <row r="549" spans="2:51" s="13" customFormat="1" ht="11.25">
      <c r="B549" s="187"/>
      <c r="C549" s="188"/>
      <c r="D549" s="183" t="s">
        <v>131</v>
      </c>
      <c r="E549" s="189" t="s">
        <v>17</v>
      </c>
      <c r="F549" s="190" t="s">
        <v>1184</v>
      </c>
      <c r="G549" s="188"/>
      <c r="H549" s="191">
        <v>6.351</v>
      </c>
      <c r="I549" s="188"/>
      <c r="J549" s="188"/>
      <c r="K549" s="188"/>
      <c r="L549" s="192"/>
      <c r="M549" s="193"/>
      <c r="N549" s="194"/>
      <c r="O549" s="194"/>
      <c r="P549" s="194"/>
      <c r="Q549" s="194"/>
      <c r="R549" s="194"/>
      <c r="S549" s="194"/>
      <c r="T549" s="195"/>
      <c r="AT549" s="196" t="s">
        <v>131</v>
      </c>
      <c r="AU549" s="196" t="s">
        <v>85</v>
      </c>
      <c r="AV549" s="13" t="s">
        <v>85</v>
      </c>
      <c r="AW549" s="13" t="s">
        <v>36</v>
      </c>
      <c r="AX549" s="13" t="s">
        <v>75</v>
      </c>
      <c r="AY549" s="196" t="s">
        <v>121</v>
      </c>
    </row>
    <row r="550" spans="2:51" s="14" customFormat="1" ht="11.25">
      <c r="B550" s="197"/>
      <c r="C550" s="198"/>
      <c r="D550" s="183" t="s">
        <v>131</v>
      </c>
      <c r="E550" s="199" t="s">
        <v>17</v>
      </c>
      <c r="F550" s="200" t="s">
        <v>133</v>
      </c>
      <c r="G550" s="198"/>
      <c r="H550" s="201">
        <v>6.351</v>
      </c>
      <c r="I550" s="198"/>
      <c r="J550" s="198"/>
      <c r="K550" s="198"/>
      <c r="L550" s="202"/>
      <c r="M550" s="203"/>
      <c r="N550" s="204"/>
      <c r="O550" s="204"/>
      <c r="P550" s="204"/>
      <c r="Q550" s="204"/>
      <c r="R550" s="204"/>
      <c r="S550" s="204"/>
      <c r="T550" s="205"/>
      <c r="AT550" s="206" t="s">
        <v>131</v>
      </c>
      <c r="AU550" s="206" t="s">
        <v>85</v>
      </c>
      <c r="AV550" s="14" t="s">
        <v>127</v>
      </c>
      <c r="AW550" s="14" t="s">
        <v>4</v>
      </c>
      <c r="AX550" s="14" t="s">
        <v>83</v>
      </c>
      <c r="AY550" s="206" t="s">
        <v>121</v>
      </c>
    </row>
    <row r="551" spans="1:65" s="2" customFormat="1" ht="37.9" customHeight="1">
      <c r="A551" s="31"/>
      <c r="B551" s="32"/>
      <c r="C551" s="170" t="s">
        <v>1191</v>
      </c>
      <c r="D551" s="170" t="s">
        <v>123</v>
      </c>
      <c r="E551" s="171" t="s">
        <v>1192</v>
      </c>
      <c r="F551" s="172" t="s">
        <v>1193</v>
      </c>
      <c r="G551" s="173" t="s">
        <v>314</v>
      </c>
      <c r="H551" s="174">
        <v>110.348</v>
      </c>
      <c r="I551" s="175">
        <v>150</v>
      </c>
      <c r="J551" s="175">
        <f>ROUND(I551*H551,2)</f>
        <v>16552.2</v>
      </c>
      <c r="K551" s="176"/>
      <c r="L551" s="36"/>
      <c r="M551" s="177" t="s">
        <v>17</v>
      </c>
      <c r="N551" s="178" t="s">
        <v>46</v>
      </c>
      <c r="O551" s="179">
        <v>0</v>
      </c>
      <c r="P551" s="179">
        <f>O551*H551</f>
        <v>0</v>
      </c>
      <c r="Q551" s="179">
        <v>0</v>
      </c>
      <c r="R551" s="179">
        <f>Q551*H551</f>
        <v>0</v>
      </c>
      <c r="S551" s="179">
        <v>0</v>
      </c>
      <c r="T551" s="180">
        <f>S551*H551</f>
        <v>0</v>
      </c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R551" s="181" t="s">
        <v>127</v>
      </c>
      <c r="AT551" s="181" t="s">
        <v>123</v>
      </c>
      <c r="AU551" s="181" t="s">
        <v>85</v>
      </c>
      <c r="AY551" s="17" t="s">
        <v>121</v>
      </c>
      <c r="BE551" s="182">
        <f>IF(N551="základní",J551,0)</f>
        <v>16552.2</v>
      </c>
      <c r="BF551" s="182">
        <f>IF(N551="snížená",J551,0)</f>
        <v>0</v>
      </c>
      <c r="BG551" s="182">
        <f>IF(N551="zákl. přenesená",J551,0)</f>
        <v>0</v>
      </c>
      <c r="BH551" s="182">
        <f>IF(N551="sníž. přenesená",J551,0)</f>
        <v>0</v>
      </c>
      <c r="BI551" s="182">
        <f>IF(N551="nulová",J551,0)</f>
        <v>0</v>
      </c>
      <c r="BJ551" s="17" t="s">
        <v>83</v>
      </c>
      <c r="BK551" s="182">
        <f>ROUND(I551*H551,2)</f>
        <v>16552.2</v>
      </c>
      <c r="BL551" s="17" t="s">
        <v>127</v>
      </c>
      <c r="BM551" s="181" t="s">
        <v>1194</v>
      </c>
    </row>
    <row r="552" spans="1:47" s="2" customFormat="1" ht="29.25">
      <c r="A552" s="31"/>
      <c r="B552" s="32"/>
      <c r="C552" s="33"/>
      <c r="D552" s="183" t="s">
        <v>129</v>
      </c>
      <c r="E552" s="33"/>
      <c r="F552" s="184" t="s">
        <v>1195</v>
      </c>
      <c r="G552" s="33"/>
      <c r="H552" s="33"/>
      <c r="I552" s="33"/>
      <c r="J552" s="33"/>
      <c r="K552" s="33"/>
      <c r="L552" s="36"/>
      <c r="M552" s="185"/>
      <c r="N552" s="186"/>
      <c r="O552" s="61"/>
      <c r="P552" s="61"/>
      <c r="Q552" s="61"/>
      <c r="R552" s="61"/>
      <c r="S552" s="61"/>
      <c r="T552" s="62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T552" s="17" t="s">
        <v>129</v>
      </c>
      <c r="AU552" s="17" t="s">
        <v>85</v>
      </c>
    </row>
    <row r="553" spans="2:51" s="13" customFormat="1" ht="11.25">
      <c r="B553" s="187"/>
      <c r="C553" s="188"/>
      <c r="D553" s="183" t="s">
        <v>131</v>
      </c>
      <c r="E553" s="189" t="s">
        <v>17</v>
      </c>
      <c r="F553" s="190" t="s">
        <v>1196</v>
      </c>
      <c r="G553" s="188"/>
      <c r="H553" s="191">
        <v>110.348</v>
      </c>
      <c r="I553" s="188"/>
      <c r="J553" s="188"/>
      <c r="K553" s="188"/>
      <c r="L553" s="192"/>
      <c r="M553" s="193"/>
      <c r="N553" s="194"/>
      <c r="O553" s="194"/>
      <c r="P553" s="194"/>
      <c r="Q553" s="194"/>
      <c r="R553" s="194"/>
      <c r="S553" s="194"/>
      <c r="T553" s="195"/>
      <c r="AT553" s="196" t="s">
        <v>131</v>
      </c>
      <c r="AU553" s="196" t="s">
        <v>85</v>
      </c>
      <c r="AV553" s="13" t="s">
        <v>85</v>
      </c>
      <c r="AW553" s="13" t="s">
        <v>36</v>
      </c>
      <c r="AX553" s="13" t="s">
        <v>75</v>
      </c>
      <c r="AY553" s="196" t="s">
        <v>121</v>
      </c>
    </row>
    <row r="554" spans="2:51" s="14" customFormat="1" ht="11.25">
      <c r="B554" s="197"/>
      <c r="C554" s="198"/>
      <c r="D554" s="183" t="s">
        <v>131</v>
      </c>
      <c r="E554" s="199" t="s">
        <v>17</v>
      </c>
      <c r="F554" s="200" t="s">
        <v>133</v>
      </c>
      <c r="G554" s="198"/>
      <c r="H554" s="201">
        <v>110.348</v>
      </c>
      <c r="I554" s="198"/>
      <c r="J554" s="198"/>
      <c r="K554" s="198"/>
      <c r="L554" s="202"/>
      <c r="M554" s="203"/>
      <c r="N554" s="204"/>
      <c r="O554" s="204"/>
      <c r="P554" s="204"/>
      <c r="Q554" s="204"/>
      <c r="R554" s="204"/>
      <c r="S554" s="204"/>
      <c r="T554" s="205"/>
      <c r="AT554" s="206" t="s">
        <v>131</v>
      </c>
      <c r="AU554" s="206" t="s">
        <v>85</v>
      </c>
      <c r="AV554" s="14" t="s">
        <v>127</v>
      </c>
      <c r="AW554" s="14" t="s">
        <v>4</v>
      </c>
      <c r="AX554" s="14" t="s">
        <v>83</v>
      </c>
      <c r="AY554" s="206" t="s">
        <v>121</v>
      </c>
    </row>
    <row r="555" spans="1:65" s="2" customFormat="1" ht="37.9" customHeight="1">
      <c r="A555" s="31"/>
      <c r="B555" s="32"/>
      <c r="C555" s="170" t="s">
        <v>1197</v>
      </c>
      <c r="D555" s="170" t="s">
        <v>123</v>
      </c>
      <c r="E555" s="171" t="s">
        <v>726</v>
      </c>
      <c r="F555" s="172" t="s">
        <v>727</v>
      </c>
      <c r="G555" s="173" t="s">
        <v>314</v>
      </c>
      <c r="H555" s="174">
        <v>336.02</v>
      </c>
      <c r="I555" s="175">
        <v>150</v>
      </c>
      <c r="J555" s="175">
        <f>ROUND(I555*H555,2)</f>
        <v>50403</v>
      </c>
      <c r="K555" s="176"/>
      <c r="L555" s="36"/>
      <c r="M555" s="177" t="s">
        <v>17</v>
      </c>
      <c r="N555" s="178" t="s">
        <v>46</v>
      </c>
      <c r="O555" s="179">
        <v>0</v>
      </c>
      <c r="P555" s="179">
        <f>O555*H555</f>
        <v>0</v>
      </c>
      <c r="Q555" s="179">
        <v>0</v>
      </c>
      <c r="R555" s="179">
        <f>Q555*H555</f>
        <v>0</v>
      </c>
      <c r="S555" s="179">
        <v>0</v>
      </c>
      <c r="T555" s="180">
        <f>S555*H555</f>
        <v>0</v>
      </c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R555" s="181" t="s">
        <v>127</v>
      </c>
      <c r="AT555" s="181" t="s">
        <v>123</v>
      </c>
      <c r="AU555" s="181" t="s">
        <v>85</v>
      </c>
      <c r="AY555" s="17" t="s">
        <v>121</v>
      </c>
      <c r="BE555" s="182">
        <f>IF(N555="základní",J555,0)</f>
        <v>50403</v>
      </c>
      <c r="BF555" s="182">
        <f>IF(N555="snížená",J555,0)</f>
        <v>0</v>
      </c>
      <c r="BG555" s="182">
        <f>IF(N555="zákl. přenesená",J555,0)</f>
        <v>0</v>
      </c>
      <c r="BH555" s="182">
        <f>IF(N555="sníž. přenesená",J555,0)</f>
        <v>0</v>
      </c>
      <c r="BI555" s="182">
        <f>IF(N555="nulová",J555,0)</f>
        <v>0</v>
      </c>
      <c r="BJ555" s="17" t="s">
        <v>83</v>
      </c>
      <c r="BK555" s="182">
        <f>ROUND(I555*H555,2)</f>
        <v>50403</v>
      </c>
      <c r="BL555" s="17" t="s">
        <v>127</v>
      </c>
      <c r="BM555" s="181" t="s">
        <v>1198</v>
      </c>
    </row>
    <row r="556" spans="1:47" s="2" customFormat="1" ht="29.25">
      <c r="A556" s="31"/>
      <c r="B556" s="32"/>
      <c r="C556" s="33"/>
      <c r="D556" s="183" t="s">
        <v>129</v>
      </c>
      <c r="E556" s="33"/>
      <c r="F556" s="184" t="s">
        <v>727</v>
      </c>
      <c r="G556" s="33"/>
      <c r="H556" s="33"/>
      <c r="I556" s="33"/>
      <c r="J556" s="33"/>
      <c r="K556" s="33"/>
      <c r="L556" s="36"/>
      <c r="M556" s="185"/>
      <c r="N556" s="186"/>
      <c r="O556" s="61"/>
      <c r="P556" s="61"/>
      <c r="Q556" s="61"/>
      <c r="R556" s="61"/>
      <c r="S556" s="61"/>
      <c r="T556" s="62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T556" s="17" t="s">
        <v>129</v>
      </c>
      <c r="AU556" s="17" t="s">
        <v>85</v>
      </c>
    </row>
    <row r="557" spans="2:51" s="13" customFormat="1" ht="11.25">
      <c r="B557" s="187"/>
      <c r="C557" s="188"/>
      <c r="D557" s="183" t="s">
        <v>131</v>
      </c>
      <c r="E557" s="189" t="s">
        <v>17</v>
      </c>
      <c r="F557" s="190" t="s">
        <v>1178</v>
      </c>
      <c r="G557" s="188"/>
      <c r="H557" s="191">
        <v>336.02</v>
      </c>
      <c r="I557" s="188"/>
      <c r="J557" s="188"/>
      <c r="K557" s="188"/>
      <c r="L557" s="192"/>
      <c r="M557" s="193"/>
      <c r="N557" s="194"/>
      <c r="O557" s="194"/>
      <c r="P557" s="194"/>
      <c r="Q557" s="194"/>
      <c r="R557" s="194"/>
      <c r="S557" s="194"/>
      <c r="T557" s="195"/>
      <c r="AT557" s="196" t="s">
        <v>131</v>
      </c>
      <c r="AU557" s="196" t="s">
        <v>85</v>
      </c>
      <c r="AV557" s="13" t="s">
        <v>85</v>
      </c>
      <c r="AW557" s="13" t="s">
        <v>36</v>
      </c>
      <c r="AX557" s="13" t="s">
        <v>75</v>
      </c>
      <c r="AY557" s="196" t="s">
        <v>121</v>
      </c>
    </row>
    <row r="558" spans="2:51" s="14" customFormat="1" ht="11.25">
      <c r="B558" s="197"/>
      <c r="C558" s="198"/>
      <c r="D558" s="183" t="s">
        <v>131</v>
      </c>
      <c r="E558" s="199" t="s">
        <v>17</v>
      </c>
      <c r="F558" s="200" t="s">
        <v>133</v>
      </c>
      <c r="G558" s="198"/>
      <c r="H558" s="201">
        <v>336.02</v>
      </c>
      <c r="I558" s="198"/>
      <c r="J558" s="198"/>
      <c r="K558" s="198"/>
      <c r="L558" s="202"/>
      <c r="M558" s="203"/>
      <c r="N558" s="204"/>
      <c r="O558" s="204"/>
      <c r="P558" s="204"/>
      <c r="Q558" s="204"/>
      <c r="R558" s="204"/>
      <c r="S558" s="204"/>
      <c r="T558" s="205"/>
      <c r="AT558" s="206" t="s">
        <v>131</v>
      </c>
      <c r="AU558" s="206" t="s">
        <v>85</v>
      </c>
      <c r="AV558" s="14" t="s">
        <v>127</v>
      </c>
      <c r="AW558" s="14" t="s">
        <v>4</v>
      </c>
      <c r="AX558" s="14" t="s">
        <v>83</v>
      </c>
      <c r="AY558" s="206" t="s">
        <v>121</v>
      </c>
    </row>
    <row r="559" spans="1:65" s="2" customFormat="1" ht="37.9" customHeight="1">
      <c r="A559" s="31"/>
      <c r="B559" s="32"/>
      <c r="C559" s="170" t="s">
        <v>1199</v>
      </c>
      <c r="D559" s="170" t="s">
        <v>123</v>
      </c>
      <c r="E559" s="171" t="s">
        <v>720</v>
      </c>
      <c r="F559" s="172" t="s">
        <v>721</v>
      </c>
      <c r="G559" s="173" t="s">
        <v>314</v>
      </c>
      <c r="H559" s="174">
        <v>12.827</v>
      </c>
      <c r="I559" s="175">
        <v>590</v>
      </c>
      <c r="J559" s="175">
        <f>ROUND(I559*H559,2)</f>
        <v>7567.93</v>
      </c>
      <c r="K559" s="176"/>
      <c r="L559" s="36"/>
      <c r="M559" s="177" t="s">
        <v>17</v>
      </c>
      <c r="N559" s="178" t="s">
        <v>46</v>
      </c>
      <c r="O559" s="179">
        <v>0</v>
      </c>
      <c r="P559" s="179">
        <f>O559*H559</f>
        <v>0</v>
      </c>
      <c r="Q559" s="179">
        <v>0</v>
      </c>
      <c r="R559" s="179">
        <f>Q559*H559</f>
        <v>0</v>
      </c>
      <c r="S559" s="179">
        <v>0</v>
      </c>
      <c r="T559" s="180">
        <f>S559*H559</f>
        <v>0</v>
      </c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R559" s="181" t="s">
        <v>127</v>
      </c>
      <c r="AT559" s="181" t="s">
        <v>123</v>
      </c>
      <c r="AU559" s="181" t="s">
        <v>85</v>
      </c>
      <c r="AY559" s="17" t="s">
        <v>121</v>
      </c>
      <c r="BE559" s="182">
        <f>IF(N559="základní",J559,0)</f>
        <v>7567.93</v>
      </c>
      <c r="BF559" s="182">
        <f>IF(N559="snížená",J559,0)</f>
        <v>0</v>
      </c>
      <c r="BG559" s="182">
        <f>IF(N559="zákl. přenesená",J559,0)</f>
        <v>0</v>
      </c>
      <c r="BH559" s="182">
        <f>IF(N559="sníž. přenesená",J559,0)</f>
        <v>0</v>
      </c>
      <c r="BI559" s="182">
        <f>IF(N559="nulová",J559,0)</f>
        <v>0</v>
      </c>
      <c r="BJ559" s="17" t="s">
        <v>83</v>
      </c>
      <c r="BK559" s="182">
        <f>ROUND(I559*H559,2)</f>
        <v>7567.93</v>
      </c>
      <c r="BL559" s="17" t="s">
        <v>127</v>
      </c>
      <c r="BM559" s="181" t="s">
        <v>1200</v>
      </c>
    </row>
    <row r="560" spans="1:47" s="2" customFormat="1" ht="29.25">
      <c r="A560" s="31"/>
      <c r="B560" s="32"/>
      <c r="C560" s="33"/>
      <c r="D560" s="183" t="s">
        <v>129</v>
      </c>
      <c r="E560" s="33"/>
      <c r="F560" s="184" t="s">
        <v>723</v>
      </c>
      <c r="G560" s="33"/>
      <c r="H560" s="33"/>
      <c r="I560" s="33"/>
      <c r="J560" s="33"/>
      <c r="K560" s="33"/>
      <c r="L560" s="36"/>
      <c r="M560" s="185"/>
      <c r="N560" s="186"/>
      <c r="O560" s="61"/>
      <c r="P560" s="61"/>
      <c r="Q560" s="61"/>
      <c r="R560" s="61"/>
      <c r="S560" s="61"/>
      <c r="T560" s="62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T560" s="17" t="s">
        <v>129</v>
      </c>
      <c r="AU560" s="17" t="s">
        <v>85</v>
      </c>
    </row>
    <row r="561" spans="2:51" s="13" customFormat="1" ht="11.25">
      <c r="B561" s="187"/>
      <c r="C561" s="188"/>
      <c r="D561" s="183" t="s">
        <v>131</v>
      </c>
      <c r="E561" s="189" t="s">
        <v>17</v>
      </c>
      <c r="F561" s="190" t="s">
        <v>1201</v>
      </c>
      <c r="G561" s="188"/>
      <c r="H561" s="191">
        <v>12.827</v>
      </c>
      <c r="I561" s="188"/>
      <c r="J561" s="188"/>
      <c r="K561" s="188"/>
      <c r="L561" s="192"/>
      <c r="M561" s="193"/>
      <c r="N561" s="194"/>
      <c r="O561" s="194"/>
      <c r="P561" s="194"/>
      <c r="Q561" s="194"/>
      <c r="R561" s="194"/>
      <c r="S561" s="194"/>
      <c r="T561" s="195"/>
      <c r="AT561" s="196" t="s">
        <v>131</v>
      </c>
      <c r="AU561" s="196" t="s">
        <v>85</v>
      </c>
      <c r="AV561" s="13" t="s">
        <v>85</v>
      </c>
      <c r="AW561" s="13" t="s">
        <v>36</v>
      </c>
      <c r="AX561" s="13" t="s">
        <v>75</v>
      </c>
      <c r="AY561" s="196" t="s">
        <v>121</v>
      </c>
    </row>
    <row r="562" spans="2:51" s="14" customFormat="1" ht="11.25">
      <c r="B562" s="197"/>
      <c r="C562" s="198"/>
      <c r="D562" s="183" t="s">
        <v>131</v>
      </c>
      <c r="E562" s="199" t="s">
        <v>17</v>
      </c>
      <c r="F562" s="200" t="s">
        <v>133</v>
      </c>
      <c r="G562" s="198"/>
      <c r="H562" s="201">
        <v>12.827</v>
      </c>
      <c r="I562" s="198"/>
      <c r="J562" s="198"/>
      <c r="K562" s="198"/>
      <c r="L562" s="202"/>
      <c r="M562" s="203"/>
      <c r="N562" s="204"/>
      <c r="O562" s="204"/>
      <c r="P562" s="204"/>
      <c r="Q562" s="204"/>
      <c r="R562" s="204"/>
      <c r="S562" s="204"/>
      <c r="T562" s="205"/>
      <c r="AT562" s="206" t="s">
        <v>131</v>
      </c>
      <c r="AU562" s="206" t="s">
        <v>85</v>
      </c>
      <c r="AV562" s="14" t="s">
        <v>127</v>
      </c>
      <c r="AW562" s="14" t="s">
        <v>4</v>
      </c>
      <c r="AX562" s="14" t="s">
        <v>83</v>
      </c>
      <c r="AY562" s="206" t="s">
        <v>121</v>
      </c>
    </row>
    <row r="563" spans="2:63" s="12" customFormat="1" ht="22.9" customHeight="1">
      <c r="B563" s="155"/>
      <c r="C563" s="156"/>
      <c r="D563" s="157" t="s">
        <v>74</v>
      </c>
      <c r="E563" s="168" t="s">
        <v>729</v>
      </c>
      <c r="F563" s="168" t="s">
        <v>730</v>
      </c>
      <c r="G563" s="156"/>
      <c r="H563" s="156"/>
      <c r="I563" s="156"/>
      <c r="J563" s="169">
        <f>BK563</f>
        <v>78367.44</v>
      </c>
      <c r="K563" s="156"/>
      <c r="L563" s="160"/>
      <c r="M563" s="161"/>
      <c r="N563" s="162"/>
      <c r="O563" s="162"/>
      <c r="P563" s="163">
        <f>SUM(P564:P579)</f>
        <v>101.106306</v>
      </c>
      <c r="Q563" s="162"/>
      <c r="R563" s="163">
        <f>SUM(R564:R579)</f>
        <v>0</v>
      </c>
      <c r="S563" s="162"/>
      <c r="T563" s="164">
        <f>SUM(T564:T579)</f>
        <v>0</v>
      </c>
      <c r="AR563" s="165" t="s">
        <v>83</v>
      </c>
      <c r="AT563" s="166" t="s">
        <v>74</v>
      </c>
      <c r="AU563" s="166" t="s">
        <v>83</v>
      </c>
      <c r="AY563" s="165" t="s">
        <v>121</v>
      </c>
      <c r="BK563" s="167">
        <f>SUM(BK564:BK579)</f>
        <v>78367.44</v>
      </c>
    </row>
    <row r="564" spans="1:65" s="2" customFormat="1" ht="24.2" customHeight="1">
      <c r="A564" s="31"/>
      <c r="B564" s="32"/>
      <c r="C564" s="170" t="s">
        <v>1202</v>
      </c>
      <c r="D564" s="170" t="s">
        <v>123</v>
      </c>
      <c r="E564" s="171" t="s">
        <v>732</v>
      </c>
      <c r="F564" s="172" t="s">
        <v>733</v>
      </c>
      <c r="G564" s="173" t="s">
        <v>314</v>
      </c>
      <c r="H564" s="174">
        <v>357.366</v>
      </c>
      <c r="I564" s="175">
        <v>64.5</v>
      </c>
      <c r="J564" s="175">
        <f>ROUND(I564*H564,2)</f>
        <v>23050.11</v>
      </c>
      <c r="K564" s="176"/>
      <c r="L564" s="36"/>
      <c r="M564" s="177" t="s">
        <v>17</v>
      </c>
      <c r="N564" s="178" t="s">
        <v>46</v>
      </c>
      <c r="O564" s="179">
        <v>0.066</v>
      </c>
      <c r="P564" s="179">
        <f>O564*H564</f>
        <v>23.586156</v>
      </c>
      <c r="Q564" s="179">
        <v>0</v>
      </c>
      <c r="R564" s="179">
        <f>Q564*H564</f>
        <v>0</v>
      </c>
      <c r="S564" s="179">
        <v>0</v>
      </c>
      <c r="T564" s="180">
        <f>S564*H564</f>
        <v>0</v>
      </c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R564" s="181" t="s">
        <v>127</v>
      </c>
      <c r="AT564" s="181" t="s">
        <v>123</v>
      </c>
      <c r="AU564" s="181" t="s">
        <v>85</v>
      </c>
      <c r="AY564" s="17" t="s">
        <v>121</v>
      </c>
      <c r="BE564" s="182">
        <f>IF(N564="základní",J564,0)</f>
        <v>23050.11</v>
      </c>
      <c r="BF564" s="182">
        <f>IF(N564="snížená",J564,0)</f>
        <v>0</v>
      </c>
      <c r="BG564" s="182">
        <f>IF(N564="zákl. přenesená",J564,0)</f>
        <v>0</v>
      </c>
      <c r="BH564" s="182">
        <f>IF(N564="sníž. přenesená",J564,0)</f>
        <v>0</v>
      </c>
      <c r="BI564" s="182">
        <f>IF(N564="nulová",J564,0)</f>
        <v>0</v>
      </c>
      <c r="BJ564" s="17" t="s">
        <v>83</v>
      </c>
      <c r="BK564" s="182">
        <f>ROUND(I564*H564,2)</f>
        <v>23050.11</v>
      </c>
      <c r="BL564" s="17" t="s">
        <v>127</v>
      </c>
      <c r="BM564" s="181" t="s">
        <v>1203</v>
      </c>
    </row>
    <row r="565" spans="1:47" s="2" customFormat="1" ht="29.25">
      <c r="A565" s="31"/>
      <c r="B565" s="32"/>
      <c r="C565" s="33"/>
      <c r="D565" s="183" t="s">
        <v>129</v>
      </c>
      <c r="E565" s="33"/>
      <c r="F565" s="184" t="s">
        <v>735</v>
      </c>
      <c r="G565" s="33"/>
      <c r="H565" s="33"/>
      <c r="I565" s="33"/>
      <c r="J565" s="33"/>
      <c r="K565" s="33"/>
      <c r="L565" s="36"/>
      <c r="M565" s="185"/>
      <c r="N565" s="186"/>
      <c r="O565" s="61"/>
      <c r="P565" s="61"/>
      <c r="Q565" s="61"/>
      <c r="R565" s="61"/>
      <c r="S565" s="61"/>
      <c r="T565" s="62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T565" s="17" t="s">
        <v>129</v>
      </c>
      <c r="AU565" s="17" t="s">
        <v>85</v>
      </c>
    </row>
    <row r="566" spans="2:51" s="13" customFormat="1" ht="11.25">
      <c r="B566" s="187"/>
      <c r="C566" s="188"/>
      <c r="D566" s="183" t="s">
        <v>131</v>
      </c>
      <c r="E566" s="189" t="s">
        <v>17</v>
      </c>
      <c r="F566" s="190" t="s">
        <v>1204</v>
      </c>
      <c r="G566" s="188"/>
      <c r="H566" s="191">
        <v>357.366</v>
      </c>
      <c r="I566" s="188"/>
      <c r="J566" s="188"/>
      <c r="K566" s="188"/>
      <c r="L566" s="192"/>
      <c r="M566" s="193"/>
      <c r="N566" s="194"/>
      <c r="O566" s="194"/>
      <c r="P566" s="194"/>
      <c r="Q566" s="194"/>
      <c r="R566" s="194"/>
      <c r="S566" s="194"/>
      <c r="T566" s="195"/>
      <c r="AT566" s="196" t="s">
        <v>131</v>
      </c>
      <c r="AU566" s="196" t="s">
        <v>85</v>
      </c>
      <c r="AV566" s="13" t="s">
        <v>85</v>
      </c>
      <c r="AW566" s="13" t="s">
        <v>36</v>
      </c>
      <c r="AX566" s="13" t="s">
        <v>75</v>
      </c>
      <c r="AY566" s="196" t="s">
        <v>121</v>
      </c>
    </row>
    <row r="567" spans="2:51" s="14" customFormat="1" ht="11.25">
      <c r="B567" s="197"/>
      <c r="C567" s="198"/>
      <c r="D567" s="183" t="s">
        <v>131</v>
      </c>
      <c r="E567" s="199" t="s">
        <v>17</v>
      </c>
      <c r="F567" s="200" t="s">
        <v>133</v>
      </c>
      <c r="G567" s="198"/>
      <c r="H567" s="201">
        <v>357.366</v>
      </c>
      <c r="I567" s="198"/>
      <c r="J567" s="198"/>
      <c r="K567" s="198"/>
      <c r="L567" s="202"/>
      <c r="M567" s="203"/>
      <c r="N567" s="204"/>
      <c r="O567" s="204"/>
      <c r="P567" s="204"/>
      <c r="Q567" s="204"/>
      <c r="R567" s="204"/>
      <c r="S567" s="204"/>
      <c r="T567" s="205"/>
      <c r="AT567" s="206" t="s">
        <v>131</v>
      </c>
      <c r="AU567" s="206" t="s">
        <v>85</v>
      </c>
      <c r="AV567" s="14" t="s">
        <v>127</v>
      </c>
      <c r="AW567" s="14" t="s">
        <v>4</v>
      </c>
      <c r="AX567" s="14" t="s">
        <v>83</v>
      </c>
      <c r="AY567" s="206" t="s">
        <v>121</v>
      </c>
    </row>
    <row r="568" spans="1:65" s="2" customFormat="1" ht="24.2" customHeight="1">
      <c r="A568" s="31"/>
      <c r="B568" s="32"/>
      <c r="C568" s="170" t="s">
        <v>1205</v>
      </c>
      <c r="D568" s="170" t="s">
        <v>123</v>
      </c>
      <c r="E568" s="171" t="s">
        <v>738</v>
      </c>
      <c r="F568" s="172" t="s">
        <v>739</v>
      </c>
      <c r="G568" s="173" t="s">
        <v>314</v>
      </c>
      <c r="H568" s="174">
        <v>357.366</v>
      </c>
      <c r="I568" s="175">
        <v>8.09</v>
      </c>
      <c r="J568" s="175">
        <f>ROUND(I568*H568,2)</f>
        <v>2891.09</v>
      </c>
      <c r="K568" s="176"/>
      <c r="L568" s="36"/>
      <c r="M568" s="177" t="s">
        <v>17</v>
      </c>
      <c r="N568" s="178" t="s">
        <v>46</v>
      </c>
      <c r="O568" s="179">
        <v>0.005</v>
      </c>
      <c r="P568" s="179">
        <f>O568*H568</f>
        <v>1.78683</v>
      </c>
      <c r="Q568" s="179">
        <v>0</v>
      </c>
      <c r="R568" s="179">
        <f>Q568*H568</f>
        <v>0</v>
      </c>
      <c r="S568" s="179">
        <v>0</v>
      </c>
      <c r="T568" s="180">
        <f>S568*H568</f>
        <v>0</v>
      </c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R568" s="181" t="s">
        <v>127</v>
      </c>
      <c r="AT568" s="181" t="s">
        <v>123</v>
      </c>
      <c r="AU568" s="181" t="s">
        <v>85</v>
      </c>
      <c r="AY568" s="17" t="s">
        <v>121</v>
      </c>
      <c r="BE568" s="182">
        <f>IF(N568="základní",J568,0)</f>
        <v>2891.09</v>
      </c>
      <c r="BF568" s="182">
        <f>IF(N568="snížená",J568,0)</f>
        <v>0</v>
      </c>
      <c r="BG568" s="182">
        <f>IF(N568="zákl. přenesená",J568,0)</f>
        <v>0</v>
      </c>
      <c r="BH568" s="182">
        <f>IF(N568="sníž. přenesená",J568,0)</f>
        <v>0</v>
      </c>
      <c r="BI568" s="182">
        <f>IF(N568="nulová",J568,0)</f>
        <v>0</v>
      </c>
      <c r="BJ568" s="17" t="s">
        <v>83</v>
      </c>
      <c r="BK568" s="182">
        <f>ROUND(I568*H568,2)</f>
        <v>2891.09</v>
      </c>
      <c r="BL568" s="17" t="s">
        <v>127</v>
      </c>
      <c r="BM568" s="181" t="s">
        <v>1206</v>
      </c>
    </row>
    <row r="569" spans="1:47" s="2" customFormat="1" ht="29.25">
      <c r="A569" s="31"/>
      <c r="B569" s="32"/>
      <c r="C569" s="33"/>
      <c r="D569" s="183" t="s">
        <v>129</v>
      </c>
      <c r="E569" s="33"/>
      <c r="F569" s="184" t="s">
        <v>741</v>
      </c>
      <c r="G569" s="33"/>
      <c r="H569" s="33"/>
      <c r="I569" s="33"/>
      <c r="J569" s="33"/>
      <c r="K569" s="33"/>
      <c r="L569" s="36"/>
      <c r="M569" s="185"/>
      <c r="N569" s="186"/>
      <c r="O569" s="61"/>
      <c r="P569" s="61"/>
      <c r="Q569" s="61"/>
      <c r="R569" s="61"/>
      <c r="S569" s="61"/>
      <c r="T569" s="62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T569" s="17" t="s">
        <v>129</v>
      </c>
      <c r="AU569" s="17" t="s">
        <v>85</v>
      </c>
    </row>
    <row r="570" spans="2:51" s="13" customFormat="1" ht="11.25">
      <c r="B570" s="187"/>
      <c r="C570" s="188"/>
      <c r="D570" s="183" t="s">
        <v>131</v>
      </c>
      <c r="E570" s="189" t="s">
        <v>17</v>
      </c>
      <c r="F570" s="190" t="s">
        <v>1204</v>
      </c>
      <c r="G570" s="188"/>
      <c r="H570" s="191">
        <v>357.366</v>
      </c>
      <c r="I570" s="188"/>
      <c r="J570" s="188"/>
      <c r="K570" s="188"/>
      <c r="L570" s="192"/>
      <c r="M570" s="193"/>
      <c r="N570" s="194"/>
      <c r="O570" s="194"/>
      <c r="P570" s="194"/>
      <c r="Q570" s="194"/>
      <c r="R570" s="194"/>
      <c r="S570" s="194"/>
      <c r="T570" s="195"/>
      <c r="AT570" s="196" t="s">
        <v>131</v>
      </c>
      <c r="AU570" s="196" t="s">
        <v>85</v>
      </c>
      <c r="AV570" s="13" t="s">
        <v>85</v>
      </c>
      <c r="AW570" s="13" t="s">
        <v>36</v>
      </c>
      <c r="AX570" s="13" t="s">
        <v>75</v>
      </c>
      <c r="AY570" s="196" t="s">
        <v>121</v>
      </c>
    </row>
    <row r="571" spans="2:51" s="14" customFormat="1" ht="11.25">
      <c r="B571" s="197"/>
      <c r="C571" s="198"/>
      <c r="D571" s="183" t="s">
        <v>131</v>
      </c>
      <c r="E571" s="199" t="s">
        <v>17</v>
      </c>
      <c r="F571" s="200" t="s">
        <v>133</v>
      </c>
      <c r="G571" s="198"/>
      <c r="H571" s="201">
        <v>357.366</v>
      </c>
      <c r="I571" s="198"/>
      <c r="J571" s="198"/>
      <c r="K571" s="198"/>
      <c r="L571" s="202"/>
      <c r="M571" s="203"/>
      <c r="N571" s="204"/>
      <c r="O571" s="204"/>
      <c r="P571" s="204"/>
      <c r="Q571" s="204"/>
      <c r="R571" s="204"/>
      <c r="S571" s="204"/>
      <c r="T571" s="205"/>
      <c r="AT571" s="206" t="s">
        <v>131</v>
      </c>
      <c r="AU571" s="206" t="s">
        <v>85</v>
      </c>
      <c r="AV571" s="14" t="s">
        <v>127</v>
      </c>
      <c r="AW571" s="14" t="s">
        <v>4</v>
      </c>
      <c r="AX571" s="14" t="s">
        <v>83</v>
      </c>
      <c r="AY571" s="206" t="s">
        <v>121</v>
      </c>
    </row>
    <row r="572" spans="1:65" s="2" customFormat="1" ht="24.2" customHeight="1">
      <c r="A572" s="31"/>
      <c r="B572" s="32"/>
      <c r="C572" s="170" t="s">
        <v>1207</v>
      </c>
      <c r="D572" s="170" t="s">
        <v>123</v>
      </c>
      <c r="E572" s="171" t="s">
        <v>1208</v>
      </c>
      <c r="F572" s="172" t="s">
        <v>1209</v>
      </c>
      <c r="G572" s="173" t="s">
        <v>314</v>
      </c>
      <c r="H572" s="174">
        <v>58.708</v>
      </c>
      <c r="I572" s="175">
        <v>489</v>
      </c>
      <c r="J572" s="175">
        <f>ROUND(I572*H572,2)</f>
        <v>28708.21</v>
      </c>
      <c r="K572" s="176"/>
      <c r="L572" s="36"/>
      <c r="M572" s="177" t="s">
        <v>17</v>
      </c>
      <c r="N572" s="178" t="s">
        <v>46</v>
      </c>
      <c r="O572" s="179">
        <v>0.761</v>
      </c>
      <c r="P572" s="179">
        <f>O572*H572</f>
        <v>44.676788</v>
      </c>
      <c r="Q572" s="179">
        <v>0</v>
      </c>
      <c r="R572" s="179">
        <f>Q572*H572</f>
        <v>0</v>
      </c>
      <c r="S572" s="179">
        <v>0</v>
      </c>
      <c r="T572" s="180">
        <f>S572*H572</f>
        <v>0</v>
      </c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R572" s="181" t="s">
        <v>127</v>
      </c>
      <c r="AT572" s="181" t="s">
        <v>123</v>
      </c>
      <c r="AU572" s="181" t="s">
        <v>85</v>
      </c>
      <c r="AY572" s="17" t="s">
        <v>121</v>
      </c>
      <c r="BE572" s="182">
        <f>IF(N572="základní",J572,0)</f>
        <v>28708.21</v>
      </c>
      <c r="BF572" s="182">
        <f>IF(N572="snížená",J572,0)</f>
        <v>0</v>
      </c>
      <c r="BG572" s="182">
        <f>IF(N572="zákl. přenesená",J572,0)</f>
        <v>0</v>
      </c>
      <c r="BH572" s="182">
        <f>IF(N572="sníž. přenesená",J572,0)</f>
        <v>0</v>
      </c>
      <c r="BI572" s="182">
        <f>IF(N572="nulová",J572,0)</f>
        <v>0</v>
      </c>
      <c r="BJ572" s="17" t="s">
        <v>83</v>
      </c>
      <c r="BK572" s="182">
        <f>ROUND(I572*H572,2)</f>
        <v>28708.21</v>
      </c>
      <c r="BL572" s="17" t="s">
        <v>127</v>
      </c>
      <c r="BM572" s="181" t="s">
        <v>1210</v>
      </c>
    </row>
    <row r="573" spans="1:47" s="2" customFormat="1" ht="19.5">
      <c r="A573" s="31"/>
      <c r="B573" s="32"/>
      <c r="C573" s="33"/>
      <c r="D573" s="183" t="s">
        <v>129</v>
      </c>
      <c r="E573" s="33"/>
      <c r="F573" s="184" t="s">
        <v>1211</v>
      </c>
      <c r="G573" s="33"/>
      <c r="H573" s="33"/>
      <c r="I573" s="33"/>
      <c r="J573" s="33"/>
      <c r="K573" s="33"/>
      <c r="L573" s="36"/>
      <c r="M573" s="185"/>
      <c r="N573" s="186"/>
      <c r="O573" s="61"/>
      <c r="P573" s="61"/>
      <c r="Q573" s="61"/>
      <c r="R573" s="61"/>
      <c r="S573" s="61"/>
      <c r="T573" s="62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T573" s="17" t="s">
        <v>129</v>
      </c>
      <c r="AU573" s="17" t="s">
        <v>85</v>
      </c>
    </row>
    <row r="574" spans="2:51" s="13" customFormat="1" ht="11.25">
      <c r="B574" s="187"/>
      <c r="C574" s="188"/>
      <c r="D574" s="183" t="s">
        <v>131</v>
      </c>
      <c r="E574" s="189" t="s">
        <v>17</v>
      </c>
      <c r="F574" s="190" t="s">
        <v>1212</v>
      </c>
      <c r="G574" s="188"/>
      <c r="H574" s="191">
        <v>58.708</v>
      </c>
      <c r="I574" s="188"/>
      <c r="J574" s="188"/>
      <c r="K574" s="188"/>
      <c r="L574" s="192"/>
      <c r="M574" s="193"/>
      <c r="N574" s="194"/>
      <c r="O574" s="194"/>
      <c r="P574" s="194"/>
      <c r="Q574" s="194"/>
      <c r="R574" s="194"/>
      <c r="S574" s="194"/>
      <c r="T574" s="195"/>
      <c r="AT574" s="196" t="s">
        <v>131</v>
      </c>
      <c r="AU574" s="196" t="s">
        <v>85</v>
      </c>
      <c r="AV574" s="13" t="s">
        <v>85</v>
      </c>
      <c r="AW574" s="13" t="s">
        <v>36</v>
      </c>
      <c r="AX574" s="13" t="s">
        <v>75</v>
      </c>
      <c r="AY574" s="196" t="s">
        <v>121</v>
      </c>
    </row>
    <row r="575" spans="2:51" s="14" customFormat="1" ht="11.25">
      <c r="B575" s="197"/>
      <c r="C575" s="198"/>
      <c r="D575" s="183" t="s">
        <v>131</v>
      </c>
      <c r="E575" s="199" t="s">
        <v>17</v>
      </c>
      <c r="F575" s="200" t="s">
        <v>133</v>
      </c>
      <c r="G575" s="198"/>
      <c r="H575" s="201">
        <v>58.708</v>
      </c>
      <c r="I575" s="198"/>
      <c r="J575" s="198"/>
      <c r="K575" s="198"/>
      <c r="L575" s="202"/>
      <c r="M575" s="203"/>
      <c r="N575" s="204"/>
      <c r="O575" s="204"/>
      <c r="P575" s="204"/>
      <c r="Q575" s="204"/>
      <c r="R575" s="204"/>
      <c r="S575" s="204"/>
      <c r="T575" s="205"/>
      <c r="AT575" s="206" t="s">
        <v>131</v>
      </c>
      <c r="AU575" s="206" t="s">
        <v>85</v>
      </c>
      <c r="AV575" s="14" t="s">
        <v>127</v>
      </c>
      <c r="AW575" s="14" t="s">
        <v>4</v>
      </c>
      <c r="AX575" s="14" t="s">
        <v>83</v>
      </c>
      <c r="AY575" s="206" t="s">
        <v>121</v>
      </c>
    </row>
    <row r="576" spans="1:65" s="2" customFormat="1" ht="24.2" customHeight="1">
      <c r="A576" s="31"/>
      <c r="B576" s="32"/>
      <c r="C576" s="170" t="s">
        <v>1213</v>
      </c>
      <c r="D576" s="170" t="s">
        <v>123</v>
      </c>
      <c r="E576" s="171" t="s">
        <v>1214</v>
      </c>
      <c r="F576" s="172" t="s">
        <v>1215</v>
      </c>
      <c r="G576" s="173" t="s">
        <v>314</v>
      </c>
      <c r="H576" s="174">
        <v>58.708</v>
      </c>
      <c r="I576" s="175">
        <v>404</v>
      </c>
      <c r="J576" s="175">
        <f>ROUND(I576*H576,2)</f>
        <v>23718.03</v>
      </c>
      <c r="K576" s="176"/>
      <c r="L576" s="36"/>
      <c r="M576" s="177" t="s">
        <v>17</v>
      </c>
      <c r="N576" s="178" t="s">
        <v>46</v>
      </c>
      <c r="O576" s="179">
        <v>0.529</v>
      </c>
      <c r="P576" s="179">
        <f>O576*H576</f>
        <v>31.056532</v>
      </c>
      <c r="Q576" s="179">
        <v>0</v>
      </c>
      <c r="R576" s="179">
        <f>Q576*H576</f>
        <v>0</v>
      </c>
      <c r="S576" s="179">
        <v>0</v>
      </c>
      <c r="T576" s="180">
        <f>S576*H576</f>
        <v>0</v>
      </c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R576" s="181" t="s">
        <v>127</v>
      </c>
      <c r="AT576" s="181" t="s">
        <v>123</v>
      </c>
      <c r="AU576" s="181" t="s">
        <v>85</v>
      </c>
      <c r="AY576" s="17" t="s">
        <v>121</v>
      </c>
      <c r="BE576" s="182">
        <f>IF(N576="základní",J576,0)</f>
        <v>23718.03</v>
      </c>
      <c r="BF576" s="182">
        <f>IF(N576="snížená",J576,0)</f>
        <v>0</v>
      </c>
      <c r="BG576" s="182">
        <f>IF(N576="zákl. přenesená",J576,0)</f>
        <v>0</v>
      </c>
      <c r="BH576" s="182">
        <f>IF(N576="sníž. přenesená",J576,0)</f>
        <v>0</v>
      </c>
      <c r="BI576" s="182">
        <f>IF(N576="nulová",J576,0)</f>
        <v>0</v>
      </c>
      <c r="BJ576" s="17" t="s">
        <v>83</v>
      </c>
      <c r="BK576" s="182">
        <f>ROUND(I576*H576,2)</f>
        <v>23718.03</v>
      </c>
      <c r="BL576" s="17" t="s">
        <v>127</v>
      </c>
      <c r="BM576" s="181" t="s">
        <v>1216</v>
      </c>
    </row>
    <row r="577" spans="1:47" s="2" customFormat="1" ht="29.25">
      <c r="A577" s="31"/>
      <c r="B577" s="32"/>
      <c r="C577" s="33"/>
      <c r="D577" s="183" t="s">
        <v>129</v>
      </c>
      <c r="E577" s="33"/>
      <c r="F577" s="184" t="s">
        <v>1217</v>
      </c>
      <c r="G577" s="33"/>
      <c r="H577" s="33"/>
      <c r="I577" s="33"/>
      <c r="J577" s="33"/>
      <c r="K577" s="33"/>
      <c r="L577" s="36"/>
      <c r="M577" s="185"/>
      <c r="N577" s="186"/>
      <c r="O577" s="61"/>
      <c r="P577" s="61"/>
      <c r="Q577" s="61"/>
      <c r="R577" s="61"/>
      <c r="S577" s="61"/>
      <c r="T577" s="62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T577" s="17" t="s">
        <v>129</v>
      </c>
      <c r="AU577" s="17" t="s">
        <v>85</v>
      </c>
    </row>
    <row r="578" spans="2:51" s="13" customFormat="1" ht="11.25">
      <c r="B578" s="187"/>
      <c r="C578" s="188"/>
      <c r="D578" s="183" t="s">
        <v>131</v>
      </c>
      <c r="E578" s="189" t="s">
        <v>17</v>
      </c>
      <c r="F578" s="190" t="s">
        <v>1212</v>
      </c>
      <c r="G578" s="188"/>
      <c r="H578" s="191">
        <v>58.708</v>
      </c>
      <c r="I578" s="188"/>
      <c r="J578" s="188"/>
      <c r="K578" s="188"/>
      <c r="L578" s="192"/>
      <c r="M578" s="193"/>
      <c r="N578" s="194"/>
      <c r="O578" s="194"/>
      <c r="P578" s="194"/>
      <c r="Q578" s="194"/>
      <c r="R578" s="194"/>
      <c r="S578" s="194"/>
      <c r="T578" s="195"/>
      <c r="AT578" s="196" t="s">
        <v>131</v>
      </c>
      <c r="AU578" s="196" t="s">
        <v>85</v>
      </c>
      <c r="AV578" s="13" t="s">
        <v>85</v>
      </c>
      <c r="AW578" s="13" t="s">
        <v>36</v>
      </c>
      <c r="AX578" s="13" t="s">
        <v>75</v>
      </c>
      <c r="AY578" s="196" t="s">
        <v>121</v>
      </c>
    </row>
    <row r="579" spans="2:51" s="14" customFormat="1" ht="11.25">
      <c r="B579" s="197"/>
      <c r="C579" s="198"/>
      <c r="D579" s="183" t="s">
        <v>131</v>
      </c>
      <c r="E579" s="199" t="s">
        <v>17</v>
      </c>
      <c r="F579" s="200" t="s">
        <v>133</v>
      </c>
      <c r="G579" s="198"/>
      <c r="H579" s="201">
        <v>58.708</v>
      </c>
      <c r="I579" s="198"/>
      <c r="J579" s="198"/>
      <c r="K579" s="198"/>
      <c r="L579" s="202"/>
      <c r="M579" s="217"/>
      <c r="N579" s="218"/>
      <c r="O579" s="218"/>
      <c r="P579" s="218"/>
      <c r="Q579" s="218"/>
      <c r="R579" s="218"/>
      <c r="S579" s="218"/>
      <c r="T579" s="219"/>
      <c r="AT579" s="206" t="s">
        <v>131</v>
      </c>
      <c r="AU579" s="206" t="s">
        <v>85</v>
      </c>
      <c r="AV579" s="14" t="s">
        <v>127</v>
      </c>
      <c r="AW579" s="14" t="s">
        <v>4</v>
      </c>
      <c r="AX579" s="14" t="s">
        <v>83</v>
      </c>
      <c r="AY579" s="206" t="s">
        <v>121</v>
      </c>
    </row>
    <row r="580" spans="1:31" s="2" customFormat="1" ht="6.95" customHeight="1">
      <c r="A580" s="31"/>
      <c r="B580" s="44"/>
      <c r="C580" s="45"/>
      <c r="D580" s="45"/>
      <c r="E580" s="45"/>
      <c r="F580" s="45"/>
      <c r="G580" s="45"/>
      <c r="H580" s="45"/>
      <c r="I580" s="45"/>
      <c r="J580" s="45"/>
      <c r="K580" s="45"/>
      <c r="L580" s="36"/>
      <c r="M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</row>
  </sheetData>
  <sheetProtection algorithmName="SHA-512" hashValue="SjkUawHORqHOInyhl4ExY8lJuvD8iVJsiTP5Yt4B7T08xvE/OJ/u2i9FZ70NSiY8dpGnQU//zi9sdlIEGmyFkw==" saltValue="E0yPMqW/SRdMea3cqxDm8MXcUVp8u5wNPWSj7JCqY8BgYfXBmuSt9NYkDWo/lQG55G3xvRGxvqNHsB8RYJ0IJg==" spinCount="100000" sheet="1" objects="1" scenarios="1" formatColumns="0" formatRows="0" autoFilter="0"/>
  <autoFilter ref="C86:K579"/>
  <mergeCells count="8">
    <mergeCell ref="E77:H77"/>
    <mergeCell ref="E79:H79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91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0"/>
      <c r="AT3" s="17" t="s">
        <v>85</v>
      </c>
    </row>
    <row r="4" spans="2:46" s="1" customFormat="1" ht="24.95" customHeight="1">
      <c r="B4" s="20"/>
      <c r="D4" s="100" t="s">
        <v>92</v>
      </c>
      <c r="L4" s="20"/>
      <c r="M4" s="10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2" t="s">
        <v>14</v>
      </c>
      <c r="L6" s="20"/>
    </row>
    <row r="7" spans="2:12" s="1" customFormat="1" ht="16.5" customHeight="1">
      <c r="B7" s="20"/>
      <c r="E7" s="340" t="str">
        <f>'Rekapitulace stavby'!K6</f>
        <v>Rekonstrukce vodovodu a kanalizace ulice Jiráskova-II.etapa</v>
      </c>
      <c r="F7" s="341"/>
      <c r="G7" s="341"/>
      <c r="H7" s="341"/>
      <c r="L7" s="20"/>
    </row>
    <row r="8" spans="1:31" s="2" customFormat="1" ht="12" customHeight="1">
      <c r="A8" s="31"/>
      <c r="B8" s="36"/>
      <c r="C8" s="31"/>
      <c r="D8" s="102" t="s">
        <v>93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42" t="s">
        <v>1218</v>
      </c>
      <c r="F9" s="343"/>
      <c r="G9" s="343"/>
      <c r="H9" s="343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16</v>
      </c>
      <c r="E11" s="31"/>
      <c r="F11" s="104" t="s">
        <v>17</v>
      </c>
      <c r="G11" s="31"/>
      <c r="H11" s="31"/>
      <c r="I11" s="102" t="s">
        <v>18</v>
      </c>
      <c r="J11" s="104" t="s">
        <v>17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19</v>
      </c>
      <c r="E12" s="31"/>
      <c r="F12" s="104" t="s">
        <v>20</v>
      </c>
      <c r="G12" s="31"/>
      <c r="H12" s="31"/>
      <c r="I12" s="102" t="s">
        <v>21</v>
      </c>
      <c r="J12" s="105" t="str">
        <f>'Rekapitulace stavby'!AN8</f>
        <v>2. 7. 2021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23</v>
      </c>
      <c r="E14" s="31"/>
      <c r="F14" s="31"/>
      <c r="G14" s="31"/>
      <c r="H14" s="31"/>
      <c r="I14" s="102" t="s">
        <v>24</v>
      </c>
      <c r="J14" s="104" t="s">
        <v>25</v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">
        <v>26</v>
      </c>
      <c r="F15" s="31"/>
      <c r="G15" s="31"/>
      <c r="H15" s="31"/>
      <c r="I15" s="102" t="s">
        <v>27</v>
      </c>
      <c r="J15" s="104" t="s">
        <v>28</v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29</v>
      </c>
      <c r="E17" s="31"/>
      <c r="F17" s="31"/>
      <c r="G17" s="31"/>
      <c r="H17" s="31"/>
      <c r="I17" s="102" t="s">
        <v>24</v>
      </c>
      <c r="J17" s="104" t="s">
        <v>30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4" t="s">
        <v>31</v>
      </c>
      <c r="F18" s="31"/>
      <c r="G18" s="31"/>
      <c r="H18" s="31"/>
      <c r="I18" s="102" t="s">
        <v>27</v>
      </c>
      <c r="J18" s="104" t="s">
        <v>32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33</v>
      </c>
      <c r="E20" s="31"/>
      <c r="F20" s="31"/>
      <c r="G20" s="31"/>
      <c r="H20" s="31"/>
      <c r="I20" s="102" t="s">
        <v>24</v>
      </c>
      <c r="J20" s="104" t="s">
        <v>34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">
        <v>35</v>
      </c>
      <c r="F21" s="31"/>
      <c r="G21" s="31"/>
      <c r="H21" s="31"/>
      <c r="I21" s="102" t="s">
        <v>27</v>
      </c>
      <c r="J21" s="104" t="s">
        <v>17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37</v>
      </c>
      <c r="E23" s="31"/>
      <c r="F23" s="31"/>
      <c r="G23" s="31"/>
      <c r="H23" s="31"/>
      <c r="I23" s="102" t="s">
        <v>24</v>
      </c>
      <c r="J23" s="104" t="s">
        <v>17</v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">
        <v>38</v>
      </c>
      <c r="F24" s="31"/>
      <c r="G24" s="31"/>
      <c r="H24" s="31"/>
      <c r="I24" s="102" t="s">
        <v>27</v>
      </c>
      <c r="J24" s="104" t="s">
        <v>17</v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39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310.5" customHeight="1">
      <c r="A27" s="106"/>
      <c r="B27" s="107"/>
      <c r="C27" s="106"/>
      <c r="D27" s="106"/>
      <c r="E27" s="344" t="s">
        <v>95</v>
      </c>
      <c r="F27" s="344"/>
      <c r="G27" s="344"/>
      <c r="H27" s="34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41</v>
      </c>
      <c r="E30" s="31"/>
      <c r="F30" s="31"/>
      <c r="G30" s="31"/>
      <c r="H30" s="31"/>
      <c r="I30" s="31"/>
      <c r="J30" s="111">
        <f>ROUND(J80,2)</f>
        <v>176000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43</v>
      </c>
      <c r="G32" s="31"/>
      <c r="H32" s="31"/>
      <c r="I32" s="112" t="s">
        <v>42</v>
      </c>
      <c r="J32" s="112" t="s">
        <v>44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45</v>
      </c>
      <c r="E33" s="102" t="s">
        <v>46</v>
      </c>
      <c r="F33" s="114">
        <f>ROUND((SUM(BE80:BE109)),2)</f>
        <v>176000</v>
      </c>
      <c r="G33" s="31"/>
      <c r="H33" s="31"/>
      <c r="I33" s="115">
        <v>0.21</v>
      </c>
      <c r="J33" s="114">
        <f>ROUND(((SUM(BE80:BE109))*I33),2)</f>
        <v>36960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47</v>
      </c>
      <c r="F34" s="114">
        <f>ROUND((SUM(BF80:BF109)),2)</f>
        <v>0</v>
      </c>
      <c r="G34" s="31"/>
      <c r="H34" s="31"/>
      <c r="I34" s="115">
        <v>0.15</v>
      </c>
      <c r="J34" s="114">
        <f>ROUND(((SUM(BF80:BF109))*I34),2)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48</v>
      </c>
      <c r="F35" s="114">
        <f>ROUND((SUM(BG80:BG109)),2)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49</v>
      </c>
      <c r="F36" s="114">
        <f>ROUND((SUM(BH80:BH109)),2)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50</v>
      </c>
      <c r="F37" s="114">
        <f>ROUND((SUM(BI80:BI109)),2)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212960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3" t="s">
        <v>96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14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45" t="str">
        <f>E7</f>
        <v>Rekonstrukce vodovodu a kanalizace ulice Jiráskova-II.etapa</v>
      </c>
      <c r="F48" s="346"/>
      <c r="G48" s="346"/>
      <c r="H48" s="346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93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9" t="str">
        <f>E9</f>
        <v>VRN - Vedlejší rozpočtové náklady</v>
      </c>
      <c r="F50" s="347"/>
      <c r="G50" s="347"/>
      <c r="H50" s="347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3"/>
      <c r="E52" s="33"/>
      <c r="F52" s="26" t="str">
        <f>F12</f>
        <v>Benešov</v>
      </c>
      <c r="G52" s="33"/>
      <c r="H52" s="33"/>
      <c r="I52" s="28" t="s">
        <v>21</v>
      </c>
      <c r="J52" s="56" t="str">
        <f>IF(J12="","",J12)</f>
        <v>2. 7. 2021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8" t="s">
        <v>23</v>
      </c>
      <c r="D54" s="33"/>
      <c r="E54" s="33"/>
      <c r="F54" s="26" t="str">
        <f>E15</f>
        <v>Město Benešov</v>
      </c>
      <c r="G54" s="33"/>
      <c r="H54" s="33"/>
      <c r="I54" s="28" t="s">
        <v>33</v>
      </c>
      <c r="J54" s="29" t="str">
        <f>E21</f>
        <v>P.R.I. s.r.o.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8" t="s">
        <v>29</v>
      </c>
      <c r="D55" s="33"/>
      <c r="E55" s="33"/>
      <c r="F55" s="26" t="str">
        <f>IF(E18="","",E18)</f>
        <v>Vodohospodářská společnost Benešov s.r.o.</v>
      </c>
      <c r="G55" s="33"/>
      <c r="H55" s="33"/>
      <c r="I55" s="28" t="s">
        <v>37</v>
      </c>
      <c r="J55" s="29" t="str">
        <f>E24</f>
        <v>Ing. Pavel Kuželka, Lenka Mastíková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97</v>
      </c>
      <c r="D57" s="128"/>
      <c r="E57" s="128"/>
      <c r="F57" s="128"/>
      <c r="G57" s="128"/>
      <c r="H57" s="128"/>
      <c r="I57" s="128"/>
      <c r="J57" s="129" t="s">
        <v>98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73</v>
      </c>
      <c r="D59" s="33"/>
      <c r="E59" s="33"/>
      <c r="F59" s="33"/>
      <c r="G59" s="33"/>
      <c r="H59" s="33"/>
      <c r="I59" s="33"/>
      <c r="J59" s="74">
        <f>J80</f>
        <v>176000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7" t="s">
        <v>99</v>
      </c>
    </row>
    <row r="60" spans="2:12" s="9" customFormat="1" ht="24.95" customHeight="1">
      <c r="B60" s="131"/>
      <c r="C60" s="132"/>
      <c r="D60" s="133" t="s">
        <v>1218</v>
      </c>
      <c r="E60" s="134"/>
      <c r="F60" s="134"/>
      <c r="G60" s="134"/>
      <c r="H60" s="134"/>
      <c r="I60" s="134"/>
      <c r="J60" s="135">
        <f>J81</f>
        <v>176000</v>
      </c>
      <c r="K60" s="132"/>
      <c r="L60" s="136"/>
    </row>
    <row r="61" spans="1:31" s="2" customFormat="1" ht="21.75" customHeight="1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10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6.95" customHeight="1">
      <c r="A62" s="3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103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6" spans="1:31" s="2" customFormat="1" ht="6.95" customHeight="1">
      <c r="A66" s="31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10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24.95" customHeight="1">
      <c r="A67" s="31"/>
      <c r="B67" s="32"/>
      <c r="C67" s="23" t="s">
        <v>106</v>
      </c>
      <c r="D67" s="33"/>
      <c r="E67" s="33"/>
      <c r="F67" s="33"/>
      <c r="G67" s="33"/>
      <c r="H67" s="33"/>
      <c r="I67" s="33"/>
      <c r="J67" s="33"/>
      <c r="K67" s="33"/>
      <c r="L67" s="10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0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12" customHeight="1">
      <c r="A69" s="31"/>
      <c r="B69" s="32"/>
      <c r="C69" s="28" t="s">
        <v>14</v>
      </c>
      <c r="D69" s="33"/>
      <c r="E69" s="33"/>
      <c r="F69" s="33"/>
      <c r="G69" s="33"/>
      <c r="H69" s="33"/>
      <c r="I69" s="33"/>
      <c r="J69" s="33"/>
      <c r="K69" s="33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6.5" customHeight="1">
      <c r="A70" s="31"/>
      <c r="B70" s="32"/>
      <c r="C70" s="33"/>
      <c r="D70" s="33"/>
      <c r="E70" s="345" t="str">
        <f>E7</f>
        <v>Rekonstrukce vodovodu a kanalizace ulice Jiráskova-II.etapa</v>
      </c>
      <c r="F70" s="346"/>
      <c r="G70" s="346"/>
      <c r="H70" s="346"/>
      <c r="I70" s="33"/>
      <c r="J70" s="33"/>
      <c r="K70" s="33"/>
      <c r="L70" s="10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2" customHeight="1">
      <c r="A71" s="31"/>
      <c r="B71" s="32"/>
      <c r="C71" s="28" t="s">
        <v>93</v>
      </c>
      <c r="D71" s="33"/>
      <c r="E71" s="33"/>
      <c r="F71" s="33"/>
      <c r="G71" s="33"/>
      <c r="H71" s="33"/>
      <c r="I71" s="33"/>
      <c r="J71" s="33"/>
      <c r="K71" s="33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6.5" customHeight="1">
      <c r="A72" s="31"/>
      <c r="B72" s="32"/>
      <c r="C72" s="33"/>
      <c r="D72" s="33"/>
      <c r="E72" s="319" t="str">
        <f>E9</f>
        <v>VRN - Vedlejší rozpočtové náklady</v>
      </c>
      <c r="F72" s="347"/>
      <c r="G72" s="347"/>
      <c r="H72" s="347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8" t="s">
        <v>19</v>
      </c>
      <c r="D74" s="33"/>
      <c r="E74" s="33"/>
      <c r="F74" s="26" t="str">
        <f>F12</f>
        <v>Benešov</v>
      </c>
      <c r="G74" s="33"/>
      <c r="H74" s="33"/>
      <c r="I74" s="28" t="s">
        <v>21</v>
      </c>
      <c r="J74" s="56" t="str">
        <f>IF(J12="","",J12)</f>
        <v>2. 7. 2021</v>
      </c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5.2" customHeight="1">
      <c r="A76" s="31"/>
      <c r="B76" s="32"/>
      <c r="C76" s="28" t="s">
        <v>23</v>
      </c>
      <c r="D76" s="33"/>
      <c r="E76" s="33"/>
      <c r="F76" s="26" t="str">
        <f>E15</f>
        <v>Město Benešov</v>
      </c>
      <c r="G76" s="33"/>
      <c r="H76" s="33"/>
      <c r="I76" s="28" t="s">
        <v>33</v>
      </c>
      <c r="J76" s="29" t="str">
        <f>E21</f>
        <v>P.R.I. s.r.o.</v>
      </c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25.7" customHeight="1">
      <c r="A77" s="31"/>
      <c r="B77" s="32"/>
      <c r="C77" s="28" t="s">
        <v>29</v>
      </c>
      <c r="D77" s="33"/>
      <c r="E77" s="33"/>
      <c r="F77" s="26" t="str">
        <f>IF(E18="","",E18)</f>
        <v>Vodohospodářská společnost Benešov s.r.o.</v>
      </c>
      <c r="G77" s="33"/>
      <c r="H77" s="33"/>
      <c r="I77" s="28" t="s">
        <v>37</v>
      </c>
      <c r="J77" s="29" t="str">
        <f>E24</f>
        <v>Ing. Pavel Kuželka, Lenka Mastíková</v>
      </c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0.3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1" customFormat="1" ht="29.25" customHeight="1">
      <c r="A79" s="143"/>
      <c r="B79" s="144"/>
      <c r="C79" s="145" t="s">
        <v>107</v>
      </c>
      <c r="D79" s="146" t="s">
        <v>60</v>
      </c>
      <c r="E79" s="146" t="s">
        <v>56</v>
      </c>
      <c r="F79" s="146" t="s">
        <v>57</v>
      </c>
      <c r="G79" s="146" t="s">
        <v>108</v>
      </c>
      <c r="H79" s="146" t="s">
        <v>109</v>
      </c>
      <c r="I79" s="146" t="s">
        <v>110</v>
      </c>
      <c r="J79" s="147" t="s">
        <v>98</v>
      </c>
      <c r="K79" s="148" t="s">
        <v>111</v>
      </c>
      <c r="L79" s="149"/>
      <c r="M79" s="65" t="s">
        <v>17</v>
      </c>
      <c r="N79" s="66" t="s">
        <v>45</v>
      </c>
      <c r="O79" s="66" t="s">
        <v>112</v>
      </c>
      <c r="P79" s="66" t="s">
        <v>113</v>
      </c>
      <c r="Q79" s="66" t="s">
        <v>114</v>
      </c>
      <c r="R79" s="66" t="s">
        <v>115</v>
      </c>
      <c r="S79" s="66" t="s">
        <v>116</v>
      </c>
      <c r="T79" s="67" t="s">
        <v>117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63" s="2" customFormat="1" ht="22.9" customHeight="1">
      <c r="A80" s="31"/>
      <c r="B80" s="32"/>
      <c r="C80" s="72" t="s">
        <v>118</v>
      </c>
      <c r="D80" s="33"/>
      <c r="E80" s="33"/>
      <c r="F80" s="33"/>
      <c r="G80" s="33"/>
      <c r="H80" s="33"/>
      <c r="I80" s="33"/>
      <c r="J80" s="150">
        <f>BK80</f>
        <v>176000</v>
      </c>
      <c r="K80" s="33"/>
      <c r="L80" s="36"/>
      <c r="M80" s="68"/>
      <c r="N80" s="151"/>
      <c r="O80" s="69"/>
      <c r="P80" s="152">
        <f>P81</f>
        <v>0</v>
      </c>
      <c r="Q80" s="69"/>
      <c r="R80" s="152">
        <f>R81</f>
        <v>0</v>
      </c>
      <c r="S80" s="69"/>
      <c r="T80" s="153">
        <f>T81</f>
        <v>0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T80" s="17" t="s">
        <v>74</v>
      </c>
      <c r="AU80" s="17" t="s">
        <v>99</v>
      </c>
      <c r="BK80" s="154">
        <f>BK81</f>
        <v>176000</v>
      </c>
    </row>
    <row r="81" spans="2:63" s="12" customFormat="1" ht="25.9" customHeight="1">
      <c r="B81" s="155"/>
      <c r="C81" s="156"/>
      <c r="D81" s="157" t="s">
        <v>74</v>
      </c>
      <c r="E81" s="158" t="s">
        <v>89</v>
      </c>
      <c r="F81" s="158" t="s">
        <v>90</v>
      </c>
      <c r="G81" s="156"/>
      <c r="H81" s="156"/>
      <c r="I81" s="156"/>
      <c r="J81" s="159">
        <f>BK81</f>
        <v>176000</v>
      </c>
      <c r="K81" s="156"/>
      <c r="L81" s="160"/>
      <c r="M81" s="161"/>
      <c r="N81" s="162"/>
      <c r="O81" s="162"/>
      <c r="P81" s="163">
        <f>SUM(P82:P109)</f>
        <v>0</v>
      </c>
      <c r="Q81" s="162"/>
      <c r="R81" s="163">
        <f>SUM(R82:R109)</f>
        <v>0</v>
      </c>
      <c r="S81" s="162"/>
      <c r="T81" s="164">
        <f>SUM(T82:T109)</f>
        <v>0</v>
      </c>
      <c r="AR81" s="165" t="s">
        <v>150</v>
      </c>
      <c r="AT81" s="166" t="s">
        <v>74</v>
      </c>
      <c r="AU81" s="166" t="s">
        <v>75</v>
      </c>
      <c r="AY81" s="165" t="s">
        <v>121</v>
      </c>
      <c r="BK81" s="167">
        <f>SUM(BK82:BK109)</f>
        <v>176000</v>
      </c>
    </row>
    <row r="82" spans="1:65" s="2" customFormat="1" ht="14.45" customHeight="1">
      <c r="A82" s="31"/>
      <c r="B82" s="32"/>
      <c r="C82" s="170" t="s">
        <v>83</v>
      </c>
      <c r="D82" s="170" t="s">
        <v>123</v>
      </c>
      <c r="E82" s="171" t="s">
        <v>1219</v>
      </c>
      <c r="F82" s="172" t="s">
        <v>1220</v>
      </c>
      <c r="G82" s="173" t="s">
        <v>1112</v>
      </c>
      <c r="H82" s="174">
        <v>1</v>
      </c>
      <c r="I82" s="175">
        <v>10000</v>
      </c>
      <c r="J82" s="175">
        <f>ROUND(I82*H82,2)</f>
        <v>10000</v>
      </c>
      <c r="K82" s="176"/>
      <c r="L82" s="36"/>
      <c r="M82" s="177" t="s">
        <v>17</v>
      </c>
      <c r="N82" s="178" t="s">
        <v>46</v>
      </c>
      <c r="O82" s="179">
        <v>0</v>
      </c>
      <c r="P82" s="179">
        <f>O82*H82</f>
        <v>0</v>
      </c>
      <c r="Q82" s="179">
        <v>0</v>
      </c>
      <c r="R82" s="179">
        <f>Q82*H82</f>
        <v>0</v>
      </c>
      <c r="S82" s="179">
        <v>0</v>
      </c>
      <c r="T82" s="180">
        <f>S82*H82</f>
        <v>0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R82" s="181" t="s">
        <v>1221</v>
      </c>
      <c r="AT82" s="181" t="s">
        <v>123</v>
      </c>
      <c r="AU82" s="181" t="s">
        <v>83</v>
      </c>
      <c r="AY82" s="17" t="s">
        <v>121</v>
      </c>
      <c r="BE82" s="182">
        <f>IF(N82="základní",J82,0)</f>
        <v>10000</v>
      </c>
      <c r="BF82" s="182">
        <f>IF(N82="snížená",J82,0)</f>
        <v>0</v>
      </c>
      <c r="BG82" s="182">
        <f>IF(N82="zákl. přenesená",J82,0)</f>
        <v>0</v>
      </c>
      <c r="BH82" s="182">
        <f>IF(N82="sníž. přenesená",J82,0)</f>
        <v>0</v>
      </c>
      <c r="BI82" s="182">
        <f>IF(N82="nulová",J82,0)</f>
        <v>0</v>
      </c>
      <c r="BJ82" s="17" t="s">
        <v>83</v>
      </c>
      <c r="BK82" s="182">
        <f>ROUND(I82*H82,2)</f>
        <v>10000</v>
      </c>
      <c r="BL82" s="17" t="s">
        <v>1221</v>
      </c>
      <c r="BM82" s="181" t="s">
        <v>1222</v>
      </c>
    </row>
    <row r="83" spans="1:47" s="2" customFormat="1" ht="11.25">
      <c r="A83" s="31"/>
      <c r="B83" s="32"/>
      <c r="C83" s="33"/>
      <c r="D83" s="183" t="s">
        <v>129</v>
      </c>
      <c r="E83" s="33"/>
      <c r="F83" s="184" t="s">
        <v>1220</v>
      </c>
      <c r="G83" s="33"/>
      <c r="H83" s="33"/>
      <c r="I83" s="33"/>
      <c r="J83" s="33"/>
      <c r="K83" s="33"/>
      <c r="L83" s="36"/>
      <c r="M83" s="185"/>
      <c r="N83" s="186"/>
      <c r="O83" s="61"/>
      <c r="P83" s="61"/>
      <c r="Q83" s="61"/>
      <c r="R83" s="61"/>
      <c r="S83" s="61"/>
      <c r="T83" s="62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7" t="s">
        <v>129</v>
      </c>
      <c r="AU83" s="17" t="s">
        <v>83</v>
      </c>
    </row>
    <row r="84" spans="1:65" s="2" customFormat="1" ht="14.45" customHeight="1">
      <c r="A84" s="31"/>
      <c r="B84" s="32"/>
      <c r="C84" s="170" t="s">
        <v>85</v>
      </c>
      <c r="D84" s="170" t="s">
        <v>123</v>
      </c>
      <c r="E84" s="171" t="s">
        <v>1223</v>
      </c>
      <c r="F84" s="172" t="s">
        <v>1224</v>
      </c>
      <c r="G84" s="173" t="s">
        <v>1112</v>
      </c>
      <c r="H84" s="174">
        <v>1</v>
      </c>
      <c r="I84" s="175">
        <v>17500</v>
      </c>
      <c r="J84" s="175">
        <f>ROUND(I84*H84,2)</f>
        <v>17500</v>
      </c>
      <c r="K84" s="176"/>
      <c r="L84" s="36"/>
      <c r="M84" s="177" t="s">
        <v>17</v>
      </c>
      <c r="N84" s="178" t="s">
        <v>46</v>
      </c>
      <c r="O84" s="179">
        <v>0</v>
      </c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81" t="s">
        <v>1221</v>
      </c>
      <c r="AT84" s="181" t="s">
        <v>123</v>
      </c>
      <c r="AU84" s="181" t="s">
        <v>83</v>
      </c>
      <c r="AY84" s="17" t="s">
        <v>121</v>
      </c>
      <c r="BE84" s="182">
        <f>IF(N84="základní",J84,0)</f>
        <v>17500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7" t="s">
        <v>83</v>
      </c>
      <c r="BK84" s="182">
        <f>ROUND(I84*H84,2)</f>
        <v>17500</v>
      </c>
      <c r="BL84" s="17" t="s">
        <v>1221</v>
      </c>
      <c r="BM84" s="181" t="s">
        <v>1225</v>
      </c>
    </row>
    <row r="85" spans="1:47" s="2" customFormat="1" ht="11.25">
      <c r="A85" s="31"/>
      <c r="B85" s="32"/>
      <c r="C85" s="33"/>
      <c r="D85" s="183" t="s">
        <v>129</v>
      </c>
      <c r="E85" s="33"/>
      <c r="F85" s="184" t="s">
        <v>1226</v>
      </c>
      <c r="G85" s="33"/>
      <c r="H85" s="33"/>
      <c r="I85" s="33"/>
      <c r="J85" s="33"/>
      <c r="K85" s="33"/>
      <c r="L85" s="36"/>
      <c r="M85" s="185"/>
      <c r="N85" s="186"/>
      <c r="O85" s="61"/>
      <c r="P85" s="61"/>
      <c r="Q85" s="61"/>
      <c r="R85" s="61"/>
      <c r="S85" s="61"/>
      <c r="T85" s="62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7" t="s">
        <v>129</v>
      </c>
      <c r="AU85" s="17" t="s">
        <v>83</v>
      </c>
    </row>
    <row r="86" spans="1:65" s="2" customFormat="1" ht="14.45" customHeight="1">
      <c r="A86" s="31"/>
      <c r="B86" s="32"/>
      <c r="C86" s="170" t="s">
        <v>138</v>
      </c>
      <c r="D86" s="170" t="s">
        <v>123</v>
      </c>
      <c r="E86" s="171" t="s">
        <v>1227</v>
      </c>
      <c r="F86" s="172" t="s">
        <v>1228</v>
      </c>
      <c r="G86" s="173" t="s">
        <v>1112</v>
      </c>
      <c r="H86" s="174">
        <v>1</v>
      </c>
      <c r="I86" s="175">
        <v>10000</v>
      </c>
      <c r="J86" s="175">
        <f>ROUND(I86*H86,2)</f>
        <v>10000</v>
      </c>
      <c r="K86" s="176"/>
      <c r="L86" s="36"/>
      <c r="M86" s="177" t="s">
        <v>17</v>
      </c>
      <c r="N86" s="178" t="s">
        <v>46</v>
      </c>
      <c r="O86" s="179">
        <v>0</v>
      </c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81" t="s">
        <v>1221</v>
      </c>
      <c r="AT86" s="181" t="s">
        <v>123</v>
      </c>
      <c r="AU86" s="181" t="s">
        <v>83</v>
      </c>
      <c r="AY86" s="17" t="s">
        <v>121</v>
      </c>
      <c r="BE86" s="182">
        <f>IF(N86="základní",J86,0)</f>
        <v>10000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7" t="s">
        <v>83</v>
      </c>
      <c r="BK86" s="182">
        <f>ROUND(I86*H86,2)</f>
        <v>10000</v>
      </c>
      <c r="BL86" s="17" t="s">
        <v>1221</v>
      </c>
      <c r="BM86" s="181" t="s">
        <v>1229</v>
      </c>
    </row>
    <row r="87" spans="1:47" s="2" customFormat="1" ht="11.25">
      <c r="A87" s="31"/>
      <c r="B87" s="32"/>
      <c r="C87" s="33"/>
      <c r="D87" s="183" t="s">
        <v>129</v>
      </c>
      <c r="E87" s="33"/>
      <c r="F87" s="184" t="s">
        <v>1230</v>
      </c>
      <c r="G87" s="33"/>
      <c r="H87" s="33"/>
      <c r="I87" s="33"/>
      <c r="J87" s="33"/>
      <c r="K87" s="33"/>
      <c r="L87" s="36"/>
      <c r="M87" s="185"/>
      <c r="N87" s="186"/>
      <c r="O87" s="61"/>
      <c r="P87" s="61"/>
      <c r="Q87" s="61"/>
      <c r="R87" s="61"/>
      <c r="S87" s="61"/>
      <c r="T87" s="6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7" t="s">
        <v>129</v>
      </c>
      <c r="AU87" s="17" t="s">
        <v>83</v>
      </c>
    </row>
    <row r="88" spans="1:65" s="2" customFormat="1" ht="14.45" customHeight="1">
      <c r="A88" s="31"/>
      <c r="B88" s="32"/>
      <c r="C88" s="170" t="s">
        <v>127</v>
      </c>
      <c r="D88" s="170" t="s">
        <v>123</v>
      </c>
      <c r="E88" s="171" t="s">
        <v>1231</v>
      </c>
      <c r="F88" s="172" t="s">
        <v>1232</v>
      </c>
      <c r="G88" s="173" t="s">
        <v>1112</v>
      </c>
      <c r="H88" s="174">
        <v>1</v>
      </c>
      <c r="I88" s="175">
        <v>4000</v>
      </c>
      <c r="J88" s="175">
        <f>ROUND(I88*H88,2)</f>
        <v>4000</v>
      </c>
      <c r="K88" s="176"/>
      <c r="L88" s="36"/>
      <c r="M88" s="177" t="s">
        <v>17</v>
      </c>
      <c r="N88" s="178" t="s">
        <v>46</v>
      </c>
      <c r="O88" s="179">
        <v>0</v>
      </c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81" t="s">
        <v>1221</v>
      </c>
      <c r="AT88" s="181" t="s">
        <v>123</v>
      </c>
      <c r="AU88" s="181" t="s">
        <v>83</v>
      </c>
      <c r="AY88" s="17" t="s">
        <v>121</v>
      </c>
      <c r="BE88" s="182">
        <f>IF(N88="základní",J88,0)</f>
        <v>4000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7" t="s">
        <v>83</v>
      </c>
      <c r="BK88" s="182">
        <f>ROUND(I88*H88,2)</f>
        <v>4000</v>
      </c>
      <c r="BL88" s="17" t="s">
        <v>1221</v>
      </c>
      <c r="BM88" s="181" t="s">
        <v>1233</v>
      </c>
    </row>
    <row r="89" spans="1:47" s="2" customFormat="1" ht="11.25">
      <c r="A89" s="31"/>
      <c r="B89" s="32"/>
      <c r="C89" s="33"/>
      <c r="D89" s="183" t="s">
        <v>129</v>
      </c>
      <c r="E89" s="33"/>
      <c r="F89" s="184" t="s">
        <v>1232</v>
      </c>
      <c r="G89" s="33"/>
      <c r="H89" s="33"/>
      <c r="I89" s="33"/>
      <c r="J89" s="33"/>
      <c r="K89" s="33"/>
      <c r="L89" s="36"/>
      <c r="M89" s="185"/>
      <c r="N89" s="186"/>
      <c r="O89" s="61"/>
      <c r="P89" s="61"/>
      <c r="Q89" s="61"/>
      <c r="R89" s="61"/>
      <c r="S89" s="61"/>
      <c r="T89" s="6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7" t="s">
        <v>129</v>
      </c>
      <c r="AU89" s="17" t="s">
        <v>83</v>
      </c>
    </row>
    <row r="90" spans="1:65" s="2" customFormat="1" ht="14.45" customHeight="1">
      <c r="A90" s="31"/>
      <c r="B90" s="32"/>
      <c r="C90" s="170" t="s">
        <v>150</v>
      </c>
      <c r="D90" s="170" t="s">
        <v>123</v>
      </c>
      <c r="E90" s="171" t="s">
        <v>1234</v>
      </c>
      <c r="F90" s="172" t="s">
        <v>1235</v>
      </c>
      <c r="G90" s="173" t="s">
        <v>1112</v>
      </c>
      <c r="H90" s="174">
        <v>1</v>
      </c>
      <c r="I90" s="175">
        <v>15000</v>
      </c>
      <c r="J90" s="175">
        <f>ROUND(I90*H90,2)</f>
        <v>15000</v>
      </c>
      <c r="K90" s="176"/>
      <c r="L90" s="36"/>
      <c r="M90" s="177" t="s">
        <v>17</v>
      </c>
      <c r="N90" s="178" t="s">
        <v>46</v>
      </c>
      <c r="O90" s="179">
        <v>0</v>
      </c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81" t="s">
        <v>1221</v>
      </c>
      <c r="AT90" s="181" t="s">
        <v>123</v>
      </c>
      <c r="AU90" s="181" t="s">
        <v>83</v>
      </c>
      <c r="AY90" s="17" t="s">
        <v>121</v>
      </c>
      <c r="BE90" s="182">
        <f>IF(N90="základní",J90,0)</f>
        <v>15000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7" t="s">
        <v>83</v>
      </c>
      <c r="BK90" s="182">
        <f>ROUND(I90*H90,2)</f>
        <v>15000</v>
      </c>
      <c r="BL90" s="17" t="s">
        <v>1221</v>
      </c>
      <c r="BM90" s="181" t="s">
        <v>1236</v>
      </c>
    </row>
    <row r="91" spans="1:47" s="2" customFormat="1" ht="11.25">
      <c r="A91" s="31"/>
      <c r="B91" s="32"/>
      <c r="C91" s="33"/>
      <c r="D91" s="183" t="s">
        <v>129</v>
      </c>
      <c r="E91" s="33"/>
      <c r="F91" s="184" t="s">
        <v>1235</v>
      </c>
      <c r="G91" s="33"/>
      <c r="H91" s="33"/>
      <c r="I91" s="33"/>
      <c r="J91" s="33"/>
      <c r="K91" s="33"/>
      <c r="L91" s="36"/>
      <c r="M91" s="185"/>
      <c r="N91" s="186"/>
      <c r="O91" s="61"/>
      <c r="P91" s="61"/>
      <c r="Q91" s="61"/>
      <c r="R91" s="61"/>
      <c r="S91" s="61"/>
      <c r="T91" s="6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7" t="s">
        <v>129</v>
      </c>
      <c r="AU91" s="17" t="s">
        <v>83</v>
      </c>
    </row>
    <row r="92" spans="1:65" s="2" customFormat="1" ht="14.45" customHeight="1">
      <c r="A92" s="31"/>
      <c r="B92" s="32"/>
      <c r="C92" s="170" t="s">
        <v>156</v>
      </c>
      <c r="D92" s="170" t="s">
        <v>123</v>
      </c>
      <c r="E92" s="171" t="s">
        <v>1237</v>
      </c>
      <c r="F92" s="172" t="s">
        <v>1238</v>
      </c>
      <c r="G92" s="173" t="s">
        <v>1112</v>
      </c>
      <c r="H92" s="174">
        <v>1</v>
      </c>
      <c r="I92" s="175">
        <v>10000</v>
      </c>
      <c r="J92" s="175">
        <f>ROUND(I92*H92,2)</f>
        <v>10000</v>
      </c>
      <c r="K92" s="176"/>
      <c r="L92" s="36"/>
      <c r="M92" s="177" t="s">
        <v>17</v>
      </c>
      <c r="N92" s="178" t="s">
        <v>46</v>
      </c>
      <c r="O92" s="179">
        <v>0</v>
      </c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81" t="s">
        <v>1221</v>
      </c>
      <c r="AT92" s="181" t="s">
        <v>123</v>
      </c>
      <c r="AU92" s="181" t="s">
        <v>83</v>
      </c>
      <c r="AY92" s="17" t="s">
        <v>121</v>
      </c>
      <c r="BE92" s="182">
        <f>IF(N92="základní",J92,0)</f>
        <v>10000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7" t="s">
        <v>83</v>
      </c>
      <c r="BK92" s="182">
        <f>ROUND(I92*H92,2)</f>
        <v>10000</v>
      </c>
      <c r="BL92" s="17" t="s">
        <v>1221</v>
      </c>
      <c r="BM92" s="181" t="s">
        <v>1239</v>
      </c>
    </row>
    <row r="93" spans="1:47" s="2" customFormat="1" ht="11.25">
      <c r="A93" s="31"/>
      <c r="B93" s="32"/>
      <c r="C93" s="33"/>
      <c r="D93" s="183" t="s">
        <v>129</v>
      </c>
      <c r="E93" s="33"/>
      <c r="F93" s="184" t="s">
        <v>1238</v>
      </c>
      <c r="G93" s="33"/>
      <c r="H93" s="33"/>
      <c r="I93" s="33"/>
      <c r="J93" s="33"/>
      <c r="K93" s="33"/>
      <c r="L93" s="36"/>
      <c r="M93" s="185"/>
      <c r="N93" s="186"/>
      <c r="O93" s="61"/>
      <c r="P93" s="61"/>
      <c r="Q93" s="61"/>
      <c r="R93" s="61"/>
      <c r="S93" s="61"/>
      <c r="T93" s="6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7" t="s">
        <v>129</v>
      </c>
      <c r="AU93" s="17" t="s">
        <v>83</v>
      </c>
    </row>
    <row r="94" spans="1:65" s="2" customFormat="1" ht="14.45" customHeight="1">
      <c r="A94" s="31"/>
      <c r="B94" s="32"/>
      <c r="C94" s="170" t="s">
        <v>162</v>
      </c>
      <c r="D94" s="170" t="s">
        <v>123</v>
      </c>
      <c r="E94" s="171" t="s">
        <v>1240</v>
      </c>
      <c r="F94" s="172" t="s">
        <v>1241</v>
      </c>
      <c r="G94" s="173" t="s">
        <v>1112</v>
      </c>
      <c r="H94" s="174">
        <v>1</v>
      </c>
      <c r="I94" s="175">
        <v>40000</v>
      </c>
      <c r="J94" s="175">
        <f>ROUND(I94*H94,2)</f>
        <v>40000</v>
      </c>
      <c r="K94" s="176"/>
      <c r="L94" s="36"/>
      <c r="M94" s="177" t="s">
        <v>17</v>
      </c>
      <c r="N94" s="178" t="s">
        <v>46</v>
      </c>
      <c r="O94" s="179">
        <v>0</v>
      </c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81" t="s">
        <v>1221</v>
      </c>
      <c r="AT94" s="181" t="s">
        <v>123</v>
      </c>
      <c r="AU94" s="181" t="s">
        <v>83</v>
      </c>
      <c r="AY94" s="17" t="s">
        <v>121</v>
      </c>
      <c r="BE94" s="182">
        <f>IF(N94="základní",J94,0)</f>
        <v>40000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83</v>
      </c>
      <c r="BK94" s="182">
        <f>ROUND(I94*H94,2)</f>
        <v>40000</v>
      </c>
      <c r="BL94" s="17" t="s">
        <v>1221</v>
      </c>
      <c r="BM94" s="181" t="s">
        <v>1242</v>
      </c>
    </row>
    <row r="95" spans="1:47" s="2" customFormat="1" ht="19.5">
      <c r="A95" s="31"/>
      <c r="B95" s="32"/>
      <c r="C95" s="33"/>
      <c r="D95" s="183" t="s">
        <v>129</v>
      </c>
      <c r="E95" s="33"/>
      <c r="F95" s="184" t="s">
        <v>1243</v>
      </c>
      <c r="G95" s="33"/>
      <c r="H95" s="33"/>
      <c r="I95" s="33"/>
      <c r="J95" s="33"/>
      <c r="K95" s="33"/>
      <c r="L95" s="36"/>
      <c r="M95" s="185"/>
      <c r="N95" s="186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7" t="s">
        <v>129</v>
      </c>
      <c r="AU95" s="17" t="s">
        <v>83</v>
      </c>
    </row>
    <row r="96" spans="1:65" s="2" customFormat="1" ht="14.45" customHeight="1">
      <c r="A96" s="31"/>
      <c r="B96" s="32"/>
      <c r="C96" s="170" t="s">
        <v>167</v>
      </c>
      <c r="D96" s="170" t="s">
        <v>123</v>
      </c>
      <c r="E96" s="171" t="s">
        <v>1244</v>
      </c>
      <c r="F96" s="172" t="s">
        <v>1245</v>
      </c>
      <c r="G96" s="173" t="s">
        <v>1112</v>
      </c>
      <c r="H96" s="174">
        <v>1</v>
      </c>
      <c r="I96" s="175">
        <v>5000</v>
      </c>
      <c r="J96" s="175">
        <f>ROUND(I96*H96,2)</f>
        <v>5000</v>
      </c>
      <c r="K96" s="176"/>
      <c r="L96" s="36"/>
      <c r="M96" s="177" t="s">
        <v>17</v>
      </c>
      <c r="N96" s="178" t="s">
        <v>46</v>
      </c>
      <c r="O96" s="179">
        <v>0</v>
      </c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81" t="s">
        <v>1221</v>
      </c>
      <c r="AT96" s="181" t="s">
        <v>123</v>
      </c>
      <c r="AU96" s="181" t="s">
        <v>83</v>
      </c>
      <c r="AY96" s="17" t="s">
        <v>121</v>
      </c>
      <c r="BE96" s="182">
        <f>IF(N96="základní",J96,0)</f>
        <v>5000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7" t="s">
        <v>83</v>
      </c>
      <c r="BK96" s="182">
        <f>ROUND(I96*H96,2)</f>
        <v>5000</v>
      </c>
      <c r="BL96" s="17" t="s">
        <v>1221</v>
      </c>
      <c r="BM96" s="181" t="s">
        <v>1246</v>
      </c>
    </row>
    <row r="97" spans="1:47" s="2" customFormat="1" ht="11.25">
      <c r="A97" s="31"/>
      <c r="B97" s="32"/>
      <c r="C97" s="33"/>
      <c r="D97" s="183" t="s">
        <v>129</v>
      </c>
      <c r="E97" s="33"/>
      <c r="F97" s="184" t="s">
        <v>1245</v>
      </c>
      <c r="G97" s="33"/>
      <c r="H97" s="33"/>
      <c r="I97" s="33"/>
      <c r="J97" s="33"/>
      <c r="K97" s="33"/>
      <c r="L97" s="36"/>
      <c r="M97" s="185"/>
      <c r="N97" s="186"/>
      <c r="O97" s="61"/>
      <c r="P97" s="61"/>
      <c r="Q97" s="61"/>
      <c r="R97" s="61"/>
      <c r="S97" s="61"/>
      <c r="T97" s="6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7" t="s">
        <v>129</v>
      </c>
      <c r="AU97" s="17" t="s">
        <v>83</v>
      </c>
    </row>
    <row r="98" spans="1:65" s="2" customFormat="1" ht="14.45" customHeight="1">
      <c r="A98" s="31"/>
      <c r="B98" s="32"/>
      <c r="C98" s="170" t="s">
        <v>172</v>
      </c>
      <c r="D98" s="170" t="s">
        <v>123</v>
      </c>
      <c r="E98" s="171" t="s">
        <v>1247</v>
      </c>
      <c r="F98" s="172" t="s">
        <v>1248</v>
      </c>
      <c r="G98" s="173" t="s">
        <v>1112</v>
      </c>
      <c r="H98" s="174">
        <v>1</v>
      </c>
      <c r="I98" s="175">
        <v>7500</v>
      </c>
      <c r="J98" s="175">
        <f>ROUND(I98*H98,2)</f>
        <v>7500</v>
      </c>
      <c r="K98" s="176"/>
      <c r="L98" s="36"/>
      <c r="M98" s="177" t="s">
        <v>17</v>
      </c>
      <c r="N98" s="178" t="s">
        <v>46</v>
      </c>
      <c r="O98" s="179">
        <v>0</v>
      </c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81" t="s">
        <v>1221</v>
      </c>
      <c r="AT98" s="181" t="s">
        <v>123</v>
      </c>
      <c r="AU98" s="181" t="s">
        <v>83</v>
      </c>
      <c r="AY98" s="17" t="s">
        <v>121</v>
      </c>
      <c r="BE98" s="182">
        <f>IF(N98="základní",J98,0)</f>
        <v>7500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7" t="s">
        <v>83</v>
      </c>
      <c r="BK98" s="182">
        <f>ROUND(I98*H98,2)</f>
        <v>7500</v>
      </c>
      <c r="BL98" s="17" t="s">
        <v>1221</v>
      </c>
      <c r="BM98" s="181" t="s">
        <v>1249</v>
      </c>
    </row>
    <row r="99" spans="1:47" s="2" customFormat="1" ht="11.25">
      <c r="A99" s="31"/>
      <c r="B99" s="32"/>
      <c r="C99" s="33"/>
      <c r="D99" s="183" t="s">
        <v>129</v>
      </c>
      <c r="E99" s="33"/>
      <c r="F99" s="184" t="s">
        <v>1250</v>
      </c>
      <c r="G99" s="33"/>
      <c r="H99" s="33"/>
      <c r="I99" s="33"/>
      <c r="J99" s="33"/>
      <c r="K99" s="33"/>
      <c r="L99" s="36"/>
      <c r="M99" s="185"/>
      <c r="N99" s="186"/>
      <c r="O99" s="61"/>
      <c r="P99" s="61"/>
      <c r="Q99" s="61"/>
      <c r="R99" s="61"/>
      <c r="S99" s="61"/>
      <c r="T99" s="6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7" t="s">
        <v>129</v>
      </c>
      <c r="AU99" s="17" t="s">
        <v>83</v>
      </c>
    </row>
    <row r="100" spans="1:65" s="2" customFormat="1" ht="24.2" customHeight="1">
      <c r="A100" s="31"/>
      <c r="B100" s="32"/>
      <c r="C100" s="170" t="s">
        <v>180</v>
      </c>
      <c r="D100" s="170" t="s">
        <v>123</v>
      </c>
      <c r="E100" s="171" t="s">
        <v>1251</v>
      </c>
      <c r="F100" s="172" t="s">
        <v>1252</v>
      </c>
      <c r="G100" s="173" t="s">
        <v>1112</v>
      </c>
      <c r="H100" s="174">
        <v>1</v>
      </c>
      <c r="I100" s="175">
        <v>25000</v>
      </c>
      <c r="J100" s="175">
        <f>ROUND(I100*H100,2)</f>
        <v>25000</v>
      </c>
      <c r="K100" s="176"/>
      <c r="L100" s="36"/>
      <c r="M100" s="177" t="s">
        <v>17</v>
      </c>
      <c r="N100" s="178" t="s">
        <v>46</v>
      </c>
      <c r="O100" s="179">
        <v>0</v>
      </c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81" t="s">
        <v>1221</v>
      </c>
      <c r="AT100" s="181" t="s">
        <v>123</v>
      </c>
      <c r="AU100" s="181" t="s">
        <v>83</v>
      </c>
      <c r="AY100" s="17" t="s">
        <v>121</v>
      </c>
      <c r="BE100" s="182">
        <f>IF(N100="základní",J100,0)</f>
        <v>25000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7" t="s">
        <v>83</v>
      </c>
      <c r="BK100" s="182">
        <f>ROUND(I100*H100,2)</f>
        <v>25000</v>
      </c>
      <c r="BL100" s="17" t="s">
        <v>1221</v>
      </c>
      <c r="BM100" s="181" t="s">
        <v>1253</v>
      </c>
    </row>
    <row r="101" spans="1:47" s="2" customFormat="1" ht="11.25">
      <c r="A101" s="31"/>
      <c r="B101" s="32"/>
      <c r="C101" s="33"/>
      <c r="D101" s="183" t="s">
        <v>129</v>
      </c>
      <c r="E101" s="33"/>
      <c r="F101" s="184" t="s">
        <v>1252</v>
      </c>
      <c r="G101" s="33"/>
      <c r="H101" s="33"/>
      <c r="I101" s="33"/>
      <c r="J101" s="33"/>
      <c r="K101" s="33"/>
      <c r="L101" s="36"/>
      <c r="M101" s="185"/>
      <c r="N101" s="186"/>
      <c r="O101" s="61"/>
      <c r="P101" s="61"/>
      <c r="Q101" s="61"/>
      <c r="R101" s="61"/>
      <c r="S101" s="61"/>
      <c r="T101" s="6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7" t="s">
        <v>129</v>
      </c>
      <c r="AU101" s="17" t="s">
        <v>83</v>
      </c>
    </row>
    <row r="102" spans="1:65" s="2" customFormat="1" ht="14.45" customHeight="1">
      <c r="A102" s="31"/>
      <c r="B102" s="32"/>
      <c r="C102" s="170" t="s">
        <v>186</v>
      </c>
      <c r="D102" s="170" t="s">
        <v>123</v>
      </c>
      <c r="E102" s="171" t="s">
        <v>1254</v>
      </c>
      <c r="F102" s="172" t="s">
        <v>1255</v>
      </c>
      <c r="G102" s="173" t="s">
        <v>1112</v>
      </c>
      <c r="H102" s="174">
        <v>1</v>
      </c>
      <c r="I102" s="175">
        <v>19500</v>
      </c>
      <c r="J102" s="175">
        <f>ROUND(I102*H102,2)</f>
        <v>19500</v>
      </c>
      <c r="K102" s="176"/>
      <c r="L102" s="36"/>
      <c r="M102" s="177" t="s">
        <v>17</v>
      </c>
      <c r="N102" s="178" t="s">
        <v>46</v>
      </c>
      <c r="O102" s="179">
        <v>0</v>
      </c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81" t="s">
        <v>1221</v>
      </c>
      <c r="AT102" s="181" t="s">
        <v>123</v>
      </c>
      <c r="AU102" s="181" t="s">
        <v>83</v>
      </c>
      <c r="AY102" s="17" t="s">
        <v>121</v>
      </c>
      <c r="BE102" s="182">
        <f>IF(N102="základní",J102,0)</f>
        <v>19500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7" t="s">
        <v>83</v>
      </c>
      <c r="BK102" s="182">
        <f>ROUND(I102*H102,2)</f>
        <v>19500</v>
      </c>
      <c r="BL102" s="17" t="s">
        <v>1221</v>
      </c>
      <c r="BM102" s="181" t="s">
        <v>1256</v>
      </c>
    </row>
    <row r="103" spans="1:47" s="2" customFormat="1" ht="11.25">
      <c r="A103" s="31"/>
      <c r="B103" s="32"/>
      <c r="C103" s="33"/>
      <c r="D103" s="183" t="s">
        <v>129</v>
      </c>
      <c r="E103" s="33"/>
      <c r="F103" s="184" t="s">
        <v>1255</v>
      </c>
      <c r="G103" s="33"/>
      <c r="H103" s="33"/>
      <c r="I103" s="33"/>
      <c r="J103" s="33"/>
      <c r="K103" s="33"/>
      <c r="L103" s="36"/>
      <c r="M103" s="185"/>
      <c r="N103" s="186"/>
      <c r="O103" s="61"/>
      <c r="P103" s="61"/>
      <c r="Q103" s="61"/>
      <c r="R103" s="61"/>
      <c r="S103" s="61"/>
      <c r="T103" s="6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7" t="s">
        <v>129</v>
      </c>
      <c r="AU103" s="17" t="s">
        <v>83</v>
      </c>
    </row>
    <row r="104" spans="1:65" s="2" customFormat="1" ht="14.45" customHeight="1">
      <c r="A104" s="31"/>
      <c r="B104" s="32"/>
      <c r="C104" s="170" t="s">
        <v>191</v>
      </c>
      <c r="D104" s="170" t="s">
        <v>123</v>
      </c>
      <c r="E104" s="171" t="s">
        <v>1257</v>
      </c>
      <c r="F104" s="172" t="s">
        <v>1258</v>
      </c>
      <c r="G104" s="173" t="s">
        <v>1112</v>
      </c>
      <c r="H104" s="174">
        <v>1</v>
      </c>
      <c r="I104" s="175">
        <v>4500</v>
      </c>
      <c r="J104" s="175">
        <f>ROUND(I104*H104,2)</f>
        <v>4500</v>
      </c>
      <c r="K104" s="176"/>
      <c r="L104" s="36"/>
      <c r="M104" s="177" t="s">
        <v>17</v>
      </c>
      <c r="N104" s="178" t="s">
        <v>46</v>
      </c>
      <c r="O104" s="179">
        <v>0</v>
      </c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81" t="s">
        <v>1221</v>
      </c>
      <c r="AT104" s="181" t="s">
        <v>123</v>
      </c>
      <c r="AU104" s="181" t="s">
        <v>83</v>
      </c>
      <c r="AY104" s="17" t="s">
        <v>121</v>
      </c>
      <c r="BE104" s="182">
        <f>IF(N104="základní",J104,0)</f>
        <v>4500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7" t="s">
        <v>83</v>
      </c>
      <c r="BK104" s="182">
        <f>ROUND(I104*H104,2)</f>
        <v>4500</v>
      </c>
      <c r="BL104" s="17" t="s">
        <v>1221</v>
      </c>
      <c r="BM104" s="181" t="s">
        <v>1259</v>
      </c>
    </row>
    <row r="105" spans="1:47" s="2" customFormat="1" ht="11.25">
      <c r="A105" s="31"/>
      <c r="B105" s="32"/>
      <c r="C105" s="33"/>
      <c r="D105" s="183" t="s">
        <v>129</v>
      </c>
      <c r="E105" s="33"/>
      <c r="F105" s="184" t="s">
        <v>1258</v>
      </c>
      <c r="G105" s="33"/>
      <c r="H105" s="33"/>
      <c r="I105" s="33"/>
      <c r="J105" s="33"/>
      <c r="K105" s="33"/>
      <c r="L105" s="36"/>
      <c r="M105" s="185"/>
      <c r="N105" s="186"/>
      <c r="O105" s="61"/>
      <c r="P105" s="61"/>
      <c r="Q105" s="61"/>
      <c r="R105" s="61"/>
      <c r="S105" s="61"/>
      <c r="T105" s="6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7" t="s">
        <v>129</v>
      </c>
      <c r="AU105" s="17" t="s">
        <v>83</v>
      </c>
    </row>
    <row r="106" spans="1:65" s="2" customFormat="1" ht="14.45" customHeight="1">
      <c r="A106" s="31"/>
      <c r="B106" s="32"/>
      <c r="C106" s="170" t="s">
        <v>196</v>
      </c>
      <c r="D106" s="170" t="s">
        <v>123</v>
      </c>
      <c r="E106" s="171" t="s">
        <v>1260</v>
      </c>
      <c r="F106" s="172" t="s">
        <v>1261</v>
      </c>
      <c r="G106" s="173" t="s">
        <v>1112</v>
      </c>
      <c r="H106" s="174">
        <v>1</v>
      </c>
      <c r="I106" s="175">
        <v>3000</v>
      </c>
      <c r="J106" s="175">
        <f>ROUND(I106*H106,2)</f>
        <v>3000</v>
      </c>
      <c r="K106" s="176"/>
      <c r="L106" s="36"/>
      <c r="M106" s="177" t="s">
        <v>17</v>
      </c>
      <c r="N106" s="178" t="s">
        <v>46</v>
      </c>
      <c r="O106" s="179">
        <v>0</v>
      </c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81" t="s">
        <v>1221</v>
      </c>
      <c r="AT106" s="181" t="s">
        <v>123</v>
      </c>
      <c r="AU106" s="181" t="s">
        <v>83</v>
      </c>
      <c r="AY106" s="17" t="s">
        <v>121</v>
      </c>
      <c r="BE106" s="182">
        <f>IF(N106="základní",J106,0)</f>
        <v>3000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7" t="s">
        <v>83</v>
      </c>
      <c r="BK106" s="182">
        <f>ROUND(I106*H106,2)</f>
        <v>3000</v>
      </c>
      <c r="BL106" s="17" t="s">
        <v>1221</v>
      </c>
      <c r="BM106" s="181" t="s">
        <v>1262</v>
      </c>
    </row>
    <row r="107" spans="1:47" s="2" customFormat="1" ht="11.25">
      <c r="A107" s="31"/>
      <c r="B107" s="32"/>
      <c r="C107" s="33"/>
      <c r="D107" s="183" t="s">
        <v>129</v>
      </c>
      <c r="E107" s="33"/>
      <c r="F107" s="184" t="s">
        <v>1261</v>
      </c>
      <c r="G107" s="33"/>
      <c r="H107" s="33"/>
      <c r="I107" s="33"/>
      <c r="J107" s="33"/>
      <c r="K107" s="33"/>
      <c r="L107" s="36"/>
      <c r="M107" s="185"/>
      <c r="N107" s="186"/>
      <c r="O107" s="61"/>
      <c r="P107" s="61"/>
      <c r="Q107" s="61"/>
      <c r="R107" s="61"/>
      <c r="S107" s="61"/>
      <c r="T107" s="6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7" t="s">
        <v>129</v>
      </c>
      <c r="AU107" s="17" t="s">
        <v>83</v>
      </c>
    </row>
    <row r="108" spans="1:65" s="2" customFormat="1" ht="14.45" customHeight="1">
      <c r="A108" s="31"/>
      <c r="B108" s="32"/>
      <c r="C108" s="170" t="s">
        <v>203</v>
      </c>
      <c r="D108" s="170" t="s">
        <v>123</v>
      </c>
      <c r="E108" s="171" t="s">
        <v>1263</v>
      </c>
      <c r="F108" s="172" t="s">
        <v>1264</v>
      </c>
      <c r="G108" s="173" t="s">
        <v>1112</v>
      </c>
      <c r="H108" s="174">
        <v>1</v>
      </c>
      <c r="I108" s="175">
        <v>5000</v>
      </c>
      <c r="J108" s="175">
        <f>ROUND(I108*H108,2)</f>
        <v>5000</v>
      </c>
      <c r="K108" s="176"/>
      <c r="L108" s="36"/>
      <c r="M108" s="177" t="s">
        <v>17</v>
      </c>
      <c r="N108" s="178" t="s">
        <v>46</v>
      </c>
      <c r="O108" s="179">
        <v>0</v>
      </c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81" t="s">
        <v>1221</v>
      </c>
      <c r="AT108" s="181" t="s">
        <v>123</v>
      </c>
      <c r="AU108" s="181" t="s">
        <v>83</v>
      </c>
      <c r="AY108" s="17" t="s">
        <v>121</v>
      </c>
      <c r="BE108" s="182">
        <f>IF(N108="základní",J108,0)</f>
        <v>5000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7" t="s">
        <v>83</v>
      </c>
      <c r="BK108" s="182">
        <f>ROUND(I108*H108,2)</f>
        <v>5000</v>
      </c>
      <c r="BL108" s="17" t="s">
        <v>1221</v>
      </c>
      <c r="BM108" s="181" t="s">
        <v>1265</v>
      </c>
    </row>
    <row r="109" spans="1:47" s="2" customFormat="1" ht="11.25">
      <c r="A109" s="31"/>
      <c r="B109" s="32"/>
      <c r="C109" s="33"/>
      <c r="D109" s="183" t="s">
        <v>129</v>
      </c>
      <c r="E109" s="33"/>
      <c r="F109" s="184" t="s">
        <v>1264</v>
      </c>
      <c r="G109" s="33"/>
      <c r="H109" s="33"/>
      <c r="I109" s="33"/>
      <c r="J109" s="33"/>
      <c r="K109" s="33"/>
      <c r="L109" s="36"/>
      <c r="M109" s="220"/>
      <c r="N109" s="221"/>
      <c r="O109" s="222"/>
      <c r="P109" s="222"/>
      <c r="Q109" s="222"/>
      <c r="R109" s="222"/>
      <c r="S109" s="222"/>
      <c r="T109" s="22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7" t="s">
        <v>129</v>
      </c>
      <c r="AU109" s="17" t="s">
        <v>83</v>
      </c>
    </row>
    <row r="110" spans="1:31" s="2" customFormat="1" ht="6.95" customHeight="1">
      <c r="A110" s="31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6"/>
      <c r="M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</sheetData>
  <sheetProtection algorithmName="SHA-512" hashValue="quG6u1iBJZz2u4mBmMoLR5ufhDT4jS29FD/Hm5Jx+D6m/mPCd7L3nGJACpxyXHeygF2FoXYaBx7URQUH7jrcUg==" saltValue="mry1etZH0pNTUILWHgPfIe8VwHFY9+0477Ai40+GDKHCFB18mFxnObAcbn2Tjr8J09kTzBfQ1YrL+81vF2bwHg==" spinCount="100000" sheet="1" objects="1" scenarios="1" formatColumns="0" formatRows="0" autoFilter="0"/>
  <autoFilter ref="C79:K109"/>
  <mergeCells count="8">
    <mergeCell ref="E70:H70"/>
    <mergeCell ref="E72:H72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4" customWidth="1"/>
    <col min="2" max="2" width="1.7109375" style="224" customWidth="1"/>
    <col min="3" max="4" width="5.00390625" style="224" customWidth="1"/>
    <col min="5" max="5" width="11.7109375" style="224" customWidth="1"/>
    <col min="6" max="6" width="9.140625" style="224" customWidth="1"/>
    <col min="7" max="7" width="5.00390625" style="224" customWidth="1"/>
    <col min="8" max="8" width="77.8515625" style="224" customWidth="1"/>
    <col min="9" max="10" width="20.00390625" style="224" customWidth="1"/>
    <col min="11" max="11" width="1.7109375" style="224" customWidth="1"/>
  </cols>
  <sheetData>
    <row r="1" s="1" customFormat="1" ht="37.5" customHeight="1"/>
    <row r="2" spans="2:11" s="1" customFormat="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5" customFormat="1" ht="45" customHeight="1">
      <c r="B3" s="228"/>
      <c r="C3" s="349" t="s">
        <v>1266</v>
      </c>
      <c r="D3" s="349"/>
      <c r="E3" s="349"/>
      <c r="F3" s="349"/>
      <c r="G3" s="349"/>
      <c r="H3" s="349"/>
      <c r="I3" s="349"/>
      <c r="J3" s="349"/>
      <c r="K3" s="229"/>
    </row>
    <row r="4" spans="2:11" s="1" customFormat="1" ht="25.5" customHeight="1">
      <c r="B4" s="230"/>
      <c r="C4" s="354" t="s">
        <v>1267</v>
      </c>
      <c r="D4" s="354"/>
      <c r="E4" s="354"/>
      <c r="F4" s="354"/>
      <c r="G4" s="354"/>
      <c r="H4" s="354"/>
      <c r="I4" s="354"/>
      <c r="J4" s="354"/>
      <c r="K4" s="231"/>
    </row>
    <row r="5" spans="2:11" s="1" customFormat="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30"/>
      <c r="C6" s="353" t="s">
        <v>1268</v>
      </c>
      <c r="D6" s="353"/>
      <c r="E6" s="353"/>
      <c r="F6" s="353"/>
      <c r="G6" s="353"/>
      <c r="H6" s="353"/>
      <c r="I6" s="353"/>
      <c r="J6" s="353"/>
      <c r="K6" s="231"/>
    </row>
    <row r="7" spans="2:11" s="1" customFormat="1" ht="15" customHeight="1">
      <c r="B7" s="234"/>
      <c r="C7" s="353" t="s">
        <v>1269</v>
      </c>
      <c r="D7" s="353"/>
      <c r="E7" s="353"/>
      <c r="F7" s="353"/>
      <c r="G7" s="353"/>
      <c r="H7" s="353"/>
      <c r="I7" s="353"/>
      <c r="J7" s="353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353" t="s">
        <v>1270</v>
      </c>
      <c r="D9" s="353"/>
      <c r="E9" s="353"/>
      <c r="F9" s="353"/>
      <c r="G9" s="353"/>
      <c r="H9" s="353"/>
      <c r="I9" s="353"/>
      <c r="J9" s="353"/>
      <c r="K9" s="231"/>
    </row>
    <row r="10" spans="2:11" s="1" customFormat="1" ht="15" customHeight="1">
      <c r="B10" s="234"/>
      <c r="C10" s="233"/>
      <c r="D10" s="353" t="s">
        <v>1271</v>
      </c>
      <c r="E10" s="353"/>
      <c r="F10" s="353"/>
      <c r="G10" s="353"/>
      <c r="H10" s="353"/>
      <c r="I10" s="353"/>
      <c r="J10" s="353"/>
      <c r="K10" s="231"/>
    </row>
    <row r="11" spans="2:11" s="1" customFormat="1" ht="15" customHeight="1">
      <c r="B11" s="234"/>
      <c r="C11" s="235"/>
      <c r="D11" s="353" t="s">
        <v>1272</v>
      </c>
      <c r="E11" s="353"/>
      <c r="F11" s="353"/>
      <c r="G11" s="353"/>
      <c r="H11" s="353"/>
      <c r="I11" s="353"/>
      <c r="J11" s="353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1273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353" t="s">
        <v>1274</v>
      </c>
      <c r="E15" s="353"/>
      <c r="F15" s="353"/>
      <c r="G15" s="353"/>
      <c r="H15" s="353"/>
      <c r="I15" s="353"/>
      <c r="J15" s="353"/>
      <c r="K15" s="231"/>
    </row>
    <row r="16" spans="2:11" s="1" customFormat="1" ht="15" customHeight="1">
      <c r="B16" s="234"/>
      <c r="C16" s="235"/>
      <c r="D16" s="353" t="s">
        <v>1275</v>
      </c>
      <c r="E16" s="353"/>
      <c r="F16" s="353"/>
      <c r="G16" s="353"/>
      <c r="H16" s="353"/>
      <c r="I16" s="353"/>
      <c r="J16" s="353"/>
      <c r="K16" s="231"/>
    </row>
    <row r="17" spans="2:11" s="1" customFormat="1" ht="15" customHeight="1">
      <c r="B17" s="234"/>
      <c r="C17" s="235"/>
      <c r="D17" s="353" t="s">
        <v>1276</v>
      </c>
      <c r="E17" s="353"/>
      <c r="F17" s="353"/>
      <c r="G17" s="353"/>
      <c r="H17" s="353"/>
      <c r="I17" s="353"/>
      <c r="J17" s="353"/>
      <c r="K17" s="231"/>
    </row>
    <row r="18" spans="2:11" s="1" customFormat="1" ht="15" customHeight="1">
      <c r="B18" s="234"/>
      <c r="C18" s="235"/>
      <c r="D18" s="235"/>
      <c r="E18" s="237" t="s">
        <v>82</v>
      </c>
      <c r="F18" s="353" t="s">
        <v>1277</v>
      </c>
      <c r="G18" s="353"/>
      <c r="H18" s="353"/>
      <c r="I18" s="353"/>
      <c r="J18" s="353"/>
      <c r="K18" s="231"/>
    </row>
    <row r="19" spans="2:11" s="1" customFormat="1" ht="15" customHeight="1">
      <c r="B19" s="234"/>
      <c r="C19" s="235"/>
      <c r="D19" s="235"/>
      <c r="E19" s="237" t="s">
        <v>1278</v>
      </c>
      <c r="F19" s="353" t="s">
        <v>1279</v>
      </c>
      <c r="G19" s="353"/>
      <c r="H19" s="353"/>
      <c r="I19" s="353"/>
      <c r="J19" s="353"/>
      <c r="K19" s="231"/>
    </row>
    <row r="20" spans="2:11" s="1" customFormat="1" ht="15" customHeight="1">
      <c r="B20" s="234"/>
      <c r="C20" s="235"/>
      <c r="D20" s="235"/>
      <c r="E20" s="237" t="s">
        <v>1280</v>
      </c>
      <c r="F20" s="353" t="s">
        <v>1281</v>
      </c>
      <c r="G20" s="353"/>
      <c r="H20" s="353"/>
      <c r="I20" s="353"/>
      <c r="J20" s="353"/>
      <c r="K20" s="231"/>
    </row>
    <row r="21" spans="2:11" s="1" customFormat="1" ht="15" customHeight="1">
      <c r="B21" s="234"/>
      <c r="C21" s="235"/>
      <c r="D21" s="235"/>
      <c r="E21" s="237" t="s">
        <v>1282</v>
      </c>
      <c r="F21" s="353" t="s">
        <v>1283</v>
      </c>
      <c r="G21" s="353"/>
      <c r="H21" s="353"/>
      <c r="I21" s="353"/>
      <c r="J21" s="353"/>
      <c r="K21" s="231"/>
    </row>
    <row r="22" spans="2:11" s="1" customFormat="1" ht="15" customHeight="1">
      <c r="B22" s="234"/>
      <c r="C22" s="235"/>
      <c r="D22" s="235"/>
      <c r="E22" s="237" t="s">
        <v>1284</v>
      </c>
      <c r="F22" s="353" t="s">
        <v>1285</v>
      </c>
      <c r="G22" s="353"/>
      <c r="H22" s="353"/>
      <c r="I22" s="353"/>
      <c r="J22" s="353"/>
      <c r="K22" s="231"/>
    </row>
    <row r="23" spans="2:11" s="1" customFormat="1" ht="15" customHeight="1">
      <c r="B23" s="234"/>
      <c r="C23" s="235"/>
      <c r="D23" s="235"/>
      <c r="E23" s="237" t="s">
        <v>1286</v>
      </c>
      <c r="F23" s="353" t="s">
        <v>1287</v>
      </c>
      <c r="G23" s="353"/>
      <c r="H23" s="353"/>
      <c r="I23" s="353"/>
      <c r="J23" s="353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353" t="s">
        <v>1288</v>
      </c>
      <c r="D25" s="353"/>
      <c r="E25" s="353"/>
      <c r="F25" s="353"/>
      <c r="G25" s="353"/>
      <c r="H25" s="353"/>
      <c r="I25" s="353"/>
      <c r="J25" s="353"/>
      <c r="K25" s="231"/>
    </row>
    <row r="26" spans="2:11" s="1" customFormat="1" ht="15" customHeight="1">
      <c r="B26" s="234"/>
      <c r="C26" s="353" t="s">
        <v>1289</v>
      </c>
      <c r="D26" s="353"/>
      <c r="E26" s="353"/>
      <c r="F26" s="353"/>
      <c r="G26" s="353"/>
      <c r="H26" s="353"/>
      <c r="I26" s="353"/>
      <c r="J26" s="353"/>
      <c r="K26" s="231"/>
    </row>
    <row r="27" spans="2:11" s="1" customFormat="1" ht="15" customHeight="1">
      <c r="B27" s="234"/>
      <c r="C27" s="233"/>
      <c r="D27" s="353" t="s">
        <v>1290</v>
      </c>
      <c r="E27" s="353"/>
      <c r="F27" s="353"/>
      <c r="G27" s="353"/>
      <c r="H27" s="353"/>
      <c r="I27" s="353"/>
      <c r="J27" s="353"/>
      <c r="K27" s="231"/>
    </row>
    <row r="28" spans="2:11" s="1" customFormat="1" ht="15" customHeight="1">
      <c r="B28" s="234"/>
      <c r="C28" s="235"/>
      <c r="D28" s="353" t="s">
        <v>1291</v>
      </c>
      <c r="E28" s="353"/>
      <c r="F28" s="353"/>
      <c r="G28" s="353"/>
      <c r="H28" s="353"/>
      <c r="I28" s="353"/>
      <c r="J28" s="353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353" t="s">
        <v>1292</v>
      </c>
      <c r="E30" s="353"/>
      <c r="F30" s="353"/>
      <c r="G30" s="353"/>
      <c r="H30" s="353"/>
      <c r="I30" s="353"/>
      <c r="J30" s="353"/>
      <c r="K30" s="231"/>
    </row>
    <row r="31" spans="2:11" s="1" customFormat="1" ht="15" customHeight="1">
      <c r="B31" s="234"/>
      <c r="C31" s="235"/>
      <c r="D31" s="353" t="s">
        <v>1293</v>
      </c>
      <c r="E31" s="353"/>
      <c r="F31" s="353"/>
      <c r="G31" s="353"/>
      <c r="H31" s="353"/>
      <c r="I31" s="353"/>
      <c r="J31" s="353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353" t="s">
        <v>1294</v>
      </c>
      <c r="E33" s="353"/>
      <c r="F33" s="353"/>
      <c r="G33" s="353"/>
      <c r="H33" s="353"/>
      <c r="I33" s="353"/>
      <c r="J33" s="353"/>
      <c r="K33" s="231"/>
    </row>
    <row r="34" spans="2:11" s="1" customFormat="1" ht="15" customHeight="1">
      <c r="B34" s="234"/>
      <c r="C34" s="235"/>
      <c r="D34" s="353" t="s">
        <v>1295</v>
      </c>
      <c r="E34" s="353"/>
      <c r="F34" s="353"/>
      <c r="G34" s="353"/>
      <c r="H34" s="353"/>
      <c r="I34" s="353"/>
      <c r="J34" s="353"/>
      <c r="K34" s="231"/>
    </row>
    <row r="35" spans="2:11" s="1" customFormat="1" ht="15" customHeight="1">
      <c r="B35" s="234"/>
      <c r="C35" s="235"/>
      <c r="D35" s="353" t="s">
        <v>1296</v>
      </c>
      <c r="E35" s="353"/>
      <c r="F35" s="353"/>
      <c r="G35" s="353"/>
      <c r="H35" s="353"/>
      <c r="I35" s="353"/>
      <c r="J35" s="353"/>
      <c r="K35" s="231"/>
    </row>
    <row r="36" spans="2:11" s="1" customFormat="1" ht="15" customHeight="1">
      <c r="B36" s="234"/>
      <c r="C36" s="235"/>
      <c r="D36" s="233"/>
      <c r="E36" s="236" t="s">
        <v>107</v>
      </c>
      <c r="F36" s="233"/>
      <c r="G36" s="353" t="s">
        <v>1297</v>
      </c>
      <c r="H36" s="353"/>
      <c r="I36" s="353"/>
      <c r="J36" s="353"/>
      <c r="K36" s="231"/>
    </row>
    <row r="37" spans="2:11" s="1" customFormat="1" ht="30.75" customHeight="1">
      <c r="B37" s="234"/>
      <c r="C37" s="235"/>
      <c r="D37" s="233"/>
      <c r="E37" s="236" t="s">
        <v>1298</v>
      </c>
      <c r="F37" s="233"/>
      <c r="G37" s="353" t="s">
        <v>1299</v>
      </c>
      <c r="H37" s="353"/>
      <c r="I37" s="353"/>
      <c r="J37" s="353"/>
      <c r="K37" s="231"/>
    </row>
    <row r="38" spans="2:11" s="1" customFormat="1" ht="15" customHeight="1">
      <c r="B38" s="234"/>
      <c r="C38" s="235"/>
      <c r="D38" s="233"/>
      <c r="E38" s="236" t="s">
        <v>56</v>
      </c>
      <c r="F38" s="233"/>
      <c r="G38" s="353" t="s">
        <v>1300</v>
      </c>
      <c r="H38" s="353"/>
      <c r="I38" s="353"/>
      <c r="J38" s="353"/>
      <c r="K38" s="231"/>
    </row>
    <row r="39" spans="2:11" s="1" customFormat="1" ht="15" customHeight="1">
      <c r="B39" s="234"/>
      <c r="C39" s="235"/>
      <c r="D39" s="233"/>
      <c r="E39" s="236" t="s">
        <v>57</v>
      </c>
      <c r="F39" s="233"/>
      <c r="G39" s="353" t="s">
        <v>1301</v>
      </c>
      <c r="H39" s="353"/>
      <c r="I39" s="353"/>
      <c r="J39" s="353"/>
      <c r="K39" s="231"/>
    </row>
    <row r="40" spans="2:11" s="1" customFormat="1" ht="15" customHeight="1">
      <c r="B40" s="234"/>
      <c r="C40" s="235"/>
      <c r="D40" s="233"/>
      <c r="E40" s="236" t="s">
        <v>108</v>
      </c>
      <c r="F40" s="233"/>
      <c r="G40" s="353" t="s">
        <v>1302</v>
      </c>
      <c r="H40" s="353"/>
      <c r="I40" s="353"/>
      <c r="J40" s="353"/>
      <c r="K40" s="231"/>
    </row>
    <row r="41" spans="2:11" s="1" customFormat="1" ht="15" customHeight="1">
      <c r="B41" s="234"/>
      <c r="C41" s="235"/>
      <c r="D41" s="233"/>
      <c r="E41" s="236" t="s">
        <v>109</v>
      </c>
      <c r="F41" s="233"/>
      <c r="G41" s="353" t="s">
        <v>1303</v>
      </c>
      <c r="H41" s="353"/>
      <c r="I41" s="353"/>
      <c r="J41" s="353"/>
      <c r="K41" s="231"/>
    </row>
    <row r="42" spans="2:11" s="1" customFormat="1" ht="15" customHeight="1">
      <c r="B42" s="234"/>
      <c r="C42" s="235"/>
      <c r="D42" s="233"/>
      <c r="E42" s="236" t="s">
        <v>1304</v>
      </c>
      <c r="F42" s="233"/>
      <c r="G42" s="353" t="s">
        <v>1305</v>
      </c>
      <c r="H42" s="353"/>
      <c r="I42" s="353"/>
      <c r="J42" s="353"/>
      <c r="K42" s="231"/>
    </row>
    <row r="43" spans="2:11" s="1" customFormat="1" ht="15" customHeight="1">
      <c r="B43" s="234"/>
      <c r="C43" s="235"/>
      <c r="D43" s="233"/>
      <c r="E43" s="236"/>
      <c r="F43" s="233"/>
      <c r="G43" s="353" t="s">
        <v>1306</v>
      </c>
      <c r="H43" s="353"/>
      <c r="I43" s="353"/>
      <c r="J43" s="353"/>
      <c r="K43" s="231"/>
    </row>
    <row r="44" spans="2:11" s="1" customFormat="1" ht="15" customHeight="1">
      <c r="B44" s="234"/>
      <c r="C44" s="235"/>
      <c r="D44" s="233"/>
      <c r="E44" s="236" t="s">
        <v>1307</v>
      </c>
      <c r="F44" s="233"/>
      <c r="G44" s="353" t="s">
        <v>1308</v>
      </c>
      <c r="H44" s="353"/>
      <c r="I44" s="353"/>
      <c r="J44" s="353"/>
      <c r="K44" s="231"/>
    </row>
    <row r="45" spans="2:11" s="1" customFormat="1" ht="15" customHeight="1">
      <c r="B45" s="234"/>
      <c r="C45" s="235"/>
      <c r="D45" s="233"/>
      <c r="E45" s="236" t="s">
        <v>111</v>
      </c>
      <c r="F45" s="233"/>
      <c r="G45" s="353" t="s">
        <v>1309</v>
      </c>
      <c r="H45" s="353"/>
      <c r="I45" s="353"/>
      <c r="J45" s="353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353" t="s">
        <v>1310</v>
      </c>
      <c r="E47" s="353"/>
      <c r="F47" s="353"/>
      <c r="G47" s="353"/>
      <c r="H47" s="353"/>
      <c r="I47" s="353"/>
      <c r="J47" s="353"/>
      <c r="K47" s="231"/>
    </row>
    <row r="48" spans="2:11" s="1" customFormat="1" ht="15" customHeight="1">
      <c r="B48" s="234"/>
      <c r="C48" s="235"/>
      <c r="D48" s="235"/>
      <c r="E48" s="353" t="s">
        <v>1311</v>
      </c>
      <c r="F48" s="353"/>
      <c r="G48" s="353"/>
      <c r="H48" s="353"/>
      <c r="I48" s="353"/>
      <c r="J48" s="353"/>
      <c r="K48" s="231"/>
    </row>
    <row r="49" spans="2:11" s="1" customFormat="1" ht="15" customHeight="1">
      <c r="B49" s="234"/>
      <c r="C49" s="235"/>
      <c r="D49" s="235"/>
      <c r="E49" s="353" t="s">
        <v>1312</v>
      </c>
      <c r="F49" s="353"/>
      <c r="G49" s="353"/>
      <c r="H49" s="353"/>
      <c r="I49" s="353"/>
      <c r="J49" s="353"/>
      <c r="K49" s="231"/>
    </row>
    <row r="50" spans="2:11" s="1" customFormat="1" ht="15" customHeight="1">
      <c r="B50" s="234"/>
      <c r="C50" s="235"/>
      <c r="D50" s="235"/>
      <c r="E50" s="353" t="s">
        <v>1313</v>
      </c>
      <c r="F50" s="353"/>
      <c r="G50" s="353"/>
      <c r="H50" s="353"/>
      <c r="I50" s="353"/>
      <c r="J50" s="353"/>
      <c r="K50" s="231"/>
    </row>
    <row r="51" spans="2:11" s="1" customFormat="1" ht="15" customHeight="1">
      <c r="B51" s="234"/>
      <c r="C51" s="235"/>
      <c r="D51" s="353" t="s">
        <v>1314</v>
      </c>
      <c r="E51" s="353"/>
      <c r="F51" s="353"/>
      <c r="G51" s="353"/>
      <c r="H51" s="353"/>
      <c r="I51" s="353"/>
      <c r="J51" s="353"/>
      <c r="K51" s="231"/>
    </row>
    <row r="52" spans="2:11" s="1" customFormat="1" ht="25.5" customHeight="1">
      <c r="B52" s="230"/>
      <c r="C52" s="354" t="s">
        <v>1315</v>
      </c>
      <c r="D52" s="354"/>
      <c r="E52" s="354"/>
      <c r="F52" s="354"/>
      <c r="G52" s="354"/>
      <c r="H52" s="354"/>
      <c r="I52" s="354"/>
      <c r="J52" s="354"/>
      <c r="K52" s="231"/>
    </row>
    <row r="53" spans="2:11" s="1" customFormat="1" ht="5.25" customHeight="1">
      <c r="B53" s="230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30"/>
      <c r="C54" s="353" t="s">
        <v>1316</v>
      </c>
      <c r="D54" s="353"/>
      <c r="E54" s="353"/>
      <c r="F54" s="353"/>
      <c r="G54" s="353"/>
      <c r="H54" s="353"/>
      <c r="I54" s="353"/>
      <c r="J54" s="353"/>
      <c r="K54" s="231"/>
    </row>
    <row r="55" spans="2:11" s="1" customFormat="1" ht="15" customHeight="1">
      <c r="B55" s="230"/>
      <c r="C55" s="353" t="s">
        <v>1317</v>
      </c>
      <c r="D55" s="353"/>
      <c r="E55" s="353"/>
      <c r="F55" s="353"/>
      <c r="G55" s="353"/>
      <c r="H55" s="353"/>
      <c r="I55" s="353"/>
      <c r="J55" s="353"/>
      <c r="K55" s="231"/>
    </row>
    <row r="56" spans="2:11" s="1" customFormat="1" ht="12.75" customHeight="1">
      <c r="B56" s="230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30"/>
      <c r="C57" s="353" t="s">
        <v>1318</v>
      </c>
      <c r="D57" s="353"/>
      <c r="E57" s="353"/>
      <c r="F57" s="353"/>
      <c r="G57" s="353"/>
      <c r="H57" s="353"/>
      <c r="I57" s="353"/>
      <c r="J57" s="353"/>
      <c r="K57" s="231"/>
    </row>
    <row r="58" spans="2:11" s="1" customFormat="1" ht="15" customHeight="1">
      <c r="B58" s="230"/>
      <c r="C58" s="235"/>
      <c r="D58" s="353" t="s">
        <v>1319</v>
      </c>
      <c r="E58" s="353"/>
      <c r="F58" s="353"/>
      <c r="G58" s="353"/>
      <c r="H58" s="353"/>
      <c r="I58" s="353"/>
      <c r="J58" s="353"/>
      <c r="K58" s="231"/>
    </row>
    <row r="59" spans="2:11" s="1" customFormat="1" ht="15" customHeight="1">
      <c r="B59" s="230"/>
      <c r="C59" s="235"/>
      <c r="D59" s="353" t="s">
        <v>1320</v>
      </c>
      <c r="E59" s="353"/>
      <c r="F59" s="353"/>
      <c r="G59" s="353"/>
      <c r="H59" s="353"/>
      <c r="I59" s="353"/>
      <c r="J59" s="353"/>
      <c r="K59" s="231"/>
    </row>
    <row r="60" spans="2:11" s="1" customFormat="1" ht="15" customHeight="1">
      <c r="B60" s="230"/>
      <c r="C60" s="235"/>
      <c r="D60" s="353" t="s">
        <v>1321</v>
      </c>
      <c r="E60" s="353"/>
      <c r="F60" s="353"/>
      <c r="G60" s="353"/>
      <c r="H60" s="353"/>
      <c r="I60" s="353"/>
      <c r="J60" s="353"/>
      <c r="K60" s="231"/>
    </row>
    <row r="61" spans="2:11" s="1" customFormat="1" ht="15" customHeight="1">
      <c r="B61" s="230"/>
      <c r="C61" s="235"/>
      <c r="D61" s="353" t="s">
        <v>1322</v>
      </c>
      <c r="E61" s="353"/>
      <c r="F61" s="353"/>
      <c r="G61" s="353"/>
      <c r="H61" s="353"/>
      <c r="I61" s="353"/>
      <c r="J61" s="353"/>
      <c r="K61" s="231"/>
    </row>
    <row r="62" spans="2:11" s="1" customFormat="1" ht="15" customHeight="1">
      <c r="B62" s="230"/>
      <c r="C62" s="235"/>
      <c r="D62" s="355" t="s">
        <v>1323</v>
      </c>
      <c r="E62" s="355"/>
      <c r="F62" s="355"/>
      <c r="G62" s="355"/>
      <c r="H62" s="355"/>
      <c r="I62" s="355"/>
      <c r="J62" s="355"/>
      <c r="K62" s="231"/>
    </row>
    <row r="63" spans="2:11" s="1" customFormat="1" ht="15" customHeight="1">
      <c r="B63" s="230"/>
      <c r="C63" s="235"/>
      <c r="D63" s="353" t="s">
        <v>1324</v>
      </c>
      <c r="E63" s="353"/>
      <c r="F63" s="353"/>
      <c r="G63" s="353"/>
      <c r="H63" s="353"/>
      <c r="I63" s="353"/>
      <c r="J63" s="353"/>
      <c r="K63" s="231"/>
    </row>
    <row r="64" spans="2:11" s="1" customFormat="1" ht="12.75" customHeight="1">
      <c r="B64" s="230"/>
      <c r="C64" s="235"/>
      <c r="D64" s="235"/>
      <c r="E64" s="238"/>
      <c r="F64" s="235"/>
      <c r="G64" s="235"/>
      <c r="H64" s="235"/>
      <c r="I64" s="235"/>
      <c r="J64" s="235"/>
      <c r="K64" s="231"/>
    </row>
    <row r="65" spans="2:11" s="1" customFormat="1" ht="15" customHeight="1">
      <c r="B65" s="230"/>
      <c r="C65" s="235"/>
      <c r="D65" s="353" t="s">
        <v>1325</v>
      </c>
      <c r="E65" s="353"/>
      <c r="F65" s="353"/>
      <c r="G65" s="353"/>
      <c r="H65" s="353"/>
      <c r="I65" s="353"/>
      <c r="J65" s="353"/>
      <c r="K65" s="231"/>
    </row>
    <row r="66" spans="2:11" s="1" customFormat="1" ht="15" customHeight="1">
      <c r="B66" s="230"/>
      <c r="C66" s="235"/>
      <c r="D66" s="355" t="s">
        <v>1326</v>
      </c>
      <c r="E66" s="355"/>
      <c r="F66" s="355"/>
      <c r="G66" s="355"/>
      <c r="H66" s="355"/>
      <c r="I66" s="355"/>
      <c r="J66" s="355"/>
      <c r="K66" s="231"/>
    </row>
    <row r="67" spans="2:11" s="1" customFormat="1" ht="15" customHeight="1">
      <c r="B67" s="230"/>
      <c r="C67" s="235"/>
      <c r="D67" s="353" t="s">
        <v>1327</v>
      </c>
      <c r="E67" s="353"/>
      <c r="F67" s="353"/>
      <c r="G67" s="353"/>
      <c r="H67" s="353"/>
      <c r="I67" s="353"/>
      <c r="J67" s="353"/>
      <c r="K67" s="231"/>
    </row>
    <row r="68" spans="2:11" s="1" customFormat="1" ht="15" customHeight="1">
      <c r="B68" s="230"/>
      <c r="C68" s="235"/>
      <c r="D68" s="353" t="s">
        <v>1328</v>
      </c>
      <c r="E68" s="353"/>
      <c r="F68" s="353"/>
      <c r="G68" s="353"/>
      <c r="H68" s="353"/>
      <c r="I68" s="353"/>
      <c r="J68" s="353"/>
      <c r="K68" s="231"/>
    </row>
    <row r="69" spans="2:11" s="1" customFormat="1" ht="15" customHeight="1">
      <c r="B69" s="230"/>
      <c r="C69" s="235"/>
      <c r="D69" s="353" t="s">
        <v>1329</v>
      </c>
      <c r="E69" s="353"/>
      <c r="F69" s="353"/>
      <c r="G69" s="353"/>
      <c r="H69" s="353"/>
      <c r="I69" s="353"/>
      <c r="J69" s="353"/>
      <c r="K69" s="231"/>
    </row>
    <row r="70" spans="2:11" s="1" customFormat="1" ht="15" customHeight="1">
      <c r="B70" s="230"/>
      <c r="C70" s="235"/>
      <c r="D70" s="353" t="s">
        <v>1330</v>
      </c>
      <c r="E70" s="353"/>
      <c r="F70" s="353"/>
      <c r="G70" s="353"/>
      <c r="H70" s="353"/>
      <c r="I70" s="353"/>
      <c r="J70" s="353"/>
      <c r="K70" s="231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348" t="s">
        <v>1331</v>
      </c>
      <c r="D75" s="348"/>
      <c r="E75" s="348"/>
      <c r="F75" s="348"/>
      <c r="G75" s="348"/>
      <c r="H75" s="348"/>
      <c r="I75" s="348"/>
      <c r="J75" s="348"/>
      <c r="K75" s="248"/>
    </row>
    <row r="76" spans="2:11" s="1" customFormat="1" ht="17.25" customHeight="1">
      <c r="B76" s="247"/>
      <c r="C76" s="249" t="s">
        <v>1332</v>
      </c>
      <c r="D76" s="249"/>
      <c r="E76" s="249"/>
      <c r="F76" s="249" t="s">
        <v>1333</v>
      </c>
      <c r="G76" s="250"/>
      <c r="H76" s="249" t="s">
        <v>57</v>
      </c>
      <c r="I76" s="249" t="s">
        <v>60</v>
      </c>
      <c r="J76" s="249" t="s">
        <v>1334</v>
      </c>
      <c r="K76" s="248"/>
    </row>
    <row r="77" spans="2:11" s="1" customFormat="1" ht="17.25" customHeight="1">
      <c r="B77" s="247"/>
      <c r="C77" s="251" t="s">
        <v>1335</v>
      </c>
      <c r="D77" s="251"/>
      <c r="E77" s="251"/>
      <c r="F77" s="252" t="s">
        <v>1336</v>
      </c>
      <c r="G77" s="253"/>
      <c r="H77" s="251"/>
      <c r="I77" s="251"/>
      <c r="J77" s="251" t="s">
        <v>1337</v>
      </c>
      <c r="K77" s="248"/>
    </row>
    <row r="78" spans="2:11" s="1" customFormat="1" ht="5.25" customHeight="1">
      <c r="B78" s="247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7"/>
      <c r="C79" s="236" t="s">
        <v>56</v>
      </c>
      <c r="D79" s="256"/>
      <c r="E79" s="256"/>
      <c r="F79" s="257" t="s">
        <v>1338</v>
      </c>
      <c r="G79" s="258"/>
      <c r="H79" s="236" t="s">
        <v>1339</v>
      </c>
      <c r="I79" s="236" t="s">
        <v>1340</v>
      </c>
      <c r="J79" s="236">
        <v>20</v>
      </c>
      <c r="K79" s="248"/>
    </row>
    <row r="80" spans="2:11" s="1" customFormat="1" ht="15" customHeight="1">
      <c r="B80" s="247"/>
      <c r="C80" s="236" t="s">
        <v>1341</v>
      </c>
      <c r="D80" s="236"/>
      <c r="E80" s="236"/>
      <c r="F80" s="257" t="s">
        <v>1338</v>
      </c>
      <c r="G80" s="258"/>
      <c r="H80" s="236" t="s">
        <v>1342</v>
      </c>
      <c r="I80" s="236" t="s">
        <v>1340</v>
      </c>
      <c r="J80" s="236">
        <v>120</v>
      </c>
      <c r="K80" s="248"/>
    </row>
    <row r="81" spans="2:11" s="1" customFormat="1" ht="15" customHeight="1">
      <c r="B81" s="259"/>
      <c r="C81" s="236" t="s">
        <v>1343</v>
      </c>
      <c r="D81" s="236"/>
      <c r="E81" s="236"/>
      <c r="F81" s="257" t="s">
        <v>1344</v>
      </c>
      <c r="G81" s="258"/>
      <c r="H81" s="236" t="s">
        <v>1345</v>
      </c>
      <c r="I81" s="236" t="s">
        <v>1340</v>
      </c>
      <c r="J81" s="236">
        <v>50</v>
      </c>
      <c r="K81" s="248"/>
    </row>
    <row r="82" spans="2:11" s="1" customFormat="1" ht="15" customHeight="1">
      <c r="B82" s="259"/>
      <c r="C82" s="236" t="s">
        <v>1346</v>
      </c>
      <c r="D82" s="236"/>
      <c r="E82" s="236"/>
      <c r="F82" s="257" t="s">
        <v>1338</v>
      </c>
      <c r="G82" s="258"/>
      <c r="H82" s="236" t="s">
        <v>1347</v>
      </c>
      <c r="I82" s="236" t="s">
        <v>1348</v>
      </c>
      <c r="J82" s="236"/>
      <c r="K82" s="248"/>
    </row>
    <row r="83" spans="2:11" s="1" customFormat="1" ht="15" customHeight="1">
      <c r="B83" s="259"/>
      <c r="C83" s="260" t="s">
        <v>1349</v>
      </c>
      <c r="D83" s="260"/>
      <c r="E83" s="260"/>
      <c r="F83" s="261" t="s">
        <v>1344</v>
      </c>
      <c r="G83" s="260"/>
      <c r="H83" s="260" t="s">
        <v>1350</v>
      </c>
      <c r="I83" s="260" t="s">
        <v>1340</v>
      </c>
      <c r="J83" s="260">
        <v>15</v>
      </c>
      <c r="K83" s="248"/>
    </row>
    <row r="84" spans="2:11" s="1" customFormat="1" ht="15" customHeight="1">
      <c r="B84" s="259"/>
      <c r="C84" s="260" t="s">
        <v>1351</v>
      </c>
      <c r="D84" s="260"/>
      <c r="E84" s="260"/>
      <c r="F84" s="261" t="s">
        <v>1344</v>
      </c>
      <c r="G84" s="260"/>
      <c r="H84" s="260" t="s">
        <v>1352</v>
      </c>
      <c r="I84" s="260" t="s">
        <v>1340</v>
      </c>
      <c r="J84" s="260">
        <v>15</v>
      </c>
      <c r="K84" s="248"/>
    </row>
    <row r="85" spans="2:11" s="1" customFormat="1" ht="15" customHeight="1">
      <c r="B85" s="259"/>
      <c r="C85" s="260" t="s">
        <v>1353</v>
      </c>
      <c r="D85" s="260"/>
      <c r="E85" s="260"/>
      <c r="F85" s="261" t="s">
        <v>1344</v>
      </c>
      <c r="G85" s="260"/>
      <c r="H85" s="260" t="s">
        <v>1354</v>
      </c>
      <c r="I85" s="260" t="s">
        <v>1340</v>
      </c>
      <c r="J85" s="260">
        <v>20</v>
      </c>
      <c r="K85" s="248"/>
    </row>
    <row r="86" spans="2:11" s="1" customFormat="1" ht="15" customHeight="1">
      <c r="B86" s="259"/>
      <c r="C86" s="260" t="s">
        <v>1355</v>
      </c>
      <c r="D86" s="260"/>
      <c r="E86" s="260"/>
      <c r="F86" s="261" t="s">
        <v>1344</v>
      </c>
      <c r="G86" s="260"/>
      <c r="H86" s="260" t="s">
        <v>1356</v>
      </c>
      <c r="I86" s="260" t="s">
        <v>1340</v>
      </c>
      <c r="J86" s="260">
        <v>20</v>
      </c>
      <c r="K86" s="248"/>
    </row>
    <row r="87" spans="2:11" s="1" customFormat="1" ht="15" customHeight="1">
      <c r="B87" s="259"/>
      <c r="C87" s="236" t="s">
        <v>1357</v>
      </c>
      <c r="D87" s="236"/>
      <c r="E87" s="236"/>
      <c r="F87" s="257" t="s">
        <v>1344</v>
      </c>
      <c r="G87" s="258"/>
      <c r="H87" s="236" t="s">
        <v>1358</v>
      </c>
      <c r="I87" s="236" t="s">
        <v>1340</v>
      </c>
      <c r="J87" s="236">
        <v>50</v>
      </c>
      <c r="K87" s="248"/>
    </row>
    <row r="88" spans="2:11" s="1" customFormat="1" ht="15" customHeight="1">
      <c r="B88" s="259"/>
      <c r="C88" s="236" t="s">
        <v>1359</v>
      </c>
      <c r="D88" s="236"/>
      <c r="E88" s="236"/>
      <c r="F88" s="257" t="s">
        <v>1344</v>
      </c>
      <c r="G88" s="258"/>
      <c r="H88" s="236" t="s">
        <v>1360</v>
      </c>
      <c r="I88" s="236" t="s">
        <v>1340</v>
      </c>
      <c r="J88" s="236">
        <v>20</v>
      </c>
      <c r="K88" s="248"/>
    </row>
    <row r="89" spans="2:11" s="1" customFormat="1" ht="15" customHeight="1">
      <c r="B89" s="259"/>
      <c r="C89" s="236" t="s">
        <v>1361</v>
      </c>
      <c r="D89" s="236"/>
      <c r="E89" s="236"/>
      <c r="F89" s="257" t="s">
        <v>1344</v>
      </c>
      <c r="G89" s="258"/>
      <c r="H89" s="236" t="s">
        <v>1362</v>
      </c>
      <c r="I89" s="236" t="s">
        <v>1340</v>
      </c>
      <c r="J89" s="236">
        <v>20</v>
      </c>
      <c r="K89" s="248"/>
    </row>
    <row r="90" spans="2:11" s="1" customFormat="1" ht="15" customHeight="1">
      <c r="B90" s="259"/>
      <c r="C90" s="236" t="s">
        <v>1363</v>
      </c>
      <c r="D90" s="236"/>
      <c r="E90" s="236"/>
      <c r="F90" s="257" t="s">
        <v>1344</v>
      </c>
      <c r="G90" s="258"/>
      <c r="H90" s="236" t="s">
        <v>1364</v>
      </c>
      <c r="I90" s="236" t="s">
        <v>1340</v>
      </c>
      <c r="J90" s="236">
        <v>50</v>
      </c>
      <c r="K90" s="248"/>
    </row>
    <row r="91" spans="2:11" s="1" customFormat="1" ht="15" customHeight="1">
      <c r="B91" s="259"/>
      <c r="C91" s="236" t="s">
        <v>1365</v>
      </c>
      <c r="D91" s="236"/>
      <c r="E91" s="236"/>
      <c r="F91" s="257" t="s">
        <v>1344</v>
      </c>
      <c r="G91" s="258"/>
      <c r="H91" s="236" t="s">
        <v>1365</v>
      </c>
      <c r="I91" s="236" t="s">
        <v>1340</v>
      </c>
      <c r="J91" s="236">
        <v>50</v>
      </c>
      <c r="K91" s="248"/>
    </row>
    <row r="92" spans="2:11" s="1" customFormat="1" ht="15" customHeight="1">
      <c r="B92" s="259"/>
      <c r="C92" s="236" t="s">
        <v>1366</v>
      </c>
      <c r="D92" s="236"/>
      <c r="E92" s="236"/>
      <c r="F92" s="257" t="s">
        <v>1344</v>
      </c>
      <c r="G92" s="258"/>
      <c r="H92" s="236" t="s">
        <v>1367</v>
      </c>
      <c r="I92" s="236" t="s">
        <v>1340</v>
      </c>
      <c r="J92" s="236">
        <v>255</v>
      </c>
      <c r="K92" s="248"/>
    </row>
    <row r="93" spans="2:11" s="1" customFormat="1" ht="15" customHeight="1">
      <c r="B93" s="259"/>
      <c r="C93" s="236" t="s">
        <v>1368</v>
      </c>
      <c r="D93" s="236"/>
      <c r="E93" s="236"/>
      <c r="F93" s="257" t="s">
        <v>1338</v>
      </c>
      <c r="G93" s="258"/>
      <c r="H93" s="236" t="s">
        <v>1369</v>
      </c>
      <c r="I93" s="236" t="s">
        <v>1370</v>
      </c>
      <c r="J93" s="236"/>
      <c r="K93" s="248"/>
    </row>
    <row r="94" spans="2:11" s="1" customFormat="1" ht="15" customHeight="1">
      <c r="B94" s="259"/>
      <c r="C94" s="236" t="s">
        <v>1371</v>
      </c>
      <c r="D94" s="236"/>
      <c r="E94" s="236"/>
      <c r="F94" s="257" t="s">
        <v>1338</v>
      </c>
      <c r="G94" s="258"/>
      <c r="H94" s="236" t="s">
        <v>1372</v>
      </c>
      <c r="I94" s="236" t="s">
        <v>1373</v>
      </c>
      <c r="J94" s="236"/>
      <c r="K94" s="248"/>
    </row>
    <row r="95" spans="2:11" s="1" customFormat="1" ht="15" customHeight="1">
      <c r="B95" s="259"/>
      <c r="C95" s="236" t="s">
        <v>1374</v>
      </c>
      <c r="D95" s="236"/>
      <c r="E95" s="236"/>
      <c r="F95" s="257" t="s">
        <v>1338</v>
      </c>
      <c r="G95" s="258"/>
      <c r="H95" s="236" t="s">
        <v>1374</v>
      </c>
      <c r="I95" s="236" t="s">
        <v>1373</v>
      </c>
      <c r="J95" s="236"/>
      <c r="K95" s="248"/>
    </row>
    <row r="96" spans="2:11" s="1" customFormat="1" ht="15" customHeight="1">
      <c r="B96" s="259"/>
      <c r="C96" s="236" t="s">
        <v>41</v>
      </c>
      <c r="D96" s="236"/>
      <c r="E96" s="236"/>
      <c r="F96" s="257" t="s">
        <v>1338</v>
      </c>
      <c r="G96" s="258"/>
      <c r="H96" s="236" t="s">
        <v>1375</v>
      </c>
      <c r="I96" s="236" t="s">
        <v>1373</v>
      </c>
      <c r="J96" s="236"/>
      <c r="K96" s="248"/>
    </row>
    <row r="97" spans="2:11" s="1" customFormat="1" ht="15" customHeight="1">
      <c r="B97" s="259"/>
      <c r="C97" s="236" t="s">
        <v>51</v>
      </c>
      <c r="D97" s="236"/>
      <c r="E97" s="236"/>
      <c r="F97" s="257" t="s">
        <v>1338</v>
      </c>
      <c r="G97" s="258"/>
      <c r="H97" s="236" t="s">
        <v>1376</v>
      </c>
      <c r="I97" s="236" t="s">
        <v>1373</v>
      </c>
      <c r="J97" s="236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348" t="s">
        <v>1377</v>
      </c>
      <c r="D102" s="348"/>
      <c r="E102" s="348"/>
      <c r="F102" s="348"/>
      <c r="G102" s="348"/>
      <c r="H102" s="348"/>
      <c r="I102" s="348"/>
      <c r="J102" s="348"/>
      <c r="K102" s="248"/>
    </row>
    <row r="103" spans="2:11" s="1" customFormat="1" ht="17.25" customHeight="1">
      <c r="B103" s="247"/>
      <c r="C103" s="249" t="s">
        <v>1332</v>
      </c>
      <c r="D103" s="249"/>
      <c r="E103" s="249"/>
      <c r="F103" s="249" t="s">
        <v>1333</v>
      </c>
      <c r="G103" s="250"/>
      <c r="H103" s="249" t="s">
        <v>57</v>
      </c>
      <c r="I103" s="249" t="s">
        <v>60</v>
      </c>
      <c r="J103" s="249" t="s">
        <v>1334</v>
      </c>
      <c r="K103" s="248"/>
    </row>
    <row r="104" spans="2:11" s="1" customFormat="1" ht="17.25" customHeight="1">
      <c r="B104" s="247"/>
      <c r="C104" s="251" t="s">
        <v>1335</v>
      </c>
      <c r="D104" s="251"/>
      <c r="E104" s="251"/>
      <c r="F104" s="252" t="s">
        <v>1336</v>
      </c>
      <c r="G104" s="253"/>
      <c r="H104" s="251"/>
      <c r="I104" s="251"/>
      <c r="J104" s="251" t="s">
        <v>1337</v>
      </c>
      <c r="K104" s="248"/>
    </row>
    <row r="105" spans="2:11" s="1" customFormat="1" ht="5.25" customHeight="1">
      <c r="B105" s="247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7"/>
      <c r="C106" s="236" t="s">
        <v>56</v>
      </c>
      <c r="D106" s="256"/>
      <c r="E106" s="256"/>
      <c r="F106" s="257" t="s">
        <v>1338</v>
      </c>
      <c r="G106" s="236"/>
      <c r="H106" s="236" t="s">
        <v>1378</v>
      </c>
      <c r="I106" s="236" t="s">
        <v>1340</v>
      </c>
      <c r="J106" s="236">
        <v>20</v>
      </c>
      <c r="K106" s="248"/>
    </row>
    <row r="107" spans="2:11" s="1" customFormat="1" ht="15" customHeight="1">
      <c r="B107" s="247"/>
      <c r="C107" s="236" t="s">
        <v>1341</v>
      </c>
      <c r="D107" s="236"/>
      <c r="E107" s="236"/>
      <c r="F107" s="257" t="s">
        <v>1338</v>
      </c>
      <c r="G107" s="236"/>
      <c r="H107" s="236" t="s">
        <v>1378</v>
      </c>
      <c r="I107" s="236" t="s">
        <v>1340</v>
      </c>
      <c r="J107" s="236">
        <v>120</v>
      </c>
      <c r="K107" s="248"/>
    </row>
    <row r="108" spans="2:11" s="1" customFormat="1" ht="15" customHeight="1">
      <c r="B108" s="259"/>
      <c r="C108" s="236" t="s">
        <v>1343</v>
      </c>
      <c r="D108" s="236"/>
      <c r="E108" s="236"/>
      <c r="F108" s="257" t="s">
        <v>1344</v>
      </c>
      <c r="G108" s="236"/>
      <c r="H108" s="236" t="s">
        <v>1378</v>
      </c>
      <c r="I108" s="236" t="s">
        <v>1340</v>
      </c>
      <c r="J108" s="236">
        <v>50</v>
      </c>
      <c r="K108" s="248"/>
    </row>
    <row r="109" spans="2:11" s="1" customFormat="1" ht="15" customHeight="1">
      <c r="B109" s="259"/>
      <c r="C109" s="236" t="s">
        <v>1346</v>
      </c>
      <c r="D109" s="236"/>
      <c r="E109" s="236"/>
      <c r="F109" s="257" t="s">
        <v>1338</v>
      </c>
      <c r="G109" s="236"/>
      <c r="H109" s="236" t="s">
        <v>1378</v>
      </c>
      <c r="I109" s="236" t="s">
        <v>1348</v>
      </c>
      <c r="J109" s="236"/>
      <c r="K109" s="248"/>
    </row>
    <row r="110" spans="2:11" s="1" customFormat="1" ht="15" customHeight="1">
      <c r="B110" s="259"/>
      <c r="C110" s="236" t="s">
        <v>1357</v>
      </c>
      <c r="D110" s="236"/>
      <c r="E110" s="236"/>
      <c r="F110" s="257" t="s">
        <v>1344</v>
      </c>
      <c r="G110" s="236"/>
      <c r="H110" s="236" t="s">
        <v>1378</v>
      </c>
      <c r="I110" s="236" t="s">
        <v>1340</v>
      </c>
      <c r="J110" s="236">
        <v>50</v>
      </c>
      <c r="K110" s="248"/>
    </row>
    <row r="111" spans="2:11" s="1" customFormat="1" ht="15" customHeight="1">
      <c r="B111" s="259"/>
      <c r="C111" s="236" t="s">
        <v>1365</v>
      </c>
      <c r="D111" s="236"/>
      <c r="E111" s="236"/>
      <c r="F111" s="257" t="s">
        <v>1344</v>
      </c>
      <c r="G111" s="236"/>
      <c r="H111" s="236" t="s">
        <v>1378</v>
      </c>
      <c r="I111" s="236" t="s">
        <v>1340</v>
      </c>
      <c r="J111" s="236">
        <v>50</v>
      </c>
      <c r="K111" s="248"/>
    </row>
    <row r="112" spans="2:11" s="1" customFormat="1" ht="15" customHeight="1">
      <c r="B112" s="259"/>
      <c r="C112" s="236" t="s">
        <v>1363</v>
      </c>
      <c r="D112" s="236"/>
      <c r="E112" s="236"/>
      <c r="F112" s="257" t="s">
        <v>1344</v>
      </c>
      <c r="G112" s="236"/>
      <c r="H112" s="236" t="s">
        <v>1378</v>
      </c>
      <c r="I112" s="236" t="s">
        <v>1340</v>
      </c>
      <c r="J112" s="236">
        <v>50</v>
      </c>
      <c r="K112" s="248"/>
    </row>
    <row r="113" spans="2:11" s="1" customFormat="1" ht="15" customHeight="1">
      <c r="B113" s="259"/>
      <c r="C113" s="236" t="s">
        <v>56</v>
      </c>
      <c r="D113" s="236"/>
      <c r="E113" s="236"/>
      <c r="F113" s="257" t="s">
        <v>1338</v>
      </c>
      <c r="G113" s="236"/>
      <c r="H113" s="236" t="s">
        <v>1379</v>
      </c>
      <c r="I113" s="236" t="s">
        <v>1340</v>
      </c>
      <c r="J113" s="236">
        <v>20</v>
      </c>
      <c r="K113" s="248"/>
    </row>
    <row r="114" spans="2:11" s="1" customFormat="1" ht="15" customHeight="1">
      <c r="B114" s="259"/>
      <c r="C114" s="236" t="s">
        <v>1380</v>
      </c>
      <c r="D114" s="236"/>
      <c r="E114" s="236"/>
      <c r="F114" s="257" t="s">
        <v>1338</v>
      </c>
      <c r="G114" s="236"/>
      <c r="H114" s="236" t="s">
        <v>1381</v>
      </c>
      <c r="I114" s="236" t="s">
        <v>1340</v>
      </c>
      <c r="J114" s="236">
        <v>120</v>
      </c>
      <c r="K114" s="248"/>
    </row>
    <row r="115" spans="2:11" s="1" customFormat="1" ht="15" customHeight="1">
      <c r="B115" s="259"/>
      <c r="C115" s="236" t="s">
        <v>41</v>
      </c>
      <c r="D115" s="236"/>
      <c r="E115" s="236"/>
      <c r="F115" s="257" t="s">
        <v>1338</v>
      </c>
      <c r="G115" s="236"/>
      <c r="H115" s="236" t="s">
        <v>1382</v>
      </c>
      <c r="I115" s="236" t="s">
        <v>1373</v>
      </c>
      <c r="J115" s="236"/>
      <c r="K115" s="248"/>
    </row>
    <row r="116" spans="2:11" s="1" customFormat="1" ht="15" customHeight="1">
      <c r="B116" s="259"/>
      <c r="C116" s="236" t="s">
        <v>51</v>
      </c>
      <c r="D116" s="236"/>
      <c r="E116" s="236"/>
      <c r="F116" s="257" t="s">
        <v>1338</v>
      </c>
      <c r="G116" s="236"/>
      <c r="H116" s="236" t="s">
        <v>1383</v>
      </c>
      <c r="I116" s="236" t="s">
        <v>1373</v>
      </c>
      <c r="J116" s="236"/>
      <c r="K116" s="248"/>
    </row>
    <row r="117" spans="2:11" s="1" customFormat="1" ht="15" customHeight="1">
      <c r="B117" s="259"/>
      <c r="C117" s="236" t="s">
        <v>60</v>
      </c>
      <c r="D117" s="236"/>
      <c r="E117" s="236"/>
      <c r="F117" s="257" t="s">
        <v>1338</v>
      </c>
      <c r="G117" s="236"/>
      <c r="H117" s="236" t="s">
        <v>1384</v>
      </c>
      <c r="I117" s="236" t="s">
        <v>1385</v>
      </c>
      <c r="J117" s="236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349" t="s">
        <v>1386</v>
      </c>
      <c r="D122" s="349"/>
      <c r="E122" s="349"/>
      <c r="F122" s="349"/>
      <c r="G122" s="349"/>
      <c r="H122" s="349"/>
      <c r="I122" s="349"/>
      <c r="J122" s="349"/>
      <c r="K122" s="276"/>
    </row>
    <row r="123" spans="2:11" s="1" customFormat="1" ht="17.25" customHeight="1">
      <c r="B123" s="277"/>
      <c r="C123" s="249" t="s">
        <v>1332</v>
      </c>
      <c r="D123" s="249"/>
      <c r="E123" s="249"/>
      <c r="F123" s="249" t="s">
        <v>1333</v>
      </c>
      <c r="G123" s="250"/>
      <c r="H123" s="249" t="s">
        <v>57</v>
      </c>
      <c r="I123" s="249" t="s">
        <v>60</v>
      </c>
      <c r="J123" s="249" t="s">
        <v>1334</v>
      </c>
      <c r="K123" s="278"/>
    </row>
    <row r="124" spans="2:11" s="1" customFormat="1" ht="17.25" customHeight="1">
      <c r="B124" s="277"/>
      <c r="C124" s="251" t="s">
        <v>1335</v>
      </c>
      <c r="D124" s="251"/>
      <c r="E124" s="251"/>
      <c r="F124" s="252" t="s">
        <v>1336</v>
      </c>
      <c r="G124" s="253"/>
      <c r="H124" s="251"/>
      <c r="I124" s="251"/>
      <c r="J124" s="251" t="s">
        <v>1337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6" t="s">
        <v>1341</v>
      </c>
      <c r="D126" s="256"/>
      <c r="E126" s="256"/>
      <c r="F126" s="257" t="s">
        <v>1338</v>
      </c>
      <c r="G126" s="236"/>
      <c r="H126" s="236" t="s">
        <v>1378</v>
      </c>
      <c r="I126" s="236" t="s">
        <v>1340</v>
      </c>
      <c r="J126" s="236">
        <v>120</v>
      </c>
      <c r="K126" s="282"/>
    </row>
    <row r="127" spans="2:11" s="1" customFormat="1" ht="15" customHeight="1">
      <c r="B127" s="279"/>
      <c r="C127" s="236" t="s">
        <v>1387</v>
      </c>
      <c r="D127" s="236"/>
      <c r="E127" s="236"/>
      <c r="F127" s="257" t="s">
        <v>1338</v>
      </c>
      <c r="G127" s="236"/>
      <c r="H127" s="236" t="s">
        <v>1388</v>
      </c>
      <c r="I127" s="236" t="s">
        <v>1340</v>
      </c>
      <c r="J127" s="236" t="s">
        <v>1389</v>
      </c>
      <c r="K127" s="282"/>
    </row>
    <row r="128" spans="2:11" s="1" customFormat="1" ht="15" customHeight="1">
      <c r="B128" s="279"/>
      <c r="C128" s="236" t="s">
        <v>1286</v>
      </c>
      <c r="D128" s="236"/>
      <c r="E128" s="236"/>
      <c r="F128" s="257" t="s">
        <v>1338</v>
      </c>
      <c r="G128" s="236"/>
      <c r="H128" s="236" t="s">
        <v>1390</v>
      </c>
      <c r="I128" s="236" t="s">
        <v>1340</v>
      </c>
      <c r="J128" s="236" t="s">
        <v>1389</v>
      </c>
      <c r="K128" s="282"/>
    </row>
    <row r="129" spans="2:11" s="1" customFormat="1" ht="15" customHeight="1">
      <c r="B129" s="279"/>
      <c r="C129" s="236" t="s">
        <v>1349</v>
      </c>
      <c r="D129" s="236"/>
      <c r="E129" s="236"/>
      <c r="F129" s="257" t="s">
        <v>1344</v>
      </c>
      <c r="G129" s="236"/>
      <c r="H129" s="236" t="s">
        <v>1350</v>
      </c>
      <c r="I129" s="236" t="s">
        <v>1340</v>
      </c>
      <c r="J129" s="236">
        <v>15</v>
      </c>
      <c r="K129" s="282"/>
    </row>
    <row r="130" spans="2:11" s="1" customFormat="1" ht="15" customHeight="1">
      <c r="B130" s="279"/>
      <c r="C130" s="260" t="s">
        <v>1351</v>
      </c>
      <c r="D130" s="260"/>
      <c r="E130" s="260"/>
      <c r="F130" s="261" t="s">
        <v>1344</v>
      </c>
      <c r="G130" s="260"/>
      <c r="H130" s="260" t="s">
        <v>1352</v>
      </c>
      <c r="I130" s="260" t="s">
        <v>1340</v>
      </c>
      <c r="J130" s="260">
        <v>15</v>
      </c>
      <c r="K130" s="282"/>
    </row>
    <row r="131" spans="2:11" s="1" customFormat="1" ht="15" customHeight="1">
      <c r="B131" s="279"/>
      <c r="C131" s="260" t="s">
        <v>1353</v>
      </c>
      <c r="D131" s="260"/>
      <c r="E131" s="260"/>
      <c r="F131" s="261" t="s">
        <v>1344</v>
      </c>
      <c r="G131" s="260"/>
      <c r="H131" s="260" t="s">
        <v>1354</v>
      </c>
      <c r="I131" s="260" t="s">
        <v>1340</v>
      </c>
      <c r="J131" s="260">
        <v>20</v>
      </c>
      <c r="K131" s="282"/>
    </row>
    <row r="132" spans="2:11" s="1" customFormat="1" ht="15" customHeight="1">
      <c r="B132" s="279"/>
      <c r="C132" s="260" t="s">
        <v>1355</v>
      </c>
      <c r="D132" s="260"/>
      <c r="E132" s="260"/>
      <c r="F132" s="261" t="s">
        <v>1344</v>
      </c>
      <c r="G132" s="260"/>
      <c r="H132" s="260" t="s">
        <v>1356</v>
      </c>
      <c r="I132" s="260" t="s">
        <v>1340</v>
      </c>
      <c r="J132" s="260">
        <v>20</v>
      </c>
      <c r="K132" s="282"/>
    </row>
    <row r="133" spans="2:11" s="1" customFormat="1" ht="15" customHeight="1">
      <c r="B133" s="279"/>
      <c r="C133" s="236" t="s">
        <v>1343</v>
      </c>
      <c r="D133" s="236"/>
      <c r="E133" s="236"/>
      <c r="F133" s="257" t="s">
        <v>1344</v>
      </c>
      <c r="G133" s="236"/>
      <c r="H133" s="236" t="s">
        <v>1378</v>
      </c>
      <c r="I133" s="236" t="s">
        <v>1340</v>
      </c>
      <c r="J133" s="236">
        <v>50</v>
      </c>
      <c r="K133" s="282"/>
    </row>
    <row r="134" spans="2:11" s="1" customFormat="1" ht="15" customHeight="1">
      <c r="B134" s="279"/>
      <c r="C134" s="236" t="s">
        <v>1357</v>
      </c>
      <c r="D134" s="236"/>
      <c r="E134" s="236"/>
      <c r="F134" s="257" t="s">
        <v>1344</v>
      </c>
      <c r="G134" s="236"/>
      <c r="H134" s="236" t="s">
        <v>1378</v>
      </c>
      <c r="I134" s="236" t="s">
        <v>1340</v>
      </c>
      <c r="J134" s="236">
        <v>50</v>
      </c>
      <c r="K134" s="282"/>
    </row>
    <row r="135" spans="2:11" s="1" customFormat="1" ht="15" customHeight="1">
      <c r="B135" s="279"/>
      <c r="C135" s="236" t="s">
        <v>1363</v>
      </c>
      <c r="D135" s="236"/>
      <c r="E135" s="236"/>
      <c r="F135" s="257" t="s">
        <v>1344</v>
      </c>
      <c r="G135" s="236"/>
      <c r="H135" s="236" t="s">
        <v>1378</v>
      </c>
      <c r="I135" s="236" t="s">
        <v>1340</v>
      </c>
      <c r="J135" s="236">
        <v>50</v>
      </c>
      <c r="K135" s="282"/>
    </row>
    <row r="136" spans="2:11" s="1" customFormat="1" ht="15" customHeight="1">
      <c r="B136" s="279"/>
      <c r="C136" s="236" t="s">
        <v>1365</v>
      </c>
      <c r="D136" s="236"/>
      <c r="E136" s="236"/>
      <c r="F136" s="257" t="s">
        <v>1344</v>
      </c>
      <c r="G136" s="236"/>
      <c r="H136" s="236" t="s">
        <v>1378</v>
      </c>
      <c r="I136" s="236" t="s">
        <v>1340</v>
      </c>
      <c r="J136" s="236">
        <v>50</v>
      </c>
      <c r="K136" s="282"/>
    </row>
    <row r="137" spans="2:11" s="1" customFormat="1" ht="15" customHeight="1">
      <c r="B137" s="279"/>
      <c r="C137" s="236" t="s">
        <v>1366</v>
      </c>
      <c r="D137" s="236"/>
      <c r="E137" s="236"/>
      <c r="F137" s="257" t="s">
        <v>1344</v>
      </c>
      <c r="G137" s="236"/>
      <c r="H137" s="236" t="s">
        <v>1391</v>
      </c>
      <c r="I137" s="236" t="s">
        <v>1340</v>
      </c>
      <c r="J137" s="236">
        <v>255</v>
      </c>
      <c r="K137" s="282"/>
    </row>
    <row r="138" spans="2:11" s="1" customFormat="1" ht="15" customHeight="1">
      <c r="B138" s="279"/>
      <c r="C138" s="236" t="s">
        <v>1368</v>
      </c>
      <c r="D138" s="236"/>
      <c r="E138" s="236"/>
      <c r="F138" s="257" t="s">
        <v>1338</v>
      </c>
      <c r="G138" s="236"/>
      <c r="H138" s="236" t="s">
        <v>1392</v>
      </c>
      <c r="I138" s="236" t="s">
        <v>1370</v>
      </c>
      <c r="J138" s="236"/>
      <c r="K138" s="282"/>
    </row>
    <row r="139" spans="2:11" s="1" customFormat="1" ht="15" customHeight="1">
      <c r="B139" s="279"/>
      <c r="C139" s="236" t="s">
        <v>1371</v>
      </c>
      <c r="D139" s="236"/>
      <c r="E139" s="236"/>
      <c r="F139" s="257" t="s">
        <v>1338</v>
      </c>
      <c r="G139" s="236"/>
      <c r="H139" s="236" t="s">
        <v>1393</v>
      </c>
      <c r="I139" s="236" t="s">
        <v>1373</v>
      </c>
      <c r="J139" s="236"/>
      <c r="K139" s="282"/>
    </row>
    <row r="140" spans="2:11" s="1" customFormat="1" ht="15" customHeight="1">
      <c r="B140" s="279"/>
      <c r="C140" s="236" t="s">
        <v>1374</v>
      </c>
      <c r="D140" s="236"/>
      <c r="E140" s="236"/>
      <c r="F140" s="257" t="s">
        <v>1338</v>
      </c>
      <c r="G140" s="236"/>
      <c r="H140" s="236" t="s">
        <v>1374</v>
      </c>
      <c r="I140" s="236" t="s">
        <v>1373</v>
      </c>
      <c r="J140" s="236"/>
      <c r="K140" s="282"/>
    </row>
    <row r="141" spans="2:11" s="1" customFormat="1" ht="15" customHeight="1">
      <c r="B141" s="279"/>
      <c r="C141" s="236" t="s">
        <v>41</v>
      </c>
      <c r="D141" s="236"/>
      <c r="E141" s="236"/>
      <c r="F141" s="257" t="s">
        <v>1338</v>
      </c>
      <c r="G141" s="236"/>
      <c r="H141" s="236" t="s">
        <v>1394</v>
      </c>
      <c r="I141" s="236" t="s">
        <v>1373</v>
      </c>
      <c r="J141" s="236"/>
      <c r="K141" s="282"/>
    </row>
    <row r="142" spans="2:11" s="1" customFormat="1" ht="15" customHeight="1">
      <c r="B142" s="279"/>
      <c r="C142" s="236" t="s">
        <v>1395</v>
      </c>
      <c r="D142" s="236"/>
      <c r="E142" s="236"/>
      <c r="F142" s="257" t="s">
        <v>1338</v>
      </c>
      <c r="G142" s="236"/>
      <c r="H142" s="236" t="s">
        <v>1396</v>
      </c>
      <c r="I142" s="236" t="s">
        <v>1373</v>
      </c>
      <c r="J142" s="236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348" t="s">
        <v>1397</v>
      </c>
      <c r="D147" s="348"/>
      <c r="E147" s="348"/>
      <c r="F147" s="348"/>
      <c r="G147" s="348"/>
      <c r="H147" s="348"/>
      <c r="I147" s="348"/>
      <c r="J147" s="348"/>
      <c r="K147" s="248"/>
    </row>
    <row r="148" spans="2:11" s="1" customFormat="1" ht="17.25" customHeight="1">
      <c r="B148" s="247"/>
      <c r="C148" s="249" t="s">
        <v>1332</v>
      </c>
      <c r="D148" s="249"/>
      <c r="E148" s="249"/>
      <c r="F148" s="249" t="s">
        <v>1333</v>
      </c>
      <c r="G148" s="250"/>
      <c r="H148" s="249" t="s">
        <v>57</v>
      </c>
      <c r="I148" s="249" t="s">
        <v>60</v>
      </c>
      <c r="J148" s="249" t="s">
        <v>1334</v>
      </c>
      <c r="K148" s="248"/>
    </row>
    <row r="149" spans="2:11" s="1" customFormat="1" ht="17.25" customHeight="1">
      <c r="B149" s="247"/>
      <c r="C149" s="251" t="s">
        <v>1335</v>
      </c>
      <c r="D149" s="251"/>
      <c r="E149" s="251"/>
      <c r="F149" s="252" t="s">
        <v>1336</v>
      </c>
      <c r="G149" s="253"/>
      <c r="H149" s="251"/>
      <c r="I149" s="251"/>
      <c r="J149" s="251" t="s">
        <v>1337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1341</v>
      </c>
      <c r="D151" s="236"/>
      <c r="E151" s="236"/>
      <c r="F151" s="287" t="s">
        <v>1338</v>
      </c>
      <c r="G151" s="236"/>
      <c r="H151" s="286" t="s">
        <v>1378</v>
      </c>
      <c r="I151" s="286" t="s">
        <v>1340</v>
      </c>
      <c r="J151" s="286">
        <v>120</v>
      </c>
      <c r="K151" s="282"/>
    </row>
    <row r="152" spans="2:11" s="1" customFormat="1" ht="15" customHeight="1">
      <c r="B152" s="259"/>
      <c r="C152" s="286" t="s">
        <v>1387</v>
      </c>
      <c r="D152" s="236"/>
      <c r="E152" s="236"/>
      <c r="F152" s="287" t="s">
        <v>1338</v>
      </c>
      <c r="G152" s="236"/>
      <c r="H152" s="286" t="s">
        <v>1398</v>
      </c>
      <c r="I152" s="286" t="s">
        <v>1340</v>
      </c>
      <c r="J152" s="286" t="s">
        <v>1389</v>
      </c>
      <c r="K152" s="282"/>
    </row>
    <row r="153" spans="2:11" s="1" customFormat="1" ht="15" customHeight="1">
      <c r="B153" s="259"/>
      <c r="C153" s="286" t="s">
        <v>1286</v>
      </c>
      <c r="D153" s="236"/>
      <c r="E153" s="236"/>
      <c r="F153" s="287" t="s">
        <v>1338</v>
      </c>
      <c r="G153" s="236"/>
      <c r="H153" s="286" t="s">
        <v>1399</v>
      </c>
      <c r="I153" s="286" t="s">
        <v>1340</v>
      </c>
      <c r="J153" s="286" t="s">
        <v>1389</v>
      </c>
      <c r="K153" s="282"/>
    </row>
    <row r="154" spans="2:11" s="1" customFormat="1" ht="15" customHeight="1">
      <c r="B154" s="259"/>
      <c r="C154" s="286" t="s">
        <v>1343</v>
      </c>
      <c r="D154" s="236"/>
      <c r="E154" s="236"/>
      <c r="F154" s="287" t="s">
        <v>1344</v>
      </c>
      <c r="G154" s="236"/>
      <c r="H154" s="286" t="s">
        <v>1378</v>
      </c>
      <c r="I154" s="286" t="s">
        <v>1340</v>
      </c>
      <c r="J154" s="286">
        <v>50</v>
      </c>
      <c r="K154" s="282"/>
    </row>
    <row r="155" spans="2:11" s="1" customFormat="1" ht="15" customHeight="1">
      <c r="B155" s="259"/>
      <c r="C155" s="286" t="s">
        <v>1346</v>
      </c>
      <c r="D155" s="236"/>
      <c r="E155" s="236"/>
      <c r="F155" s="287" t="s">
        <v>1338</v>
      </c>
      <c r="G155" s="236"/>
      <c r="H155" s="286" t="s">
        <v>1378</v>
      </c>
      <c r="I155" s="286" t="s">
        <v>1348</v>
      </c>
      <c r="J155" s="286"/>
      <c r="K155" s="282"/>
    </row>
    <row r="156" spans="2:11" s="1" customFormat="1" ht="15" customHeight="1">
      <c r="B156" s="259"/>
      <c r="C156" s="286" t="s">
        <v>1357</v>
      </c>
      <c r="D156" s="236"/>
      <c r="E156" s="236"/>
      <c r="F156" s="287" t="s">
        <v>1344</v>
      </c>
      <c r="G156" s="236"/>
      <c r="H156" s="286" t="s">
        <v>1378</v>
      </c>
      <c r="I156" s="286" t="s">
        <v>1340</v>
      </c>
      <c r="J156" s="286">
        <v>50</v>
      </c>
      <c r="K156" s="282"/>
    </row>
    <row r="157" spans="2:11" s="1" customFormat="1" ht="15" customHeight="1">
      <c r="B157" s="259"/>
      <c r="C157" s="286" t="s">
        <v>1365</v>
      </c>
      <c r="D157" s="236"/>
      <c r="E157" s="236"/>
      <c r="F157" s="287" t="s">
        <v>1344</v>
      </c>
      <c r="G157" s="236"/>
      <c r="H157" s="286" t="s">
        <v>1378</v>
      </c>
      <c r="I157" s="286" t="s">
        <v>1340</v>
      </c>
      <c r="J157" s="286">
        <v>50</v>
      </c>
      <c r="K157" s="282"/>
    </row>
    <row r="158" spans="2:11" s="1" customFormat="1" ht="15" customHeight="1">
      <c r="B158" s="259"/>
      <c r="C158" s="286" t="s">
        <v>1363</v>
      </c>
      <c r="D158" s="236"/>
      <c r="E158" s="236"/>
      <c r="F158" s="287" t="s">
        <v>1344</v>
      </c>
      <c r="G158" s="236"/>
      <c r="H158" s="286" t="s">
        <v>1378</v>
      </c>
      <c r="I158" s="286" t="s">
        <v>1340</v>
      </c>
      <c r="J158" s="286">
        <v>50</v>
      </c>
      <c r="K158" s="282"/>
    </row>
    <row r="159" spans="2:11" s="1" customFormat="1" ht="15" customHeight="1">
      <c r="B159" s="259"/>
      <c r="C159" s="286" t="s">
        <v>97</v>
      </c>
      <c r="D159" s="236"/>
      <c r="E159" s="236"/>
      <c r="F159" s="287" t="s">
        <v>1338</v>
      </c>
      <c r="G159" s="236"/>
      <c r="H159" s="286" t="s">
        <v>1400</v>
      </c>
      <c r="I159" s="286" t="s">
        <v>1340</v>
      </c>
      <c r="J159" s="286" t="s">
        <v>1401</v>
      </c>
      <c r="K159" s="282"/>
    </row>
    <row r="160" spans="2:11" s="1" customFormat="1" ht="15" customHeight="1">
      <c r="B160" s="259"/>
      <c r="C160" s="286" t="s">
        <v>1402</v>
      </c>
      <c r="D160" s="236"/>
      <c r="E160" s="236"/>
      <c r="F160" s="287" t="s">
        <v>1338</v>
      </c>
      <c r="G160" s="236"/>
      <c r="H160" s="286" t="s">
        <v>1403</v>
      </c>
      <c r="I160" s="286" t="s">
        <v>1373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7"/>
    </row>
    <row r="165" spans="2:11" s="1" customFormat="1" ht="45" customHeight="1">
      <c r="B165" s="228"/>
      <c r="C165" s="349" t="s">
        <v>1404</v>
      </c>
      <c r="D165" s="349"/>
      <c r="E165" s="349"/>
      <c r="F165" s="349"/>
      <c r="G165" s="349"/>
      <c r="H165" s="349"/>
      <c r="I165" s="349"/>
      <c r="J165" s="349"/>
      <c r="K165" s="229"/>
    </row>
    <row r="166" spans="2:11" s="1" customFormat="1" ht="17.25" customHeight="1">
      <c r="B166" s="228"/>
      <c r="C166" s="249" t="s">
        <v>1332</v>
      </c>
      <c r="D166" s="249"/>
      <c r="E166" s="249"/>
      <c r="F166" s="249" t="s">
        <v>1333</v>
      </c>
      <c r="G166" s="291"/>
      <c r="H166" s="292" t="s">
        <v>57</v>
      </c>
      <c r="I166" s="292" t="s">
        <v>60</v>
      </c>
      <c r="J166" s="249" t="s">
        <v>1334</v>
      </c>
      <c r="K166" s="229"/>
    </row>
    <row r="167" spans="2:11" s="1" customFormat="1" ht="17.25" customHeight="1">
      <c r="B167" s="230"/>
      <c r="C167" s="251" t="s">
        <v>1335</v>
      </c>
      <c r="D167" s="251"/>
      <c r="E167" s="251"/>
      <c r="F167" s="252" t="s">
        <v>1336</v>
      </c>
      <c r="G167" s="293"/>
      <c r="H167" s="294"/>
      <c r="I167" s="294"/>
      <c r="J167" s="251" t="s">
        <v>1337</v>
      </c>
      <c r="K167" s="231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6" t="s">
        <v>1341</v>
      </c>
      <c r="D169" s="236"/>
      <c r="E169" s="236"/>
      <c r="F169" s="257" t="s">
        <v>1338</v>
      </c>
      <c r="G169" s="236"/>
      <c r="H169" s="236" t="s">
        <v>1378</v>
      </c>
      <c r="I169" s="236" t="s">
        <v>1340</v>
      </c>
      <c r="J169" s="236">
        <v>120</v>
      </c>
      <c r="K169" s="282"/>
    </row>
    <row r="170" spans="2:11" s="1" customFormat="1" ht="15" customHeight="1">
      <c r="B170" s="259"/>
      <c r="C170" s="236" t="s">
        <v>1387</v>
      </c>
      <c r="D170" s="236"/>
      <c r="E170" s="236"/>
      <c r="F170" s="257" t="s">
        <v>1338</v>
      </c>
      <c r="G170" s="236"/>
      <c r="H170" s="236" t="s">
        <v>1388</v>
      </c>
      <c r="I170" s="236" t="s">
        <v>1340</v>
      </c>
      <c r="J170" s="236" t="s">
        <v>1389</v>
      </c>
      <c r="K170" s="282"/>
    </row>
    <row r="171" spans="2:11" s="1" customFormat="1" ht="15" customHeight="1">
      <c r="B171" s="259"/>
      <c r="C171" s="236" t="s">
        <v>1286</v>
      </c>
      <c r="D171" s="236"/>
      <c r="E171" s="236"/>
      <c r="F171" s="257" t="s">
        <v>1338</v>
      </c>
      <c r="G171" s="236"/>
      <c r="H171" s="236" t="s">
        <v>1405</v>
      </c>
      <c r="I171" s="236" t="s">
        <v>1340</v>
      </c>
      <c r="J171" s="236" t="s">
        <v>1389</v>
      </c>
      <c r="K171" s="282"/>
    </row>
    <row r="172" spans="2:11" s="1" customFormat="1" ht="15" customHeight="1">
      <c r="B172" s="259"/>
      <c r="C172" s="236" t="s">
        <v>1343</v>
      </c>
      <c r="D172" s="236"/>
      <c r="E172" s="236"/>
      <c r="F172" s="257" t="s">
        <v>1344</v>
      </c>
      <c r="G172" s="236"/>
      <c r="H172" s="236" t="s">
        <v>1405</v>
      </c>
      <c r="I172" s="236" t="s">
        <v>1340</v>
      </c>
      <c r="J172" s="236">
        <v>50</v>
      </c>
      <c r="K172" s="282"/>
    </row>
    <row r="173" spans="2:11" s="1" customFormat="1" ht="15" customHeight="1">
      <c r="B173" s="259"/>
      <c r="C173" s="236" t="s">
        <v>1346</v>
      </c>
      <c r="D173" s="236"/>
      <c r="E173" s="236"/>
      <c r="F173" s="257" t="s">
        <v>1338</v>
      </c>
      <c r="G173" s="236"/>
      <c r="H173" s="236" t="s">
        <v>1405</v>
      </c>
      <c r="I173" s="236" t="s">
        <v>1348</v>
      </c>
      <c r="J173" s="236"/>
      <c r="K173" s="282"/>
    </row>
    <row r="174" spans="2:11" s="1" customFormat="1" ht="15" customHeight="1">
      <c r="B174" s="259"/>
      <c r="C174" s="236" t="s">
        <v>1357</v>
      </c>
      <c r="D174" s="236"/>
      <c r="E174" s="236"/>
      <c r="F174" s="257" t="s">
        <v>1344</v>
      </c>
      <c r="G174" s="236"/>
      <c r="H174" s="236" t="s">
        <v>1405</v>
      </c>
      <c r="I174" s="236" t="s">
        <v>1340</v>
      </c>
      <c r="J174" s="236">
        <v>50</v>
      </c>
      <c r="K174" s="282"/>
    </row>
    <row r="175" spans="2:11" s="1" customFormat="1" ht="15" customHeight="1">
      <c r="B175" s="259"/>
      <c r="C175" s="236" t="s">
        <v>1365</v>
      </c>
      <c r="D175" s="236"/>
      <c r="E175" s="236"/>
      <c r="F175" s="257" t="s">
        <v>1344</v>
      </c>
      <c r="G175" s="236"/>
      <c r="H175" s="236" t="s">
        <v>1405</v>
      </c>
      <c r="I175" s="236" t="s">
        <v>1340</v>
      </c>
      <c r="J175" s="236">
        <v>50</v>
      </c>
      <c r="K175" s="282"/>
    </row>
    <row r="176" spans="2:11" s="1" customFormat="1" ht="15" customHeight="1">
      <c r="B176" s="259"/>
      <c r="C176" s="236" t="s">
        <v>1363</v>
      </c>
      <c r="D176" s="236"/>
      <c r="E176" s="236"/>
      <c r="F176" s="257" t="s">
        <v>1344</v>
      </c>
      <c r="G176" s="236"/>
      <c r="H176" s="236" t="s">
        <v>1405</v>
      </c>
      <c r="I176" s="236" t="s">
        <v>1340</v>
      </c>
      <c r="J176" s="236">
        <v>50</v>
      </c>
      <c r="K176" s="282"/>
    </row>
    <row r="177" spans="2:11" s="1" customFormat="1" ht="15" customHeight="1">
      <c r="B177" s="259"/>
      <c r="C177" s="236" t="s">
        <v>107</v>
      </c>
      <c r="D177" s="236"/>
      <c r="E177" s="236"/>
      <c r="F177" s="257" t="s">
        <v>1338</v>
      </c>
      <c r="G177" s="236"/>
      <c r="H177" s="236" t="s">
        <v>1406</v>
      </c>
      <c r="I177" s="236" t="s">
        <v>1407</v>
      </c>
      <c r="J177" s="236"/>
      <c r="K177" s="282"/>
    </row>
    <row r="178" spans="2:11" s="1" customFormat="1" ht="15" customHeight="1">
      <c r="B178" s="259"/>
      <c r="C178" s="236" t="s">
        <v>60</v>
      </c>
      <c r="D178" s="236"/>
      <c r="E178" s="236"/>
      <c r="F178" s="257" t="s">
        <v>1338</v>
      </c>
      <c r="G178" s="236"/>
      <c r="H178" s="236" t="s">
        <v>1408</v>
      </c>
      <c r="I178" s="236" t="s">
        <v>1409</v>
      </c>
      <c r="J178" s="236">
        <v>1</v>
      </c>
      <c r="K178" s="282"/>
    </row>
    <row r="179" spans="2:11" s="1" customFormat="1" ht="15" customHeight="1">
      <c r="B179" s="259"/>
      <c r="C179" s="236" t="s">
        <v>56</v>
      </c>
      <c r="D179" s="236"/>
      <c r="E179" s="236"/>
      <c r="F179" s="257" t="s">
        <v>1338</v>
      </c>
      <c r="G179" s="236"/>
      <c r="H179" s="236" t="s">
        <v>1410</v>
      </c>
      <c r="I179" s="236" t="s">
        <v>1340</v>
      </c>
      <c r="J179" s="236">
        <v>20</v>
      </c>
      <c r="K179" s="282"/>
    </row>
    <row r="180" spans="2:11" s="1" customFormat="1" ht="15" customHeight="1">
      <c r="B180" s="259"/>
      <c r="C180" s="236" t="s">
        <v>57</v>
      </c>
      <c r="D180" s="236"/>
      <c r="E180" s="236"/>
      <c r="F180" s="257" t="s">
        <v>1338</v>
      </c>
      <c r="G180" s="236"/>
      <c r="H180" s="236" t="s">
        <v>1411</v>
      </c>
      <c r="I180" s="236" t="s">
        <v>1340</v>
      </c>
      <c r="J180" s="236">
        <v>255</v>
      </c>
      <c r="K180" s="282"/>
    </row>
    <row r="181" spans="2:11" s="1" customFormat="1" ht="15" customHeight="1">
      <c r="B181" s="259"/>
      <c r="C181" s="236" t="s">
        <v>108</v>
      </c>
      <c r="D181" s="236"/>
      <c r="E181" s="236"/>
      <c r="F181" s="257" t="s">
        <v>1338</v>
      </c>
      <c r="G181" s="236"/>
      <c r="H181" s="236" t="s">
        <v>1302</v>
      </c>
      <c r="I181" s="236" t="s">
        <v>1340</v>
      </c>
      <c r="J181" s="236">
        <v>10</v>
      </c>
      <c r="K181" s="282"/>
    </row>
    <row r="182" spans="2:11" s="1" customFormat="1" ht="15" customHeight="1">
      <c r="B182" s="259"/>
      <c r="C182" s="236" t="s">
        <v>109</v>
      </c>
      <c r="D182" s="236"/>
      <c r="E182" s="236"/>
      <c r="F182" s="257" t="s">
        <v>1338</v>
      </c>
      <c r="G182" s="236"/>
      <c r="H182" s="236" t="s">
        <v>1412</v>
      </c>
      <c r="I182" s="236" t="s">
        <v>1373</v>
      </c>
      <c r="J182" s="236"/>
      <c r="K182" s="282"/>
    </row>
    <row r="183" spans="2:11" s="1" customFormat="1" ht="15" customHeight="1">
      <c r="B183" s="259"/>
      <c r="C183" s="236" t="s">
        <v>1413</v>
      </c>
      <c r="D183" s="236"/>
      <c r="E183" s="236"/>
      <c r="F183" s="257" t="s">
        <v>1338</v>
      </c>
      <c r="G183" s="236"/>
      <c r="H183" s="236" t="s">
        <v>1414</v>
      </c>
      <c r="I183" s="236" t="s">
        <v>1373</v>
      </c>
      <c r="J183" s="236"/>
      <c r="K183" s="282"/>
    </row>
    <row r="184" spans="2:11" s="1" customFormat="1" ht="15" customHeight="1">
      <c r="B184" s="259"/>
      <c r="C184" s="236" t="s">
        <v>1402</v>
      </c>
      <c r="D184" s="236"/>
      <c r="E184" s="236"/>
      <c r="F184" s="257" t="s">
        <v>1338</v>
      </c>
      <c r="G184" s="236"/>
      <c r="H184" s="236" t="s">
        <v>1415</v>
      </c>
      <c r="I184" s="236" t="s">
        <v>1373</v>
      </c>
      <c r="J184" s="236"/>
      <c r="K184" s="282"/>
    </row>
    <row r="185" spans="2:11" s="1" customFormat="1" ht="15" customHeight="1">
      <c r="B185" s="259"/>
      <c r="C185" s="236" t="s">
        <v>111</v>
      </c>
      <c r="D185" s="236"/>
      <c r="E185" s="236"/>
      <c r="F185" s="257" t="s">
        <v>1344</v>
      </c>
      <c r="G185" s="236"/>
      <c r="H185" s="236" t="s">
        <v>1416</v>
      </c>
      <c r="I185" s="236" t="s">
        <v>1340</v>
      </c>
      <c r="J185" s="236">
        <v>50</v>
      </c>
      <c r="K185" s="282"/>
    </row>
    <row r="186" spans="2:11" s="1" customFormat="1" ht="15" customHeight="1">
      <c r="B186" s="259"/>
      <c r="C186" s="236" t="s">
        <v>1417</v>
      </c>
      <c r="D186" s="236"/>
      <c r="E186" s="236"/>
      <c r="F186" s="257" t="s">
        <v>1344</v>
      </c>
      <c r="G186" s="236"/>
      <c r="H186" s="236" t="s">
        <v>1418</v>
      </c>
      <c r="I186" s="236" t="s">
        <v>1419</v>
      </c>
      <c r="J186" s="236"/>
      <c r="K186" s="282"/>
    </row>
    <row r="187" spans="2:11" s="1" customFormat="1" ht="15" customHeight="1">
      <c r="B187" s="259"/>
      <c r="C187" s="236" t="s">
        <v>1420</v>
      </c>
      <c r="D187" s="236"/>
      <c r="E187" s="236"/>
      <c r="F187" s="257" t="s">
        <v>1344</v>
      </c>
      <c r="G187" s="236"/>
      <c r="H187" s="236" t="s">
        <v>1421</v>
      </c>
      <c r="I187" s="236" t="s">
        <v>1419</v>
      </c>
      <c r="J187" s="236"/>
      <c r="K187" s="282"/>
    </row>
    <row r="188" spans="2:11" s="1" customFormat="1" ht="15" customHeight="1">
      <c r="B188" s="259"/>
      <c r="C188" s="236" t="s">
        <v>1422</v>
      </c>
      <c r="D188" s="236"/>
      <c r="E188" s="236"/>
      <c r="F188" s="257" t="s">
        <v>1344</v>
      </c>
      <c r="G188" s="236"/>
      <c r="H188" s="236" t="s">
        <v>1423</v>
      </c>
      <c r="I188" s="236" t="s">
        <v>1419</v>
      </c>
      <c r="J188" s="236"/>
      <c r="K188" s="282"/>
    </row>
    <row r="189" spans="2:11" s="1" customFormat="1" ht="15" customHeight="1">
      <c r="B189" s="259"/>
      <c r="C189" s="295" t="s">
        <v>1424</v>
      </c>
      <c r="D189" s="236"/>
      <c r="E189" s="236"/>
      <c r="F189" s="257" t="s">
        <v>1344</v>
      </c>
      <c r="G189" s="236"/>
      <c r="H189" s="236" t="s">
        <v>1425</v>
      </c>
      <c r="I189" s="236" t="s">
        <v>1426</v>
      </c>
      <c r="J189" s="296" t="s">
        <v>1427</v>
      </c>
      <c r="K189" s="282"/>
    </row>
    <row r="190" spans="2:11" s="1" customFormat="1" ht="15" customHeight="1">
      <c r="B190" s="259"/>
      <c r="C190" s="295" t="s">
        <v>45</v>
      </c>
      <c r="D190" s="236"/>
      <c r="E190" s="236"/>
      <c r="F190" s="257" t="s">
        <v>1338</v>
      </c>
      <c r="G190" s="236"/>
      <c r="H190" s="233" t="s">
        <v>1428</v>
      </c>
      <c r="I190" s="236" t="s">
        <v>1429</v>
      </c>
      <c r="J190" s="236"/>
      <c r="K190" s="282"/>
    </row>
    <row r="191" spans="2:11" s="1" customFormat="1" ht="15" customHeight="1">
      <c r="B191" s="259"/>
      <c r="C191" s="295" t="s">
        <v>1430</v>
      </c>
      <c r="D191" s="236"/>
      <c r="E191" s="236"/>
      <c r="F191" s="257" t="s">
        <v>1338</v>
      </c>
      <c r="G191" s="236"/>
      <c r="H191" s="236" t="s">
        <v>1431</v>
      </c>
      <c r="I191" s="236" t="s">
        <v>1373</v>
      </c>
      <c r="J191" s="236"/>
      <c r="K191" s="282"/>
    </row>
    <row r="192" spans="2:11" s="1" customFormat="1" ht="15" customHeight="1">
      <c r="B192" s="259"/>
      <c r="C192" s="295" t="s">
        <v>1432</v>
      </c>
      <c r="D192" s="236"/>
      <c r="E192" s="236"/>
      <c r="F192" s="257" t="s">
        <v>1338</v>
      </c>
      <c r="G192" s="236"/>
      <c r="H192" s="236" t="s">
        <v>1433</v>
      </c>
      <c r="I192" s="236" t="s">
        <v>1373</v>
      </c>
      <c r="J192" s="236"/>
      <c r="K192" s="282"/>
    </row>
    <row r="193" spans="2:11" s="1" customFormat="1" ht="15" customHeight="1">
      <c r="B193" s="259"/>
      <c r="C193" s="295" t="s">
        <v>1434</v>
      </c>
      <c r="D193" s="236"/>
      <c r="E193" s="236"/>
      <c r="F193" s="257" t="s">
        <v>1344</v>
      </c>
      <c r="G193" s="236"/>
      <c r="H193" s="236" t="s">
        <v>1435</v>
      </c>
      <c r="I193" s="236" t="s">
        <v>1373</v>
      </c>
      <c r="J193" s="236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2:11" s="1" customFormat="1" ht="21">
      <c r="B199" s="228"/>
      <c r="C199" s="349" t="s">
        <v>1436</v>
      </c>
      <c r="D199" s="349"/>
      <c r="E199" s="349"/>
      <c r="F199" s="349"/>
      <c r="G199" s="349"/>
      <c r="H199" s="349"/>
      <c r="I199" s="349"/>
      <c r="J199" s="349"/>
      <c r="K199" s="229"/>
    </row>
    <row r="200" spans="2:11" s="1" customFormat="1" ht="25.5" customHeight="1">
      <c r="B200" s="228"/>
      <c r="C200" s="298" t="s">
        <v>1437</v>
      </c>
      <c r="D200" s="298"/>
      <c r="E200" s="298"/>
      <c r="F200" s="298" t="s">
        <v>1438</v>
      </c>
      <c r="G200" s="299"/>
      <c r="H200" s="350" t="s">
        <v>1439</v>
      </c>
      <c r="I200" s="350"/>
      <c r="J200" s="350"/>
      <c r="K200" s="229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6" t="s">
        <v>1429</v>
      </c>
      <c r="D202" s="236"/>
      <c r="E202" s="236"/>
      <c r="F202" s="257" t="s">
        <v>46</v>
      </c>
      <c r="G202" s="236"/>
      <c r="H202" s="351" t="s">
        <v>1440</v>
      </c>
      <c r="I202" s="351"/>
      <c r="J202" s="351"/>
      <c r="K202" s="282"/>
    </row>
    <row r="203" spans="2:11" s="1" customFormat="1" ht="15" customHeight="1">
      <c r="B203" s="259"/>
      <c r="C203" s="236"/>
      <c r="D203" s="236"/>
      <c r="E203" s="236"/>
      <c r="F203" s="257" t="s">
        <v>47</v>
      </c>
      <c r="G203" s="236"/>
      <c r="H203" s="351" t="s">
        <v>1441</v>
      </c>
      <c r="I203" s="351"/>
      <c r="J203" s="351"/>
      <c r="K203" s="282"/>
    </row>
    <row r="204" spans="2:11" s="1" customFormat="1" ht="15" customHeight="1">
      <c r="B204" s="259"/>
      <c r="C204" s="236"/>
      <c r="D204" s="236"/>
      <c r="E204" s="236"/>
      <c r="F204" s="257" t="s">
        <v>50</v>
      </c>
      <c r="G204" s="236"/>
      <c r="H204" s="351" t="s">
        <v>1442</v>
      </c>
      <c r="I204" s="351"/>
      <c r="J204" s="351"/>
      <c r="K204" s="282"/>
    </row>
    <row r="205" spans="2:11" s="1" customFormat="1" ht="15" customHeight="1">
      <c r="B205" s="259"/>
      <c r="C205" s="236"/>
      <c r="D205" s="236"/>
      <c r="E205" s="236"/>
      <c r="F205" s="257" t="s">
        <v>48</v>
      </c>
      <c r="G205" s="236"/>
      <c r="H205" s="351" t="s">
        <v>1443</v>
      </c>
      <c r="I205" s="351"/>
      <c r="J205" s="351"/>
      <c r="K205" s="282"/>
    </row>
    <row r="206" spans="2:11" s="1" customFormat="1" ht="15" customHeight="1">
      <c r="B206" s="259"/>
      <c r="C206" s="236"/>
      <c r="D206" s="236"/>
      <c r="E206" s="236"/>
      <c r="F206" s="257" t="s">
        <v>49</v>
      </c>
      <c r="G206" s="236"/>
      <c r="H206" s="351" t="s">
        <v>1444</v>
      </c>
      <c r="I206" s="351"/>
      <c r="J206" s="351"/>
      <c r="K206" s="282"/>
    </row>
    <row r="207" spans="2:11" s="1" customFormat="1" ht="15" customHeight="1">
      <c r="B207" s="259"/>
      <c r="C207" s="236"/>
      <c r="D207" s="236"/>
      <c r="E207" s="236"/>
      <c r="F207" s="257"/>
      <c r="G207" s="236"/>
      <c r="H207" s="236"/>
      <c r="I207" s="236"/>
      <c r="J207" s="236"/>
      <c r="K207" s="282"/>
    </row>
    <row r="208" spans="2:11" s="1" customFormat="1" ht="15" customHeight="1">
      <c r="B208" s="259"/>
      <c r="C208" s="236" t="s">
        <v>1385</v>
      </c>
      <c r="D208" s="236"/>
      <c r="E208" s="236"/>
      <c r="F208" s="257" t="s">
        <v>82</v>
      </c>
      <c r="G208" s="236"/>
      <c r="H208" s="351" t="s">
        <v>1445</v>
      </c>
      <c r="I208" s="351"/>
      <c r="J208" s="351"/>
      <c r="K208" s="282"/>
    </row>
    <row r="209" spans="2:11" s="1" customFormat="1" ht="15" customHeight="1">
      <c r="B209" s="259"/>
      <c r="C209" s="236"/>
      <c r="D209" s="236"/>
      <c r="E209" s="236"/>
      <c r="F209" s="257" t="s">
        <v>1280</v>
      </c>
      <c r="G209" s="236"/>
      <c r="H209" s="351" t="s">
        <v>1281</v>
      </c>
      <c r="I209" s="351"/>
      <c r="J209" s="351"/>
      <c r="K209" s="282"/>
    </row>
    <row r="210" spans="2:11" s="1" customFormat="1" ht="15" customHeight="1">
      <c r="B210" s="259"/>
      <c r="C210" s="236"/>
      <c r="D210" s="236"/>
      <c r="E210" s="236"/>
      <c r="F210" s="257" t="s">
        <v>1278</v>
      </c>
      <c r="G210" s="236"/>
      <c r="H210" s="351" t="s">
        <v>1446</v>
      </c>
      <c r="I210" s="351"/>
      <c r="J210" s="351"/>
      <c r="K210" s="282"/>
    </row>
    <row r="211" spans="2:11" s="1" customFormat="1" ht="15" customHeight="1">
      <c r="B211" s="300"/>
      <c r="C211" s="236"/>
      <c r="D211" s="236"/>
      <c r="E211" s="236"/>
      <c r="F211" s="257" t="s">
        <v>1282</v>
      </c>
      <c r="G211" s="295"/>
      <c r="H211" s="352" t="s">
        <v>1283</v>
      </c>
      <c r="I211" s="352"/>
      <c r="J211" s="352"/>
      <c r="K211" s="301"/>
    </row>
    <row r="212" spans="2:11" s="1" customFormat="1" ht="15" customHeight="1">
      <c r="B212" s="300"/>
      <c r="C212" s="236"/>
      <c r="D212" s="236"/>
      <c r="E212" s="236"/>
      <c r="F212" s="257" t="s">
        <v>1284</v>
      </c>
      <c r="G212" s="295"/>
      <c r="H212" s="352" t="s">
        <v>1447</v>
      </c>
      <c r="I212" s="352"/>
      <c r="J212" s="352"/>
      <c r="K212" s="301"/>
    </row>
    <row r="213" spans="2:11" s="1" customFormat="1" ht="15" customHeight="1">
      <c r="B213" s="300"/>
      <c r="C213" s="236"/>
      <c r="D213" s="236"/>
      <c r="E213" s="236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6" t="s">
        <v>1409</v>
      </c>
      <c r="D214" s="236"/>
      <c r="E214" s="236"/>
      <c r="F214" s="257">
        <v>1</v>
      </c>
      <c r="G214" s="295"/>
      <c r="H214" s="352" t="s">
        <v>1448</v>
      </c>
      <c r="I214" s="352"/>
      <c r="J214" s="352"/>
      <c r="K214" s="301"/>
    </row>
    <row r="215" spans="2:11" s="1" customFormat="1" ht="15" customHeight="1">
      <c r="B215" s="300"/>
      <c r="C215" s="236"/>
      <c r="D215" s="236"/>
      <c r="E215" s="236"/>
      <c r="F215" s="257">
        <v>2</v>
      </c>
      <c r="G215" s="295"/>
      <c r="H215" s="352" t="s">
        <v>1449</v>
      </c>
      <c r="I215" s="352"/>
      <c r="J215" s="352"/>
      <c r="K215" s="301"/>
    </row>
    <row r="216" spans="2:11" s="1" customFormat="1" ht="15" customHeight="1">
      <c r="B216" s="300"/>
      <c r="C216" s="236"/>
      <c r="D216" s="236"/>
      <c r="E216" s="236"/>
      <c r="F216" s="257">
        <v>3</v>
      </c>
      <c r="G216" s="295"/>
      <c r="H216" s="352" t="s">
        <v>1450</v>
      </c>
      <c r="I216" s="352"/>
      <c r="J216" s="352"/>
      <c r="K216" s="301"/>
    </row>
    <row r="217" spans="2:11" s="1" customFormat="1" ht="15" customHeight="1">
      <c r="B217" s="300"/>
      <c r="C217" s="236"/>
      <c r="D217" s="236"/>
      <c r="E217" s="236"/>
      <c r="F217" s="257">
        <v>4</v>
      </c>
      <c r="G217" s="295"/>
      <c r="H217" s="352" t="s">
        <v>1451</v>
      </c>
      <c r="I217" s="352"/>
      <c r="J217" s="352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Pavlína Tůmová</cp:lastModifiedBy>
  <dcterms:created xsi:type="dcterms:W3CDTF">2021-07-01T08:00:55Z</dcterms:created>
  <dcterms:modified xsi:type="dcterms:W3CDTF">2021-09-08T09:53:04Z</dcterms:modified>
  <cp:category/>
  <cp:version/>
  <cp:contentType/>
  <cp:contentStatus/>
</cp:coreProperties>
</file>