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tabRatio="950" firstSheet="3" activeTab="8"/>
  </bookViews>
  <sheets>
    <sheet name="Rekapitulace stavby" sheetId="1" r:id="rId1"/>
    <sheet name="C 01 - Patrové parkoviště" sheetId="2" r:id="rId2"/>
    <sheet name="C 01 EI" sheetId="10" r:id="rId3"/>
    <sheet name="C 02 - Sjezd z komunikace" sheetId="3" r:id="rId4"/>
    <sheet name="C 03 - Stavební úpravy ch..." sheetId="4" r:id="rId5"/>
    <sheet name="C 04 - Přípojka kanalizace" sheetId="5" r:id="rId6"/>
    <sheet name="C 05 - Přípojka elektro NN" sheetId="6" r:id="rId7"/>
    <sheet name="C 05 EI" sheetId="11" r:id="rId8"/>
    <sheet name="IO 03 - Přeložky elektro ..." sheetId="7" r:id="rId9"/>
    <sheet name="IO 04 - Přeložka SEK" sheetId="8" r:id="rId10"/>
    <sheet name="IO 05 - Přeložka teplovodu" sheetId="9" r:id="rId11"/>
  </sheets>
  <definedNames>
    <definedName name="_xlnm._FilterDatabase" localSheetId="1" hidden="1">'C 01 - Patrové parkoviště'!$C$137:$K$606</definedName>
    <definedName name="_xlnm._FilterDatabase" localSheetId="3" hidden="1">'C 02 - Sjezd z komunikace'!$C$128:$K$253</definedName>
    <definedName name="_xlnm._FilterDatabase" localSheetId="4" hidden="1">'C 03 - Stavební úpravy ch...'!$C$128:$K$216</definedName>
    <definedName name="_xlnm._FilterDatabase" localSheetId="5" hidden="1">'C 04 - Přípojka kanalizace'!$C$129:$K$249</definedName>
    <definedName name="_xlnm._FilterDatabase" localSheetId="6" hidden="1">'C 05 - Přípojka elektro NN'!$C$121:$K$125</definedName>
    <definedName name="_xlnm._FilterDatabase" localSheetId="8" hidden="1">'IO 03 - Přeložky elektro ...'!$C$116:$K$118</definedName>
    <definedName name="_xlnm._FilterDatabase" localSheetId="9" hidden="1">'IO 04 - Přeložka SEK'!$C$116:$K$118</definedName>
    <definedName name="_xlnm._FilterDatabase" localSheetId="10" hidden="1">'IO 05 - Přeložka teplovodu'!$C$116:$K$118</definedName>
    <definedName name="_xlnm.Print_Area" localSheetId="1">'C 01 - Patrové parkoviště'!$C$4:$J$76,'C 01 - Patrové parkoviště'!$C$82:$J$117,'C 01 - Patrové parkoviště'!$C$123:$K$606</definedName>
    <definedName name="_xlnm.Print_Area" localSheetId="3">'C 02 - Sjezd z komunikace'!$C$4:$J$76,'C 02 - Sjezd z komunikace'!$C$82:$J$108,'C 02 - Sjezd z komunikace'!$C$114:$K$253</definedName>
    <definedName name="_xlnm.Print_Area" localSheetId="4">'C 03 - Stavební úpravy ch...'!$C$4:$J$76,'C 03 - Stavební úpravy ch...'!$C$82:$J$108,'C 03 - Stavební úpravy ch...'!$C$114:$K$216</definedName>
    <definedName name="_xlnm.Print_Area" localSheetId="5">'C 04 - Přípojka kanalizace'!$C$4:$J$76,'C 04 - Přípojka kanalizace'!$C$82:$J$109,'C 04 - Přípojka kanalizace'!$C$115:$K$249</definedName>
    <definedName name="_xlnm.Print_Area" localSheetId="6">'C 05 - Přípojka elektro NN'!$C$4:$J$76,'C 05 - Přípojka elektro NN'!$C$82:$J$101,'C 05 - Přípojka elektro NN'!$C$107:$K$125</definedName>
    <definedName name="_xlnm.Print_Area" localSheetId="8">'IO 03 - Přeložky elektro ...'!$C$4:$J$76,'IO 03 - Přeložky elektro ...'!$C$82:$J$98,'IO 03 - Přeložky elektro ...'!$C$104:$K$118</definedName>
    <definedName name="_xlnm.Print_Area" localSheetId="9">'IO 04 - Přeložka SEK'!$C$4:$J$76,'IO 04 - Přeložka SEK'!$C$82:$J$98,'IO 04 - Přeložka SEK'!$C$104:$K$118</definedName>
    <definedName name="_xlnm.Print_Area" localSheetId="10">'IO 05 - Přeložka teplovodu'!$C$4:$J$76,'IO 05 - Přeložka teplovodu'!$C$82:$J$98,'IO 05 - Přeložka teplovodu'!$C$104:$K$118</definedName>
    <definedName name="_xlnm.Print_Area" localSheetId="0">'Rekapitulace stavby'!$D$4:$AO$76,'Rekapitulace stavby'!$C$82:$AQ$108</definedName>
    <definedName name="_xlnm.Print_Titles" localSheetId="0">'Rekapitulace stavby'!$92:$92</definedName>
    <definedName name="_xlnm.Print_Titles" localSheetId="1">'C 01 - Patrové parkoviště'!$137:$137</definedName>
    <definedName name="_xlnm.Print_Titles" localSheetId="3">'C 02 - Sjezd z komunikace'!$128:$128</definedName>
    <definedName name="_xlnm.Print_Titles" localSheetId="4">'C 03 - Stavební úpravy ch...'!$128:$128</definedName>
    <definedName name="_xlnm.Print_Titles" localSheetId="5">'C 04 - Přípojka kanalizace'!$129:$129</definedName>
    <definedName name="_xlnm.Print_Titles" localSheetId="6">'C 05 - Přípojka elektro NN'!$121:$121</definedName>
    <definedName name="_xlnm.Print_Titles" localSheetId="8">'IO 03 - Přeložky elektro ...'!$116:$116</definedName>
    <definedName name="_xlnm.Print_Titles" localSheetId="9">'IO 04 - Přeložka SEK'!$116:$116</definedName>
    <definedName name="_xlnm.Print_Titles" localSheetId="10">'IO 05 - Přeložka teplovodu'!$116:$116</definedName>
  </definedNames>
  <calcPr calcId="162913"/>
</workbook>
</file>

<file path=xl/sharedStrings.xml><?xml version="1.0" encoding="utf-8"?>
<sst xmlns="http://schemas.openxmlformats.org/spreadsheetml/2006/main" count="10260" uniqueCount="1462">
  <si>
    <t>Export Komplet</t>
  </si>
  <si>
    <t/>
  </si>
  <si>
    <t>2.0</t>
  </si>
  <si>
    <t>False</t>
  </si>
  <si>
    <t>{f1af1bb0-3ac2-4d83-a986-1b9116526263}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</si>
  <si>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</si>
  <si>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</si>
  <si>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</si>
  <si>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</si>
  <si>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</si>
  <si>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</si>
  <si>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</si>
  <si>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</si>
  <si>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</si>
  <si>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ParkBezrucovaIV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</si>
  <si>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</si>
  <si>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</si>
  <si>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Novostavba patrového parkoviště Bezručova IV, Benešov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</si>
  <si>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</si>
  <si>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</si>
  <si>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</si>
  <si>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</si>
  <si>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</si>
  <si>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</si>
  <si>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</si>
  <si>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</si>
  <si>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</si>
  <si>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</si>
  <si>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</si>
  <si>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</si>
  <si>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</si>
  <si>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</si>
  <si>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</si>
  <si>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</si>
  <si>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</si>
  <si>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</si>
  <si>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</si>
  <si>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</si>
  <si>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</si>
  <si>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</si>
  <si>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</si>
  <si>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</si>
  <si>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</si>
  <si>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</si>
  <si>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</si>
  <si>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</si>
  <si>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</si>
  <si>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</si>
  <si>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</si>
  <si>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</si>
  <si>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</si>
  <si>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</si>
  <si>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</si>
  <si>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</si>
  <si>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</si>
  <si>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</si>
  <si>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</si>
  <si>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</si>
  <si>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</si>
  <si>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</si>
  <si>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</si>
  <si>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</si>
  <si>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</si>
  <si>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</si>
  <si>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</si>
  <si>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</si>
  <si>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</si>
  <si>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</si>
  <si>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</si>
  <si>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</si>
  <si>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</si>
  <si>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</si>
  <si>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</si>
  <si>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</si>
  <si>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</si>
  <si>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</si>
  <si>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</si>
  <si>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Patrové parkoviště</t>
  </si>
  <si>
    <t>STA</t>
  </si>
  <si>
    <t>1</t>
  </si>
  <si>
    <t>{440bbb30-d1ac-4fdb-bcd3-9c1bd6053109}</t>
  </si>
  <si>
    <t>2</t>
  </si>
  <si>
    <t>/</t>
  </si>
  <si>
    <t>C 01</t>
  </si>
  <si>
    <t>Soupis</t>
  </si>
  <si>
    <t>{0a229034-af54-4720-b04f-a58fba5e93f8}</t>
  </si>
  <si>
    <t>SO 02</t>
  </si>
  <si>
    <t>Sjezd z komunikace</t>
  </si>
  <si>
    <t>{d7dac1c9-bfbf-4e44-b253-28badf6309d8}</t>
  </si>
  <si>
    <t>C 02</t>
  </si>
  <si>
    <t>{e8de0eab-67bb-408c-8770-d129f57898ee}</t>
  </si>
  <si>
    <t>SO 03</t>
  </si>
  <si>
    <t>Stavební úpravy chodníku</t>
  </si>
  <si>
    <t>{d7d6571c-146d-4187-8474-7c09ee924e03}</t>
  </si>
  <si>
    <t>C 03</t>
  </si>
  <si>
    <t>{5c271e08-457b-4a9d-b4f4-c38b6978762f}</t>
  </si>
  <si>
    <t>IO 01</t>
  </si>
  <si>
    <t>Přípojka kanalizace</t>
  </si>
  <si>
    <t>{6a70267a-1f8c-4ffa-9ca5-cf583a212663}</t>
  </si>
  <si>
    <t>C 04</t>
  </si>
  <si>
    <t>{0f1c5e21-1dba-4d2d-80eb-7c4f4f6fe8f1}</t>
  </si>
  <si>
    <t>IO 02</t>
  </si>
  <si>
    <t>Přípojka elektro NN</t>
  </si>
  <si>
    <t>{4d4133ae-3860-4524-8493-adbadfb2ebe7}</t>
  </si>
  <si>
    <t>C 05</t>
  </si>
  <si>
    <t>{48e2f8e0-4699-4506-896e-5079f4d1759f}</t>
  </si>
  <si>
    <t>IO 03</t>
  </si>
  <si>
    <t>Přeložky elektro VN a NN</t>
  </si>
  <si>
    <t>{ce27035c-c50e-4ca1-8b91-c45f113989db}</t>
  </si>
  <si>
    <t>IO 04</t>
  </si>
  <si>
    <t>Přeložka SEK</t>
  </si>
  <si>
    <t>{043295bd-292a-411c-aa21-b2562b46b294}</t>
  </si>
  <si>
    <t>IO 05</t>
  </si>
  <si>
    <t>Přeložka teplovodu</t>
  </si>
  <si>
    <t>{58a85b54-c103-4fe3-bd16-4f46261f909c}</t>
  </si>
  <si>
    <t>KRYCÍ LIST SOUPISU PRACÍ</t>
  </si>
  <si>
    <t>Objekt:</t>
  </si>
  <si>
    <t>SO 01 - Patrové parkoviště</t>
  </si>
  <si>
    <t>Soupis:</t>
  </si>
  <si>
    <t>C 01 - Patrové parkoviště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</si>
  <si>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</si>
  <si>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</si>
  <si>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</si>
  <si>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</si>
  <si>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</si>
  <si>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</si>
  <si>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</si>
  <si>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</si>
  <si>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</si>
  <si>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</si>
  <si>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</si>
  <si>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9 - Ostatní konstrukce a práce, bourání</t>
  </si>
  <si>
    <t xml:space="preserve">    99 - Přesun hmot</t>
  </si>
  <si>
    <t>PSV - Práce a dodávky PSV</t>
  </si>
  <si>
    <t xml:space="preserve">    711 - Izolace proti vodě</t>
  </si>
  <si>
    <t xml:space="preserve">    713 - Izolace tepelné</t>
  </si>
  <si>
    <t xml:space="preserve">    721 - Zdravotechnika</t>
  </si>
  <si>
    <t xml:space="preserve">    741 - Elektroinstalace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</si>
  <si>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</si>
  <si>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</si>
  <si>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</si>
  <si>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</si>
  <si>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a kompletační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</si>
  <si>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</si>
  <si>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</si>
  <si>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</si>
  <si>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</si>
  <si>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</si>
  <si>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</si>
  <si>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</si>
  <si>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</si>
  <si>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</si>
  <si>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</si>
  <si>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</si>
  <si>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</si>
  <si>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</si>
  <si>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</si>
  <si>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</si>
  <si>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</si>
  <si>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</si>
  <si>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</si>
  <si>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111211201</t>
  </si>
  <si>
    <t>Odstranění křovin a stromů průměru kmene do 100 mm i s kořeny sklonu terénu přes 1:5 ručně, včetně odvozu a likvidace</t>
  </si>
  <si>
    <t>m2</t>
  </si>
  <si>
    <t>4</t>
  </si>
  <si>
    <t>-2036488950</t>
  </si>
  <si>
    <t>VV</t>
  </si>
  <si>
    <t>Situace</t>
  </si>
  <si>
    <t>24,9*14,25+29,8*4,5+21*5,9</t>
  </si>
  <si>
    <t>112151314</t>
  </si>
  <si>
    <t>Kácení stromu D do 0,5 m</t>
  </si>
  <si>
    <t>kus</t>
  </si>
  <si>
    <t>-1976542169</t>
  </si>
  <si>
    <t>7</t>
  </si>
  <si>
    <t>3</t>
  </si>
  <si>
    <t>112251102</t>
  </si>
  <si>
    <t>Odstranění pařezů D do 0,5 m</t>
  </si>
  <si>
    <t>91738278</t>
  </si>
  <si>
    <t>121151103</t>
  </si>
  <si>
    <t>Sejmutí ornice tl vrstvy do 200 mm strojně</t>
  </si>
  <si>
    <t>-556308605</t>
  </si>
  <si>
    <t>5</t>
  </si>
  <si>
    <t>131251105</t>
  </si>
  <si>
    <t>Hloubení jam nezapažených v hornině třídy těžitelnosti I, skupiny 3 objemu do 1000 m3 strojně</t>
  </si>
  <si>
    <t>m3</t>
  </si>
  <si>
    <t>1173737994</t>
  </si>
  <si>
    <t>Situace, půdorys, řezy</t>
  </si>
  <si>
    <t>(((40,1+39,25)/2*(2,85+1,7)/2+5,2*1,7/2+(36,12+35,29)/2*(2,6+1,33)/2+7,35*1,33/2)/2*(23,6+27,6)/2)*0,4</t>
  </si>
  <si>
    <t>6</t>
  </si>
  <si>
    <t>131351105</t>
  </si>
  <si>
    <t>Hloubení jam nezapažených v hornině třídy těžitelnosti II, skupiny 4 objem do 1000 m3 strojně</t>
  </si>
  <si>
    <t>988453553</t>
  </si>
  <si>
    <t>131451105</t>
  </si>
  <si>
    <t>Hloubení jam nezapažených v hornině třídy těžitelnosti II, skupiny 5 objem do 1000 m3 strojně</t>
  </si>
  <si>
    <t>-260656135</t>
  </si>
  <si>
    <t>(((40,1+39,25)/2*(2,85+1,7)/2+5,2*1,7/2+(36,12+35,29)/2*(2,6+1,33)/2+7,35*1,33/2)/2*(23,6+27,6)/2)*0,2</t>
  </si>
  <si>
    <t>8</t>
  </si>
  <si>
    <t>132351102</t>
  </si>
  <si>
    <t>Hloubení rýh nezapažených  š do 800 mm v hornině třídy těžitelnosti II, skupiny 4 objem do 50 m3 strojně</t>
  </si>
  <si>
    <t>-1322191413</t>
  </si>
  <si>
    <t>Půdorys, řezy</t>
  </si>
  <si>
    <t>5,449*1,8*0,8+2*10,287*1,7*0,9</t>
  </si>
  <si>
    <t>9</t>
  </si>
  <si>
    <t>132451102</t>
  </si>
  <si>
    <t>Hloubení rýh nezapažených  š do 800 mm v hornině třídy těžitelnosti II, skupiny 5 objem do 50 m3 strojně</t>
  </si>
  <si>
    <t>-738725009</t>
  </si>
  <si>
    <t>102,8*0,6*0,5</t>
  </si>
  <si>
    <t>10</t>
  </si>
  <si>
    <t>133351102</t>
  </si>
  <si>
    <t>Hloubení šachet nezapažených v hornině třídy těžitelnosti II, skupiny 4 objem do 50 m3</t>
  </si>
  <si>
    <t>-1798631667</t>
  </si>
  <si>
    <t>(39*2*2*0,5+2,4*2,4*0,5)*0,6</t>
  </si>
  <si>
    <t>11</t>
  </si>
  <si>
    <t>133451102</t>
  </si>
  <si>
    <t>Hloubení šachet nezapažených v hornině třídy těžitelnosti II, skupiny 5 objem do 50 m3</t>
  </si>
  <si>
    <t>282092283</t>
  </si>
  <si>
    <t>(39*2*2*0,5+2,4*2,4*0,5)*0,4</t>
  </si>
  <si>
    <t>12</t>
  </si>
  <si>
    <t>139001101</t>
  </si>
  <si>
    <t>Příplatek za ztížení vykopávky v blízkosti podzemního vedení</t>
  </si>
  <si>
    <t>-1712259253</t>
  </si>
  <si>
    <t>Situace, půdorys, řezy, předpoklad</t>
  </si>
  <si>
    <t>390</t>
  </si>
  <si>
    <t>13</t>
  </si>
  <si>
    <t>226212314</t>
  </si>
  <si>
    <t>Vrty velkoprofilové svislé zapažené D do 650 mm hl do 20 m hor. IV</t>
  </si>
  <si>
    <t>m</t>
  </si>
  <si>
    <t>-1377406404</t>
  </si>
  <si>
    <t>Konstrukční část</t>
  </si>
  <si>
    <t>39*4</t>
  </si>
  <si>
    <t>14</t>
  </si>
  <si>
    <t>226212315</t>
  </si>
  <si>
    <t>Vrty velkoprofilové svislé zapažené D do 650 mm hl do 20 m hor. V</t>
  </si>
  <si>
    <t>-25687131</t>
  </si>
  <si>
    <t>39*6</t>
  </si>
  <si>
    <t>226212316</t>
  </si>
  <si>
    <t>Vrty velkoprofilové svislé zapažené D do 650 mm hl do 20 m hor. VI</t>
  </si>
  <si>
    <t>682888827</t>
  </si>
  <si>
    <t>39*1</t>
  </si>
  <si>
    <t>16</t>
  </si>
  <si>
    <t>167151112</t>
  </si>
  <si>
    <t>Nakládání výkopku z hornin třídy těžitelnosti II, skupiny 4 a 5 přes 100 m3</t>
  </si>
  <si>
    <t>1019120357</t>
  </si>
  <si>
    <t>110,285</t>
  </si>
  <si>
    <t>17</t>
  </si>
  <si>
    <t>167151103</t>
  </si>
  <si>
    <t>Nakládání výkopku z hornin třídy těžitelnosti III, skupiny 6 a 7 do 100 m3</t>
  </si>
  <si>
    <t>-21591339</t>
  </si>
  <si>
    <t>11,028</t>
  </si>
  <si>
    <t>18</t>
  </si>
  <si>
    <t>162651112</t>
  </si>
  <si>
    <t>Vodorovné přemístění do 5000 m výkopku/sypaniny z horniny třídy těžitelnosti I, skupiny 1 až 3</t>
  </si>
  <si>
    <t>981397535</t>
  </si>
  <si>
    <t>91,924+103,596</t>
  </si>
  <si>
    <t>19</t>
  </si>
  <si>
    <t>162751117</t>
  </si>
  <si>
    <t>Vodorovné přemístění do 10000 m výkopku/sypaniny z horniny třídy těžitelnosti I, skupiny 1 až 3</t>
  </si>
  <si>
    <t>979686828</t>
  </si>
  <si>
    <t>960,935-195,52</t>
  </si>
  <si>
    <t>20</t>
  </si>
  <si>
    <t>162751119</t>
  </si>
  <si>
    <t>Příplatek k vodorovnému přemístění výkopku/sypaniny z horniny třídy těžitelnosti I, skupiny 1 až 3 ZKD 1000 m přes 10000 m</t>
  </si>
  <si>
    <t>892633289</t>
  </si>
  <si>
    <t>765,415*20</t>
  </si>
  <si>
    <t>162751137</t>
  </si>
  <si>
    <t>Vodorovné přemístění do 10000 m výkopku/sypaniny z horniny třídy těžitelnosti II, skupiny 4 a 5</t>
  </si>
  <si>
    <t>-1415618114</t>
  </si>
  <si>
    <t>1564,846</t>
  </si>
  <si>
    <t>22</t>
  </si>
  <si>
    <t>162751139</t>
  </si>
  <si>
    <t>Příplatek k vodorovnému přemístění výkopku/sypaniny z horniny třídy těžitelnosti II, skupiny 4 a 5 ZKD 1000 m přes 10000 m</t>
  </si>
  <si>
    <t>95063762</t>
  </si>
  <si>
    <t>1564,846*20</t>
  </si>
  <si>
    <t>23</t>
  </si>
  <si>
    <t>162751157</t>
  </si>
  <si>
    <t>Vodorovné přemístění do 10000 m výkopku/sypaniny z horniny třídy těžitelnosti III, skupiny 6 a 7</t>
  </si>
  <si>
    <t>1569782093</t>
  </si>
  <si>
    <t>24</t>
  </si>
  <si>
    <t>162751159</t>
  </si>
  <si>
    <t>Příplatek k vodorovnému přemístění výkopku/sypaniny z horniny třídy těžitelnosti III, skupiny 6 a 7 ZKD 1000 m přes 10000 m</t>
  </si>
  <si>
    <t>-175245036</t>
  </si>
  <si>
    <t>11,028*20</t>
  </si>
  <si>
    <t>25</t>
  </si>
  <si>
    <t>162201402</t>
  </si>
  <si>
    <t>Vodorovné přemístění větví stromů listnatých do 1 km D kmene do 500 mm</t>
  </si>
  <si>
    <t>-1260319436</t>
  </si>
  <si>
    <t>26</t>
  </si>
  <si>
    <t>162201412</t>
  </si>
  <si>
    <t>Vodorovné přemístění kmenů stromů listnatých do 1 km D kmene do 500 mm</t>
  </si>
  <si>
    <t>868492669</t>
  </si>
  <si>
    <t>27</t>
  </si>
  <si>
    <t>162201422</t>
  </si>
  <si>
    <t>Vodorovné přemístění pařezů do 1 km D do 500 mm</t>
  </si>
  <si>
    <t>138773399</t>
  </si>
  <si>
    <t>28</t>
  </si>
  <si>
    <t>162301932</t>
  </si>
  <si>
    <t>Příplatek k vodorovnému přemístění větví stromů listnatých D kmene do 500 mm ZKD 1 km</t>
  </si>
  <si>
    <t>1672142420</t>
  </si>
  <si>
    <t>7*29</t>
  </si>
  <si>
    <t>29</t>
  </si>
  <si>
    <t>162301952</t>
  </si>
  <si>
    <t>Příplatek k vodorovnému přemístění kmenů stromů listnatých D kmene do 500 mm ZKD 1 km</t>
  </si>
  <si>
    <t>-221414078</t>
  </si>
  <si>
    <t>30</t>
  </si>
  <si>
    <t>162301972</t>
  </si>
  <si>
    <t>Příplatek k vodorovnému přemístění pařezů D 500 mm ZKD 1 km</t>
  </si>
  <si>
    <t>-523457839</t>
  </si>
  <si>
    <t>31</t>
  </si>
  <si>
    <t>171251201</t>
  </si>
  <si>
    <t>Uložení sypaniny na skládky nebo meziskládky</t>
  </si>
  <si>
    <t>-74865456</t>
  </si>
  <si>
    <t>91,924+2172,527+80,88+70,165+121,313</t>
  </si>
  <si>
    <t>32</t>
  </si>
  <si>
    <t>171201231</t>
  </si>
  <si>
    <t>Poplatek za uložení zeminy a kamení na skládce (skládkovné)</t>
  </si>
  <si>
    <t>t</t>
  </si>
  <si>
    <t>1257120263</t>
  </si>
  <si>
    <t>585,322*1,92</t>
  </si>
  <si>
    <t>33</t>
  </si>
  <si>
    <t>171201222</t>
  </si>
  <si>
    <t>Poplatek za uložení navážky na skládce (skládkovné)</t>
  </si>
  <si>
    <t>-639065072</t>
  </si>
  <si>
    <t>1755,967*2</t>
  </si>
  <si>
    <t>34</t>
  </si>
  <si>
    <t>997013811</t>
  </si>
  <si>
    <t>Poplatek za uložení biologicky rozložitelného odpadu na skládce (skládkovné)</t>
  </si>
  <si>
    <t>-448820972</t>
  </si>
  <si>
    <t>7*2,32+612,825*0,02</t>
  </si>
  <si>
    <t>35</t>
  </si>
  <si>
    <t>167151101</t>
  </si>
  <si>
    <t>Nakládání výkopku z hornin třídy těžitelnosti I, skupiny 1 až 3 do 100 m3</t>
  </si>
  <si>
    <t>2101768327</t>
  </si>
  <si>
    <t>36</t>
  </si>
  <si>
    <t>1773762858</t>
  </si>
  <si>
    <t>195,52</t>
  </si>
  <si>
    <t>37</t>
  </si>
  <si>
    <t>174151101</t>
  </si>
  <si>
    <t>Zásyp jam, šachet rýh nebo kolem objektů sypaninou se zhutněním</t>
  </si>
  <si>
    <t>-1370034726</t>
  </si>
  <si>
    <t>(22,5-6)*(0,95+1,1+1,23+0,85)/4*2,625</t>
  </si>
  <si>
    <t>37,8*(0,95+0,75)/2*1,475</t>
  </si>
  <si>
    <t>(26,5-6,7)*(0,85+0,6)/2*0,8</t>
  </si>
  <si>
    <t>38</t>
  </si>
  <si>
    <t>-1661735509</t>
  </si>
  <si>
    <t>39,7*(0,85+0,95)/2*1,65</t>
  </si>
  <si>
    <t>6*1,23*3,1+6,7*0,6*0,45</t>
  </si>
  <si>
    <t>39</t>
  </si>
  <si>
    <t>175111101</t>
  </si>
  <si>
    <t>Obsypání potrubí ručně sypaninou bez prohození</t>
  </si>
  <si>
    <t>600085731</t>
  </si>
  <si>
    <t>Půdorys odvodnění</t>
  </si>
  <si>
    <t>70,165-1,673+2,88-1,131*0,5</t>
  </si>
  <si>
    <t>40</t>
  </si>
  <si>
    <t>M</t>
  </si>
  <si>
    <t>58344171</t>
  </si>
  <si>
    <t>Štěrkodrť frakce 0/32</t>
  </si>
  <si>
    <t>-2062205517</t>
  </si>
  <si>
    <t>83,642*2</t>
  </si>
  <si>
    <t>41</t>
  </si>
  <si>
    <t>58341341</t>
  </si>
  <si>
    <t>Kamenivo drcené drobné frakce 0/4</t>
  </si>
  <si>
    <t>973816178</t>
  </si>
  <si>
    <t>70,807*2</t>
  </si>
  <si>
    <t>42</t>
  </si>
  <si>
    <t>181951114</t>
  </si>
  <si>
    <t>Úprava pláně v hornině třídy těžitelnosti II, skupiny 4 a 5 se zhutněním</t>
  </si>
  <si>
    <t>1969401823</t>
  </si>
  <si>
    <t>Situace, půdorys</t>
  </si>
  <si>
    <t>23,6*36,6</t>
  </si>
  <si>
    <t>43</t>
  </si>
  <si>
    <t>181151322</t>
  </si>
  <si>
    <t>Plošná úprava terénu přes 500 m2 zemina tř 1 až 4 nerovnosti do 150 mm ve svahu do 1:2</t>
  </si>
  <si>
    <t>-239041853</t>
  </si>
  <si>
    <t>15,3*6+34,85*10,2+32*9,75-3,8*9,75</t>
  </si>
  <si>
    <t>44</t>
  </si>
  <si>
    <t>182351133</t>
  </si>
  <si>
    <t>Rozprostření ornice pl přes 500 m2 ve svahu tl vrstvy do 200 mm strojně</t>
  </si>
  <si>
    <t>1831781772</t>
  </si>
  <si>
    <t>722,22</t>
  </si>
  <si>
    <t>45</t>
  </si>
  <si>
    <t>181411132</t>
  </si>
  <si>
    <t>Založení parkového trávníku výsevem plochy do 1000 m2 ve svahu do 1:2</t>
  </si>
  <si>
    <t>-1880940234</t>
  </si>
  <si>
    <t>46</t>
  </si>
  <si>
    <t>00572410</t>
  </si>
  <si>
    <t>Osivo směs travní parková</t>
  </si>
  <si>
    <t>kg</t>
  </si>
  <si>
    <t>-1102696889</t>
  </si>
  <si>
    <t>722,22*0,15</t>
  </si>
  <si>
    <t>47</t>
  </si>
  <si>
    <t>184102419</t>
  </si>
  <si>
    <t>Výsadba keřů včetně dodávky rostlinného a ostatního materiálu, s přípravou půdy, ošetřením a zalitím</t>
  </si>
  <si>
    <t>-1318416191</t>
  </si>
  <si>
    <t>Situace, předpoklad</t>
  </si>
  <si>
    <t>Zakládání</t>
  </si>
  <si>
    <t>48</t>
  </si>
  <si>
    <t>231212212</t>
  </si>
  <si>
    <t>Zřízení pilot svislých D do 650 mm hl do 20 m z betonu železového</t>
  </si>
  <si>
    <t>-333599240</t>
  </si>
  <si>
    <t>39*10*1,1</t>
  </si>
  <si>
    <t>49</t>
  </si>
  <si>
    <t>58932936</t>
  </si>
  <si>
    <t>Beton C 25/30 XC2 XA1</t>
  </si>
  <si>
    <t>1126275174</t>
  </si>
  <si>
    <t>429*0,09*3,142</t>
  </si>
  <si>
    <t>50</t>
  </si>
  <si>
    <t>231611114</t>
  </si>
  <si>
    <t>Výztuž pilot betonovaných do země ocel z betonářské oceli 10 505</t>
  </si>
  <si>
    <t>-1648639043</t>
  </si>
  <si>
    <t>5596,5*1,05/1000</t>
  </si>
  <si>
    <t>51</t>
  </si>
  <si>
    <t>239111112</t>
  </si>
  <si>
    <t>Odbourání vrchní části znehodnocené výplně pilot D piloty do 650 mm</t>
  </si>
  <si>
    <t>1855181287</t>
  </si>
  <si>
    <t>Konstrukční část, předpoklad</t>
  </si>
  <si>
    <t>39*0,5</t>
  </si>
  <si>
    <t>52</t>
  </si>
  <si>
    <t>274321511</t>
  </si>
  <si>
    <t>Základové pasy ze ŽB bez zvýšených nároků na prostředí tř. C 25/30</t>
  </si>
  <si>
    <t>1213487126</t>
  </si>
  <si>
    <t>Základy, řezy</t>
  </si>
  <si>
    <t>4,849*0,6*0,7+2*9,687*0,5*0,8</t>
  </si>
  <si>
    <t>53</t>
  </si>
  <si>
    <t>275321511</t>
  </si>
  <si>
    <t>Základové patky ze ŽB bez zvýšených nároků na prostředí tř. C 25/30</t>
  </si>
  <si>
    <t>1118185345</t>
  </si>
  <si>
    <t>39*0,8*0,8*0,7</t>
  </si>
  <si>
    <t>54</t>
  </si>
  <si>
    <t>273313511</t>
  </si>
  <si>
    <t>Základové desky (podkladní beton) z betonu tř. C 12/15</t>
  </si>
  <si>
    <t>1466676924</t>
  </si>
  <si>
    <t>4,949*0,8*0,1+2*9,787*0,7*0,1+39*1*1*0,1+144,38*0,4*0,1</t>
  </si>
  <si>
    <t>55</t>
  </si>
  <si>
    <t>274351121</t>
  </si>
  <si>
    <t>Zřízení bednění základových pasů rovného</t>
  </si>
  <si>
    <t>359194036</t>
  </si>
  <si>
    <t>10,298*0,7+2*19,874*0,8</t>
  </si>
  <si>
    <t>56</t>
  </si>
  <si>
    <t>274351122</t>
  </si>
  <si>
    <t>Odstranění bednění základových pasů rovného</t>
  </si>
  <si>
    <t>200100278</t>
  </si>
  <si>
    <t>39,007</t>
  </si>
  <si>
    <t>57</t>
  </si>
  <si>
    <t>275351121</t>
  </si>
  <si>
    <t>Zřízení bednění základových patek</t>
  </si>
  <si>
    <t>743049956</t>
  </si>
  <si>
    <t>39*4*0,8*0,7</t>
  </si>
  <si>
    <t>58</t>
  </si>
  <si>
    <t>275351122</t>
  </si>
  <si>
    <t>Odstranění bednění základových patek</t>
  </si>
  <si>
    <t>-1963001293</t>
  </si>
  <si>
    <t>87,36</t>
  </si>
  <si>
    <t>59</t>
  </si>
  <si>
    <t>273351121</t>
  </si>
  <si>
    <t>Zřízení bednění základových desek</t>
  </si>
  <si>
    <t>-1166645355</t>
  </si>
  <si>
    <t>(10,698+2*20,274+39*4+291,16)*0,1</t>
  </si>
  <si>
    <t>60</t>
  </si>
  <si>
    <t>273351122</t>
  </si>
  <si>
    <t>Odstranění bednění základových desek</t>
  </si>
  <si>
    <t>349670849</t>
  </si>
  <si>
    <t>49,841</t>
  </si>
  <si>
    <t>61</t>
  </si>
  <si>
    <t>275361821</t>
  </si>
  <si>
    <t>Výztuž základových patek betonářskou ocelí 10 505 (R)</t>
  </si>
  <si>
    <t>2133796467</t>
  </si>
  <si>
    <t>2941,3*1,05/1000</t>
  </si>
  <si>
    <t>62</t>
  </si>
  <si>
    <t>271532213</t>
  </si>
  <si>
    <t>Zásyp nebo podsyp pod základové konstrukce se zhutněním z hrubého kameniva frakce 8 až 16 mm</t>
  </si>
  <si>
    <t>-1830871238</t>
  </si>
  <si>
    <t>39,325-9,786+78-39*0,8*0,8*0,5+79,016</t>
  </si>
  <si>
    <t>Svislé a kompletní konstrukce</t>
  </si>
  <si>
    <t>63</t>
  </si>
  <si>
    <t>311321814</t>
  </si>
  <si>
    <t>Nosná zeď ze ŽB pohledového tř. C 25/30 bez výztuže</t>
  </si>
  <si>
    <t>1498397721</t>
  </si>
  <si>
    <t>Konstrukční část, půdorysy, řezy</t>
  </si>
  <si>
    <t>(34,6*3,95-2*2,9*0,5-2*2,9*0,7-3*2,9*1)*0,2</t>
  </si>
  <si>
    <t>(5,15*(1,2+0,4)/2*0,2)</t>
  </si>
  <si>
    <t>(24,6*3,95-(2,9+3*4,4)*1,4-4,5*2,7)*0,2</t>
  </si>
  <si>
    <t>(34,83*3,95-2*2,9*1-2*2,9*1,2-3*2,9*1,4)*0,2</t>
  </si>
  <si>
    <t>(20,6*3,95-3,8*0,9+2*2,65*0,95)*0,2</t>
  </si>
  <si>
    <t>3*5*0,9*0,2</t>
  </si>
  <si>
    <t>(22,2*3,95-(1,937+2*4,4+4,55)*1,8-4,499*2,7+2*5,5*0,95)*0,2</t>
  </si>
  <si>
    <t>64</t>
  </si>
  <si>
    <t>311351121</t>
  </si>
  <si>
    <t>Zřízení oboustranného bednění nosných nadzákladových zdí</t>
  </si>
  <si>
    <t>-1578536448</t>
  </si>
  <si>
    <t>2*573,584+4*3,95*0,2+(51,4+43,4+57,8+1,9+44,974+5,7)*0,2</t>
  </si>
  <si>
    <t>65</t>
  </si>
  <si>
    <t>311351122</t>
  </si>
  <si>
    <t>Odstranění oboustranného bednění nosných nadzákladových zdí</t>
  </si>
  <si>
    <t>885155864</t>
  </si>
  <si>
    <t>1191,363</t>
  </si>
  <si>
    <t>66</t>
  </si>
  <si>
    <t>311351911</t>
  </si>
  <si>
    <t>Příplatek k cenám bednění nosných nadzákladových zdí za pohledový beton</t>
  </si>
  <si>
    <t>-961685944</t>
  </si>
  <si>
    <t>67</t>
  </si>
  <si>
    <t>311351912</t>
  </si>
  <si>
    <t>Příplatek k cenám bednění nosných nadzákladových zdí za zkosení viditelných hran</t>
  </si>
  <si>
    <t>-2030466657</t>
  </si>
  <si>
    <t>68</t>
  </si>
  <si>
    <t>311361821</t>
  </si>
  <si>
    <t>Výztuž nosných zdí a sloupů betonářskou ocelí 10 505</t>
  </si>
  <si>
    <t>794882939</t>
  </si>
  <si>
    <t>(12590,5+226,3)*1,05/1000</t>
  </si>
  <si>
    <t>69</t>
  </si>
  <si>
    <t>330321511</t>
  </si>
  <si>
    <t>Sloupy nebo pilíře z betonu pohledového tř. C 25/30 bez výztuže</t>
  </si>
  <si>
    <t>1656823970</t>
  </si>
  <si>
    <t>14*0,4*0,25*2,7</t>
  </si>
  <si>
    <t>70</t>
  </si>
  <si>
    <t>331351121</t>
  </si>
  <si>
    <t>Zřízení bednění čtyřúhelníkových sloupů v do 4 m průřezu do 0,16 m2</t>
  </si>
  <si>
    <t>440767309</t>
  </si>
  <si>
    <t>14*(0,4+0,25)*2*2,7</t>
  </si>
  <si>
    <t>71</t>
  </si>
  <si>
    <t>331351122</t>
  </si>
  <si>
    <t>Odstranění bednění čtyřúhelníkových sloupů v do 4 m průřezu do 0,16 m2</t>
  </si>
  <si>
    <t>-1127994696</t>
  </si>
  <si>
    <t>49,14</t>
  </si>
  <si>
    <t>72</t>
  </si>
  <si>
    <t>331351911</t>
  </si>
  <si>
    <t>Příplatek k cenám bednění čtyřúhelníkových sloupů za pohledový beton</t>
  </si>
  <si>
    <t>2110364627</t>
  </si>
  <si>
    <t>73</t>
  </si>
  <si>
    <t>331351912</t>
  </si>
  <si>
    <t>Příplatek k cenám bednění čtyřúhelníkových sloupů za zkosení viditelných hran</t>
  </si>
  <si>
    <t>258713423</t>
  </si>
  <si>
    <t>Vodorovné konstrukce</t>
  </si>
  <si>
    <t>74</t>
  </si>
  <si>
    <t>411324444</t>
  </si>
  <si>
    <t>Stropy deskové ze ŽB pohledového tř. C 25/30</t>
  </si>
  <si>
    <t>-554518872</t>
  </si>
  <si>
    <t>34,6*(20,6+24,6)/2*0,335</t>
  </si>
  <si>
    <t>75</t>
  </si>
  <si>
    <t>411324945</t>
  </si>
  <si>
    <t>Příplatek za vyspádování</t>
  </si>
  <si>
    <t>-1001203334</t>
  </si>
  <si>
    <t>34,6*(20,6+24,6)/2</t>
  </si>
  <si>
    <t>76</t>
  </si>
  <si>
    <t>411324969</t>
  </si>
  <si>
    <t>Příplatek za hlazení povrchu</t>
  </si>
  <si>
    <t>1047973975</t>
  </si>
  <si>
    <t>781,96</t>
  </si>
  <si>
    <t>77</t>
  </si>
  <si>
    <t>411351021</t>
  </si>
  <si>
    <t>Zřízení bednění stropů deskových tl do 50 cm bez podpěrné kce</t>
  </si>
  <si>
    <t>1367755085</t>
  </si>
  <si>
    <t>34,6*(20,6+24,6)/2-52,63*0,2-14*0,4*0,25+114,63*0,35</t>
  </si>
  <si>
    <t>78</t>
  </si>
  <si>
    <t>411351022</t>
  </si>
  <si>
    <t>Odstranění bednění stropů deskových tl do 50 cm bez podpěrné kce</t>
  </si>
  <si>
    <t>696934099</t>
  </si>
  <si>
    <t>810,155</t>
  </si>
  <si>
    <t>79</t>
  </si>
  <si>
    <t>411359111</t>
  </si>
  <si>
    <t>Příplatek k cenám bednění stropů za pohledový beton</t>
  </si>
  <si>
    <t>-1156125713</t>
  </si>
  <si>
    <t>80</t>
  </si>
  <si>
    <t>411359112</t>
  </si>
  <si>
    <t>Příplatek k cenám bednění stropů za zkosení viditelných hran</t>
  </si>
  <si>
    <t>-1409015955</t>
  </si>
  <si>
    <t>81</t>
  </si>
  <si>
    <t>411354315</t>
  </si>
  <si>
    <t>Zřízení podpěrné konstrukce stropů výšky do 4 m tl do 35 cm</t>
  </si>
  <si>
    <t>484566549</t>
  </si>
  <si>
    <t>34,6*(20,6+24,6)/2-52,63*0,2-14*0,4*0,25</t>
  </si>
  <si>
    <t>82</t>
  </si>
  <si>
    <t>411354316</t>
  </si>
  <si>
    <t>Odstranění podpěrné konstrukce stropů výšky do 4 m tl do 35 cm</t>
  </si>
  <si>
    <t>-1649031856</t>
  </si>
  <si>
    <t>770,034</t>
  </si>
  <si>
    <t>83</t>
  </si>
  <si>
    <t>411361821</t>
  </si>
  <si>
    <t>Výztuž stropů betonářskou ocelí 10 505</t>
  </si>
  <si>
    <t>-1079911041</t>
  </si>
  <si>
    <t>(20050,7+1775,6)*1,05/1000</t>
  </si>
  <si>
    <t>Komunikace</t>
  </si>
  <si>
    <t>84</t>
  </si>
  <si>
    <t>564760011</t>
  </si>
  <si>
    <t>Podklad z kameniva hrubého drceného vel. 8-16 mm tl 200 mm</t>
  </si>
  <si>
    <t>1293925135</t>
  </si>
  <si>
    <t>Půdorysy, řezy</t>
  </si>
  <si>
    <t>34,6*(20,6+24,6)/2-52,63*0,2-14*0,4*0,25+80,5*0,25</t>
  </si>
  <si>
    <t>85</t>
  </si>
  <si>
    <t>564762111</t>
  </si>
  <si>
    <t>Podklad z vibrovaného štěrku VŠ tl 200 mm se vsypem z asfalt. betonu nebo recykl.</t>
  </si>
  <si>
    <t>-1573740720</t>
  </si>
  <si>
    <t>86</t>
  </si>
  <si>
    <t>573191111</t>
  </si>
  <si>
    <t>Postřik infiltrační kationaktivní emulzí v množství 1 kg/m2</t>
  </si>
  <si>
    <t>617438774</t>
  </si>
  <si>
    <t>87</t>
  </si>
  <si>
    <t>572341112</t>
  </si>
  <si>
    <t>Krytu nebo podklad komunikací asfalt betonem (ACL) tl 70 mm pokládka ručně</t>
  </si>
  <si>
    <t>1438883869</t>
  </si>
  <si>
    <t>88</t>
  </si>
  <si>
    <t>572341111</t>
  </si>
  <si>
    <t>Kryt nebo podklad komunikací asfalt betonem (ACO) tl 50 mm pokládka ručně</t>
  </si>
  <si>
    <t>343067325</t>
  </si>
  <si>
    <t>89</t>
  </si>
  <si>
    <t>919121213</t>
  </si>
  <si>
    <t>Těsnění spár zálivkou za studena š 10 mm hl 25 mm</t>
  </si>
  <si>
    <t>-1058693346</t>
  </si>
  <si>
    <t>24,2+20,2+34,2+34,43-4+2*17,75+0,2+14*1,3+2*5</t>
  </si>
  <si>
    <t>90</t>
  </si>
  <si>
    <t>919732211</t>
  </si>
  <si>
    <t>Styčná spára napojení nového živičného povrchu na stávající za tepla š 15 mm hl 25 mm s prořezáním</t>
  </si>
  <si>
    <t>-259238016</t>
  </si>
  <si>
    <t>4+3,8</t>
  </si>
  <si>
    <t>91</t>
  </si>
  <si>
    <t>916921112</t>
  </si>
  <si>
    <t>Monolitické obrubníky pl do 0,15 m2 v přímce nebo oblouku r přes 20 m včetně bednění, výztuže a dilatací</t>
  </si>
  <si>
    <t>1130875820</t>
  </si>
  <si>
    <t>27,9+11+10,75+2*2,85+2*5,5</t>
  </si>
  <si>
    <t>92</t>
  </si>
  <si>
    <t>985131211</t>
  </si>
  <si>
    <t>Otryskání podkladu, vysátí povrchu včetně ručního dobroušení okrajů ploch</t>
  </si>
  <si>
    <t>-409214993</t>
  </si>
  <si>
    <t>781,96-148,117*0,2</t>
  </si>
  <si>
    <t>93</t>
  </si>
  <si>
    <t>578112901</t>
  </si>
  <si>
    <t>Penetrace podkladu pro hydroizolační membránu, s posypem křemičitého písku 0,8 mm</t>
  </si>
  <si>
    <t>-1553145724</t>
  </si>
  <si>
    <t>752,337</t>
  </si>
  <si>
    <t>94</t>
  </si>
  <si>
    <t>578112902</t>
  </si>
  <si>
    <t>Hydroizolační stříkaná membrána tl. 4 mm včetně vytvoření soklu v. do 150 mm</t>
  </si>
  <si>
    <t>-856756918</t>
  </si>
  <si>
    <t>95</t>
  </si>
  <si>
    <t>578112903</t>
  </si>
  <si>
    <t>Přímo pojížděná nosná vrstva s plnivem a s vytvořením protikluzného povrchu, posyp křemičitým pískem 2,5 mm</t>
  </si>
  <si>
    <t>-334080988</t>
  </si>
  <si>
    <t>96</t>
  </si>
  <si>
    <t>578112904</t>
  </si>
  <si>
    <t>Uzavírací nátěr</t>
  </si>
  <si>
    <t>-855589660</t>
  </si>
  <si>
    <t>97</t>
  </si>
  <si>
    <t>935112211</t>
  </si>
  <si>
    <t>Osazení příkopového žlabu do betonu tl 100 mm z betonových tvárnic š 800 mm</t>
  </si>
  <si>
    <t>-401014786</t>
  </si>
  <si>
    <t>98</t>
  </si>
  <si>
    <t>59227015</t>
  </si>
  <si>
    <t>Žlabovka příkopová betonová 330x650x70mm</t>
  </si>
  <si>
    <t>-1825399836</t>
  </si>
  <si>
    <t>36*1,05</t>
  </si>
  <si>
    <t>99</t>
  </si>
  <si>
    <t>914119001</t>
  </si>
  <si>
    <t>Svislé dopravní značení kompletní provedení</t>
  </si>
  <si>
    <t>-1782800830</t>
  </si>
  <si>
    <t>Situace, půdorysy</t>
  </si>
  <si>
    <t>100</t>
  </si>
  <si>
    <t>915211111</t>
  </si>
  <si>
    <t>Vodorovné dopravní značení dělící čáry souvislé š 125 mm bílé</t>
  </si>
  <si>
    <t>268205749</t>
  </si>
  <si>
    <t>36*5,3+11*5+6*2,65</t>
  </si>
  <si>
    <t>101</t>
  </si>
  <si>
    <t>915231111</t>
  </si>
  <si>
    <t>Vodorovné dopravní značení přechody pro chodce, šipky, symboly bílé</t>
  </si>
  <si>
    <t>-1217695055</t>
  </si>
  <si>
    <t>4*4+22,5</t>
  </si>
  <si>
    <t>Ostatní konstrukce a práce, bourání</t>
  </si>
  <si>
    <t>102</t>
  </si>
  <si>
    <t>952901221</t>
  </si>
  <si>
    <t>Vyčištění budov průmyslových objektů - garáží při jakékoliv výšce podlaží</t>
  </si>
  <si>
    <t>1935408861</t>
  </si>
  <si>
    <t>Půdorysy</t>
  </si>
  <si>
    <t>2*759,24</t>
  </si>
  <si>
    <t>103</t>
  </si>
  <si>
    <t>953312122</t>
  </si>
  <si>
    <t>Vložky do svislých dilatačních spár z extrudovaných polystyrénových desek tl 20 mm</t>
  </si>
  <si>
    <t>-1468644230</t>
  </si>
  <si>
    <t>0,6*0,7+1,2*0,2+2*0,5*0,8+4,1*0,25+2*0,15*0,15</t>
  </si>
  <si>
    <t>104</t>
  </si>
  <si>
    <t>624635371</t>
  </si>
  <si>
    <t>Tmelení silikonovým tmelem spáry průřezu do 600mm2</t>
  </si>
  <si>
    <t>-198913720</t>
  </si>
  <si>
    <t>3,5+2*55,3</t>
  </si>
  <si>
    <t>105</t>
  </si>
  <si>
    <t>941111131</t>
  </si>
  <si>
    <t>Montáž lešení s podlahami š do 1,5 m v do 10 m</t>
  </si>
  <si>
    <t>1906736465</t>
  </si>
  <si>
    <t>Půdorysy, řezy, pohledy</t>
  </si>
  <si>
    <t>(114,63+8*1,5)*2,5</t>
  </si>
  <si>
    <t>106</t>
  </si>
  <si>
    <t>941111231</t>
  </si>
  <si>
    <t>Příplatek k lešení s podlahami š do 1,5 m v 10 m za první a ZKD den použití</t>
  </si>
  <si>
    <t>-1651748151</t>
  </si>
  <si>
    <t>316,575*30</t>
  </si>
  <si>
    <t>107</t>
  </si>
  <si>
    <t>941111831</t>
  </si>
  <si>
    <t>Demontáž lešení s podlahami š do 1,5 m v do 10 m</t>
  </si>
  <si>
    <t>1077590773</t>
  </si>
  <si>
    <t>316,575</t>
  </si>
  <si>
    <t>108</t>
  </si>
  <si>
    <t>949101111</t>
  </si>
  <si>
    <t>Lešení pomocné pro objekty pozemních staveb s lešeňovou podlahou v do 1,9 m</t>
  </si>
  <si>
    <t>1339006321</t>
  </si>
  <si>
    <t>759,24</t>
  </si>
  <si>
    <t>109</t>
  </si>
  <si>
    <t>953334617</t>
  </si>
  <si>
    <t>Těsnící křížový plech do řízených smršťovacích spar betonových kcí š do 200 mm</t>
  </si>
  <si>
    <t>239724528</t>
  </si>
  <si>
    <t>14*3,95</t>
  </si>
  <si>
    <t>110</t>
  </si>
  <si>
    <t>953731111</t>
  </si>
  <si>
    <t>Cháničky z trub plastových DN do 60 mm včetně osazení</t>
  </si>
  <si>
    <t>-1876298864</t>
  </si>
  <si>
    <t>Půdorys, detail</t>
  </si>
  <si>
    <t>0,15</t>
  </si>
  <si>
    <t>111</t>
  </si>
  <si>
    <t>953731113</t>
  </si>
  <si>
    <t>Chráničky z trub plastových DN do 110 mm včetně osazení</t>
  </si>
  <si>
    <t>1825739335</t>
  </si>
  <si>
    <t>112</t>
  </si>
  <si>
    <t>953731115</t>
  </si>
  <si>
    <t>Chráničky z trub plastových DN do 160 mm včetně osazení</t>
  </si>
  <si>
    <t>1452927760</t>
  </si>
  <si>
    <t>113</t>
  </si>
  <si>
    <t>953943211</t>
  </si>
  <si>
    <t>Osazování hasicího přístroje</t>
  </si>
  <si>
    <t>1850167646</t>
  </si>
  <si>
    <t>Půdorys</t>
  </si>
  <si>
    <t>114</t>
  </si>
  <si>
    <t>44932114</t>
  </si>
  <si>
    <t>Přístroj hasicí ruční práškový PG 6 (183B)</t>
  </si>
  <si>
    <t>-118212398</t>
  </si>
  <si>
    <t>115</t>
  </si>
  <si>
    <t>953949991</t>
  </si>
  <si>
    <t>Pož. značení (únikové cesty)</t>
  </si>
  <si>
    <t>-1217310217</t>
  </si>
  <si>
    <t>116</t>
  </si>
  <si>
    <t>919735113</t>
  </si>
  <si>
    <t>Řezání stávajícího živičného krytu hl do 150 mm</t>
  </si>
  <si>
    <t>727148444</t>
  </si>
  <si>
    <t>43,5+5,4</t>
  </si>
  <si>
    <t>117</t>
  </si>
  <si>
    <t>113107243</t>
  </si>
  <si>
    <t>Odstranění krytu nebo podkladu živičného tl do 150 mm strojně pl přes 200 m2</t>
  </si>
  <si>
    <t>1209413778</t>
  </si>
  <si>
    <t>(24,1+25,8)/2*(21,05+24,4)/2+3,15*(6+4,55)/2+11,1*(4,55+3,4)/2</t>
  </si>
  <si>
    <t>118</t>
  </si>
  <si>
    <t>113107223</t>
  </si>
  <si>
    <t>Odstranění podkladu z kameniva drceného tl do 300 mm strojně pl přes 200 m2</t>
  </si>
  <si>
    <t>-224286232</t>
  </si>
  <si>
    <t>627,728</t>
  </si>
  <si>
    <t>119</t>
  </si>
  <si>
    <t>113106121</t>
  </si>
  <si>
    <t>Rozebrání dlažeb z betonových nebo kamenných dlaždic komunikací pro pěší ručně</t>
  </si>
  <si>
    <t>409465621</t>
  </si>
  <si>
    <t>17,2*1,3</t>
  </si>
  <si>
    <t>120</t>
  </si>
  <si>
    <t>113107112</t>
  </si>
  <si>
    <t>Odstranění podkladu z kameniva těženého tl do 200 mm ručně</t>
  </si>
  <si>
    <t>-807614827</t>
  </si>
  <si>
    <t>22,36</t>
  </si>
  <si>
    <t>121</t>
  </si>
  <si>
    <t>113201112</t>
  </si>
  <si>
    <t>Vytrhání obrub silničních ležatých</t>
  </si>
  <si>
    <t>-1419874376</t>
  </si>
  <si>
    <t>39,85+11,9+4,35+17,55+24,1+21,05+3,15</t>
  </si>
  <si>
    <t>122</t>
  </si>
  <si>
    <t>961044111</t>
  </si>
  <si>
    <t>Bourání základů (starých konstrukcí) z betonu prostého</t>
  </si>
  <si>
    <t>-1697004023</t>
  </si>
  <si>
    <t>Předpoklad</t>
  </si>
  <si>
    <t>123</t>
  </si>
  <si>
    <t>890411819</t>
  </si>
  <si>
    <t>Bourání uliční vpusti včetně připojení</t>
  </si>
  <si>
    <t>1378104800</t>
  </si>
  <si>
    <t>124</t>
  </si>
  <si>
    <t>997013111</t>
  </si>
  <si>
    <t>Vnitrostaveništní doprava suti a vybouraných hmot s použitím mechanizace</t>
  </si>
  <si>
    <t>572168440</t>
  </si>
  <si>
    <t>Automat. výpočet</t>
  </si>
  <si>
    <t>619,465</t>
  </si>
  <si>
    <t>125</t>
  </si>
  <si>
    <t>997013511</t>
  </si>
  <si>
    <t>Odvoz suti a vybouraných hmot na skládku do 1 km s naložením a se složením</t>
  </si>
  <si>
    <t>1514758807</t>
  </si>
  <si>
    <t>126</t>
  </si>
  <si>
    <t>997013509</t>
  </si>
  <si>
    <t>Příplatek k odvozu suti a vybouraných hmot na skládku ZKD 1 km přes 1 km</t>
  </si>
  <si>
    <t>-1519195702</t>
  </si>
  <si>
    <t>619,465*29</t>
  </si>
  <si>
    <t>127</t>
  </si>
  <si>
    <t>997013631</t>
  </si>
  <si>
    <t>Poplatek za uložení na skládce (skládkovné) stavebního odpadu směsného</t>
  </si>
  <si>
    <t>1444300820</t>
  </si>
  <si>
    <t>Přesun hmot</t>
  </si>
  <si>
    <t>128</t>
  </si>
  <si>
    <t>998012021</t>
  </si>
  <si>
    <t>Přesun hmot pro budovy monolitické v do 6 m</t>
  </si>
  <si>
    <t>490742800</t>
  </si>
  <si>
    <t>3057,098</t>
  </si>
  <si>
    <t>PSV</t>
  </si>
  <si>
    <t>Práce a dodávky PSV</t>
  </si>
  <si>
    <t>711</t>
  </si>
  <si>
    <t>Izolace proti vodě</t>
  </si>
  <si>
    <t>129</t>
  </si>
  <si>
    <t>711112001</t>
  </si>
  <si>
    <t>Provedení izolace proti zemní vlhkosti svislé za studena nátěrem penetračním</t>
  </si>
  <si>
    <t>1345232003</t>
  </si>
  <si>
    <t>20*(1,25+0,5)/2+0,8*2,4+5*(2,4+3,3)/2+4*3,3+10,8*(3,4+2,3)/2+34,6*(1,1+2,3)/2+34,83*(1,25+2,1)/2</t>
  </si>
  <si>
    <t>130</t>
  </si>
  <si>
    <t>11163150</t>
  </si>
  <si>
    <t>Lak penetrační asfaltový</t>
  </si>
  <si>
    <t>1231245288</t>
  </si>
  <si>
    <t>194,81*0,00035</t>
  </si>
  <si>
    <t>131</t>
  </si>
  <si>
    <t>711142559</t>
  </si>
  <si>
    <t>Provedení izolace proti zemní vlhkosti pásy přitavením svislé NAIP</t>
  </si>
  <si>
    <t>1180980646</t>
  </si>
  <si>
    <t>194,81*2</t>
  </si>
  <si>
    <t>132</t>
  </si>
  <si>
    <t>62855001</t>
  </si>
  <si>
    <t>Pás asfaltový natavitelný modifikovaný SBS tl 4,0mm s vložkou z polyesterové rohože a spalitelnou PE fólií nebo jemnozrnný minerálním posypem na horním povrchu</t>
  </si>
  <si>
    <t>-274193451</t>
  </si>
  <si>
    <t>389,62*1,2</t>
  </si>
  <si>
    <t>133</t>
  </si>
  <si>
    <t>711491272</t>
  </si>
  <si>
    <t>Provedení izolace proti vodě svislé z textilií vrstva ochranná</t>
  </si>
  <si>
    <t>-1316961808</t>
  </si>
  <si>
    <t>194,81</t>
  </si>
  <si>
    <t>134</t>
  </si>
  <si>
    <t>69311068</t>
  </si>
  <si>
    <t>Geotextilie netkaná separační, ochranná, filtrační, drenážní PP 300g/m2</t>
  </si>
  <si>
    <t>-1097929628</t>
  </si>
  <si>
    <t>194,81*1,15</t>
  </si>
  <si>
    <t>135</t>
  </si>
  <si>
    <t>711472053</t>
  </si>
  <si>
    <t xml:space="preserve">Provedení svislé izolace proti vodě volně položenou fólií </t>
  </si>
  <si>
    <t>1526858804</t>
  </si>
  <si>
    <t>136</t>
  </si>
  <si>
    <t>28323005</t>
  </si>
  <si>
    <t>Fólie profilovaná (nopová) drenážní HDPE s výškou nopů 8mm</t>
  </si>
  <si>
    <t>1160921728</t>
  </si>
  <si>
    <t>194,81*1,2</t>
  </si>
  <si>
    <t>137</t>
  </si>
  <si>
    <t>28323009</t>
  </si>
  <si>
    <t>Lišta ukončovací pro drenážní fólie profilované tl 8mm</t>
  </si>
  <si>
    <t>-1158261634</t>
  </si>
  <si>
    <t>114,63*1,1</t>
  </si>
  <si>
    <t>138</t>
  </si>
  <si>
    <t>711111053</t>
  </si>
  <si>
    <t>Provedení izolace proti vlhkosti vodorovné za studena nátěr krystalickou hydroizolací</t>
  </si>
  <si>
    <t>-1813543908</t>
  </si>
  <si>
    <t>Půdorysy, pohledy, řezy</t>
  </si>
  <si>
    <t>(56,7+165,33)*0,2</t>
  </si>
  <si>
    <t>139</t>
  </si>
  <si>
    <t>711112053</t>
  </si>
  <si>
    <t>Provedení izolace proti vlhkosti svislé za studena nátěr krystalickou hydroizolací</t>
  </si>
  <si>
    <t>133208908</t>
  </si>
  <si>
    <t>379,114-194,81+182,03</t>
  </si>
  <si>
    <t>140</t>
  </si>
  <si>
    <t>24551050</t>
  </si>
  <si>
    <t>Stěrka hydroizolační s krystalizací</t>
  </si>
  <si>
    <t>-826886502</t>
  </si>
  <si>
    <t>(44,406+366,334)*1,65</t>
  </si>
  <si>
    <t>141</t>
  </si>
  <si>
    <t>998711201</t>
  </si>
  <si>
    <t>Přesun hmot procentní pro izolace proti vodě v objektech v do 6 m</t>
  </si>
  <si>
    <t>%</t>
  </si>
  <si>
    <t>1525914361</t>
  </si>
  <si>
    <t>713</t>
  </si>
  <si>
    <t>Izolace tepelné</t>
  </si>
  <si>
    <t>142</t>
  </si>
  <si>
    <t>713131151</t>
  </si>
  <si>
    <t>Montáž izolace tepelné stěn a základů volně vloženými rohožemi, pásy, dílci, deskami 1 vrstva</t>
  </si>
  <si>
    <t>177551851</t>
  </si>
  <si>
    <t>Půdorys, řezy, předpoklad</t>
  </si>
  <si>
    <t>4,2*2,5*3</t>
  </si>
  <si>
    <t>143</t>
  </si>
  <si>
    <t>28376385</t>
  </si>
  <si>
    <t>Deska z polystyrénu XPS</t>
  </si>
  <si>
    <t>-1368447275</t>
  </si>
  <si>
    <t>10,5*0,6*1,1</t>
  </si>
  <si>
    <t>144</t>
  </si>
  <si>
    <t>998713201</t>
  </si>
  <si>
    <t>Přesun hmot procentní pro izolace tepelné v objektech v do 6 m</t>
  </si>
  <si>
    <t>-507150121</t>
  </si>
  <si>
    <t>721</t>
  </si>
  <si>
    <t>Zdravotechnika</t>
  </si>
  <si>
    <t>145</t>
  </si>
  <si>
    <t>721173392</t>
  </si>
  <si>
    <t>Potrubí kanalizační z PVC SN 4 DN 125 svislé, včetně tvarovek, čistících kusů a montážního materiálu</t>
  </si>
  <si>
    <t>1515310095</t>
  </si>
  <si>
    <t>ZTI</t>
  </si>
  <si>
    <t>8*3,85+9*1</t>
  </si>
  <si>
    <t>146</t>
  </si>
  <si>
    <t>721173393</t>
  </si>
  <si>
    <t>Potrubí kanalizační z PVC SN 4 DN 125 ležaté, včetně tvarovek, čistících kusů a montážního materiálu</t>
  </si>
  <si>
    <t>189862556</t>
  </si>
  <si>
    <t>8*1,4+13</t>
  </si>
  <si>
    <t>147</t>
  </si>
  <si>
    <t>721173395</t>
  </si>
  <si>
    <t>Potrubí kanalizační z PVC SN 4 DN 150 ležaté, včetně tvarovek, čistících kusů a montážního materiálu</t>
  </si>
  <si>
    <t>1999529782</t>
  </si>
  <si>
    <t>89,5</t>
  </si>
  <si>
    <t>148</t>
  </si>
  <si>
    <t>721173397</t>
  </si>
  <si>
    <t>Potrubí kanalizační z PVC SN 4 DN 200 ležaté, včetně tvarovek, čistících kusů a montážního materiálu</t>
  </si>
  <si>
    <t>-1288289787</t>
  </si>
  <si>
    <t>2,25</t>
  </si>
  <si>
    <t>149</t>
  </si>
  <si>
    <t>721290112</t>
  </si>
  <si>
    <t>Zkouška těsnosti potrubí kanalizace do DN 200 kompletní provedení</t>
  </si>
  <si>
    <t>382814980</t>
  </si>
  <si>
    <t>39,8+24,2+89,5+2,25</t>
  </si>
  <si>
    <t>150</t>
  </si>
  <si>
    <t>894411111</t>
  </si>
  <si>
    <t>Zřízení šachet kanalizačních z betonových dílců na potrubí DN do 200</t>
  </si>
  <si>
    <t>77192942</t>
  </si>
  <si>
    <t>151</t>
  </si>
  <si>
    <t>59224024</t>
  </si>
  <si>
    <t>Dno betonové šachtové DN do 200, prům. 100 cm</t>
  </si>
  <si>
    <t>482479401</t>
  </si>
  <si>
    <t>152</t>
  </si>
  <si>
    <t>59224312</t>
  </si>
  <si>
    <t>Kónus betonový šachtový, prům. 100 cm</t>
  </si>
  <si>
    <t>-339022777</t>
  </si>
  <si>
    <t>153</t>
  </si>
  <si>
    <t>59224011</t>
  </si>
  <si>
    <t>Prstenec šachtový vyrovnávací betonový 625x100x60mm</t>
  </si>
  <si>
    <t>-1098209286</t>
  </si>
  <si>
    <t>154</t>
  </si>
  <si>
    <t>59224348</t>
  </si>
  <si>
    <t>Těsnění pro spojení šachetních dílů</t>
  </si>
  <si>
    <t>727765738</t>
  </si>
  <si>
    <t>155</t>
  </si>
  <si>
    <t>899103112</t>
  </si>
  <si>
    <t>Osazení poklopů litinových nebo ocelových včetně rámů pro třídu zatížení B125, C250</t>
  </si>
  <si>
    <t>-248258952</t>
  </si>
  <si>
    <t>156</t>
  </si>
  <si>
    <t>55241011</t>
  </si>
  <si>
    <t>Poklop šachtový třída B125, kruhový rám, prům. 600mm bez odvětrání</t>
  </si>
  <si>
    <t>-1257324431</t>
  </si>
  <si>
    <t>157</t>
  </si>
  <si>
    <t>935113111</t>
  </si>
  <si>
    <t>Osazení odvodňovacího polymerbetonového žlabu s krycím roštem šířky do 200 mm</t>
  </si>
  <si>
    <t>1733864429</t>
  </si>
  <si>
    <t>4,5+22,602+21,545+3,8</t>
  </si>
  <si>
    <t>158</t>
  </si>
  <si>
    <t>59227915</t>
  </si>
  <si>
    <t>Žlab odvodňovací polymerbetonový š. 150 mm s krycím roštěm pro zatížení B125</t>
  </si>
  <si>
    <t>285145485</t>
  </si>
  <si>
    <t>159</t>
  </si>
  <si>
    <t>935113159</t>
  </si>
  <si>
    <t>Osazení žlabových vpustí s krycím roštem šířky do 200 mm</t>
  </si>
  <si>
    <t>1377895235</t>
  </si>
  <si>
    <t>160</t>
  </si>
  <si>
    <t>59227985</t>
  </si>
  <si>
    <t>Vpusť odtoková polymerbetonová š. 150 mm s krycím roštěm pro zatížení B125</t>
  </si>
  <si>
    <t>433686653</t>
  </si>
  <si>
    <t>161</t>
  </si>
  <si>
    <t>59227990</t>
  </si>
  <si>
    <t>Doplňky pro žlaby polymerbetonové š. 150 mm (čela apod.)</t>
  </si>
  <si>
    <t>-496899958</t>
  </si>
  <si>
    <t>162</t>
  </si>
  <si>
    <t>998721201</t>
  </si>
  <si>
    <t>Přesun hmot procentní pro vnitřní kanalizace v objektech v do 6 m</t>
  </si>
  <si>
    <t>485597956</t>
  </si>
  <si>
    <t>741</t>
  </si>
  <si>
    <t>Elektroinstalace</t>
  </si>
  <si>
    <t>163</t>
  </si>
  <si>
    <t>741-001</t>
  </si>
  <si>
    <t>Elektroinstalace - viz samostatný rozpočet</t>
  </si>
  <si>
    <t>soub</t>
  </si>
  <si>
    <t>-967877768</t>
  </si>
  <si>
    <t>767</t>
  </si>
  <si>
    <t>Konstrukce zámečnické</t>
  </si>
  <si>
    <t>164</t>
  </si>
  <si>
    <t>767995114</t>
  </si>
  <si>
    <t>Montáž atypických zámečnických konstrukcí hmotnosti do 50 kg</t>
  </si>
  <si>
    <t>-1167012134</t>
  </si>
  <si>
    <t>Výpis zámečnických konstrukcí</t>
  </si>
  <si>
    <t>387,11+350,7+152,94+326,34+74,51+96,92+113,44+736,78</t>
  </si>
  <si>
    <t>165</t>
  </si>
  <si>
    <t>985331214</t>
  </si>
  <si>
    <t>Dodatečné vlepování betonářské výztuže D 14 mm do chemické malty včetně vyvrtání otvoru</t>
  </si>
  <si>
    <t>34474447</t>
  </si>
  <si>
    <t>18*5*0,15</t>
  </si>
  <si>
    <t>166</t>
  </si>
  <si>
    <t>985331216</t>
  </si>
  <si>
    <t>Dodatečné vlepování betonářské výztuže D 18 mm do chemické malty včetně vyvrtání otvoru</t>
  </si>
  <si>
    <t>-2133360037</t>
  </si>
  <si>
    <t>(3+73)*0,15</t>
  </si>
  <si>
    <t>167</t>
  </si>
  <si>
    <t>13010357</t>
  </si>
  <si>
    <t>Ocelové profily</t>
  </si>
  <si>
    <t>1094226205</t>
  </si>
  <si>
    <t>2238,74*1,1/1000</t>
  </si>
  <si>
    <t>168</t>
  </si>
  <si>
    <t>789421000</t>
  </si>
  <si>
    <t>Žárové pozinkování ocelových profilů</t>
  </si>
  <si>
    <t>1671891125</t>
  </si>
  <si>
    <t>2463</t>
  </si>
  <si>
    <t>169</t>
  </si>
  <si>
    <t>767999009</t>
  </si>
  <si>
    <t>Dodávka a montáž atypických nerezových vpustí 300 x 300 mm ozn. 9/Z, kompletní provedení s roštem, včetně ukotvení při betonáži a utěsnění</t>
  </si>
  <si>
    <t>529667776</t>
  </si>
  <si>
    <t>170</t>
  </si>
  <si>
    <t>767999010</t>
  </si>
  <si>
    <t>Dodávka a montáž atypických ocel. dvířek 400 x 700 mm ozn. 10/Z, kompletní provedení s rámem a zamykáním, včetně povrchové úpravy (Zn)</t>
  </si>
  <si>
    <t>1493539727</t>
  </si>
  <si>
    <t>171</t>
  </si>
  <si>
    <t>767999011</t>
  </si>
  <si>
    <t>Dodávka a montáž atypických ocel. dvířek 500 x 700 mm ozn. 11/Z, kompletní provedení s rámem a zamykáním, včetně povrchové úpravy (Zn)</t>
  </si>
  <si>
    <t>-2046074020</t>
  </si>
  <si>
    <t>VRN</t>
  </si>
  <si>
    <t>Vedlejší rozpočtové náklady</t>
  </si>
  <si>
    <t>VRN1</t>
  </si>
  <si>
    <t>Průzkumné, geodetické a projektové práce</t>
  </si>
  <si>
    <t>172</t>
  </si>
  <si>
    <t>011002000</t>
  </si>
  <si>
    <t>Průzkumné práce - kopané sondy</t>
  </si>
  <si>
    <t>1024</t>
  </si>
  <si>
    <t>57205754</t>
  </si>
  <si>
    <t>173</t>
  </si>
  <si>
    <t>011002500</t>
  </si>
  <si>
    <t>Pasportizace přilehlých komunikací a zpevněných ploch</t>
  </si>
  <si>
    <t>422910949</t>
  </si>
  <si>
    <t>174</t>
  </si>
  <si>
    <t>012002000</t>
  </si>
  <si>
    <t>Geodetické práce - vytýčení včetně inženýrských sítí</t>
  </si>
  <si>
    <t>-1882435319</t>
  </si>
  <si>
    <t>175</t>
  </si>
  <si>
    <t>012012000</t>
  </si>
  <si>
    <t>Geodetické práce - zaměření po realizaci</t>
  </si>
  <si>
    <t>1790749045</t>
  </si>
  <si>
    <t>176</t>
  </si>
  <si>
    <t>013002000</t>
  </si>
  <si>
    <t>Projektové práce - dílenská dokumentace, dokumentace skutečného provedení</t>
  </si>
  <si>
    <t>532751528</t>
  </si>
  <si>
    <t>VRN3</t>
  </si>
  <si>
    <t>Zařízení staveniště</t>
  </si>
  <si>
    <t>177</t>
  </si>
  <si>
    <t>031002000</t>
  </si>
  <si>
    <t>Přípravné práce pro zařízení staveniště, připojení na inž. sítě</t>
  </si>
  <si>
    <t>1423642523</t>
  </si>
  <si>
    <t>178</t>
  </si>
  <si>
    <t>032103000</t>
  </si>
  <si>
    <t>Náklady na stavební buňky a sklady</t>
  </si>
  <si>
    <t>643366708</t>
  </si>
  <si>
    <t>179</t>
  </si>
  <si>
    <t>032403000</t>
  </si>
  <si>
    <t>Provizorní komunikace</t>
  </si>
  <si>
    <t>-506365656</t>
  </si>
  <si>
    <t>180</t>
  </si>
  <si>
    <t>032503000</t>
  </si>
  <si>
    <t>Skládky na staveništi</t>
  </si>
  <si>
    <t>-135952720</t>
  </si>
  <si>
    <t>181</t>
  </si>
  <si>
    <t>032803000</t>
  </si>
  <si>
    <t>Ostatní vybavení staveniště</t>
  </si>
  <si>
    <t>-1042910079</t>
  </si>
  <si>
    <t>182</t>
  </si>
  <si>
    <t>032903000</t>
  </si>
  <si>
    <t>Náklady na provoz a údržbu vybavení staveniště, likvidace odpadů</t>
  </si>
  <si>
    <t>-357557452</t>
  </si>
  <si>
    <t>183</t>
  </si>
  <si>
    <t>033203000</t>
  </si>
  <si>
    <t>Energie pro zařízení staveniště</t>
  </si>
  <si>
    <t>-799612667</t>
  </si>
  <si>
    <t>184</t>
  </si>
  <si>
    <t>034103000</t>
  </si>
  <si>
    <t>Oplocení staveniště</t>
  </si>
  <si>
    <t>-752695630</t>
  </si>
  <si>
    <t>185</t>
  </si>
  <si>
    <t>034503000</t>
  </si>
  <si>
    <t>Informační tabule</t>
  </si>
  <si>
    <t>1067703382</t>
  </si>
  <si>
    <t>186</t>
  </si>
  <si>
    <t>039103000</t>
  </si>
  <si>
    <t>Rozebrání, bourání a odvoz zařízení staveniště</t>
  </si>
  <si>
    <t>-1178016493</t>
  </si>
  <si>
    <t>187</t>
  </si>
  <si>
    <t>039203000</t>
  </si>
  <si>
    <t>Úprava terénu po zrušení zařízení staveniště</t>
  </si>
  <si>
    <t>-1449142104</t>
  </si>
  <si>
    <t>VRN4</t>
  </si>
  <si>
    <t>Inženýrská a kompletační činnost</t>
  </si>
  <si>
    <t>188</t>
  </si>
  <si>
    <t>043002000</t>
  </si>
  <si>
    <t>Zkoušky a ostatní měření, revize</t>
  </si>
  <si>
    <t>-214668549</t>
  </si>
  <si>
    <t>189</t>
  </si>
  <si>
    <t>045002000</t>
  </si>
  <si>
    <t>Kompletační a koordinační činnost</t>
  </si>
  <si>
    <t>1664122810</t>
  </si>
  <si>
    <t>190</t>
  </si>
  <si>
    <t>049501000</t>
  </si>
  <si>
    <t>DIO, DIR</t>
  </si>
  <si>
    <t>-302676457</t>
  </si>
  <si>
    <t>SO 02 - Sjezd z komunikace</t>
  </si>
  <si>
    <t>C 02 - Sjezd z komunikace</t>
  </si>
  <si>
    <t>131251102</t>
  </si>
  <si>
    <t>Hloubení jam nezapažených v hornině třídy těžitelnosti I, skupiny 3 objem do 50 m3 strojně</t>
  </si>
  <si>
    <t>-1405954556</t>
  </si>
  <si>
    <t>(9,722+2,235)*4,3*0,5+6,8*2*0,2</t>
  </si>
  <si>
    <t>-436671348</t>
  </si>
  <si>
    <t>28,428</t>
  </si>
  <si>
    <t>132212111</t>
  </si>
  <si>
    <t>Hloubení rýh š do 800 mm v soudržných horninách třídy těžitelnosti I, skupiny 3 ručně</t>
  </si>
  <si>
    <t>-1063458523</t>
  </si>
  <si>
    <t>4*0,6*1,5</t>
  </si>
  <si>
    <t>119001401</t>
  </si>
  <si>
    <t>Dočasné zajištění potrubí ocelového nebo litinového DN do 200 mm</t>
  </si>
  <si>
    <t>-905808770</t>
  </si>
  <si>
    <t>1407655890</t>
  </si>
  <si>
    <t>28,428+3,6</t>
  </si>
  <si>
    <t>1544875492</t>
  </si>
  <si>
    <t>32,028*20</t>
  </si>
  <si>
    <t>-1830942843</t>
  </si>
  <si>
    <t>32,028</t>
  </si>
  <si>
    <t>885442824</t>
  </si>
  <si>
    <t>32,028*1,92</t>
  </si>
  <si>
    <t>181951112</t>
  </si>
  <si>
    <t>Úprava pláně v hornině třídy těžitelnosti I, skupiny 1 až 3 se zhutněním</t>
  </si>
  <si>
    <t>1754908379</t>
  </si>
  <si>
    <t>51,42+13,6</t>
  </si>
  <si>
    <t>564730011</t>
  </si>
  <si>
    <t>Podklad z kameniva hrubého drceného vel. 8-16 mm tl 100 mm</t>
  </si>
  <si>
    <t>-1029273930</t>
  </si>
  <si>
    <t>564760111</t>
  </si>
  <si>
    <t>Podklad z kameniva hrubého drceného vel. 16-32 mm tl 200 mm</t>
  </si>
  <si>
    <t>1571744543</t>
  </si>
  <si>
    <t>564231111</t>
  </si>
  <si>
    <t>Podklad nebo podsyp ze štěrkopísku ŠP tl 100 mm</t>
  </si>
  <si>
    <t>124062013</t>
  </si>
  <si>
    <t>51,42</t>
  </si>
  <si>
    <t>564801111</t>
  </si>
  <si>
    <t>Podklad ze štěrkodrtě ŠD tl 30 mm</t>
  </si>
  <si>
    <t>-705083611</t>
  </si>
  <si>
    <t>11,957*3,8</t>
  </si>
  <si>
    <t>581131115</t>
  </si>
  <si>
    <t>Podklad nebo kryt cementobetonový vozovek tl 200 mm</t>
  </si>
  <si>
    <t>312435394</t>
  </si>
  <si>
    <t>13,6</t>
  </si>
  <si>
    <t>596212210</t>
  </si>
  <si>
    <t>Kladení zámkové dlažby pozemních komunikací tl 80 mm skupiny A pl do 50 m2</t>
  </si>
  <si>
    <t>1474687322</t>
  </si>
  <si>
    <t>45,437</t>
  </si>
  <si>
    <t>59245013</t>
  </si>
  <si>
    <t>Dlažba zámková v. 80 mm přírodní</t>
  </si>
  <si>
    <t>-1175542866</t>
  </si>
  <si>
    <t>11,557*3,8*1,05</t>
  </si>
  <si>
    <t>59245224</t>
  </si>
  <si>
    <t>Dlažba zámková pro nevidomé v. 80 mm barevná</t>
  </si>
  <si>
    <t>2090319465</t>
  </si>
  <si>
    <t>0,4*3,8*1,05</t>
  </si>
  <si>
    <t>591141111</t>
  </si>
  <si>
    <t>Kladení dlažby z kostek z kamene na MC tl 50 mm</t>
  </si>
  <si>
    <t>663646574</t>
  </si>
  <si>
    <t>6,8*2</t>
  </si>
  <si>
    <t>58381008</t>
  </si>
  <si>
    <t>Kostka dlažební žula velká</t>
  </si>
  <si>
    <t>2077294586</t>
  </si>
  <si>
    <t>13,6*1,05</t>
  </si>
  <si>
    <t>916131113</t>
  </si>
  <si>
    <t>Osazení silničního obrubníku betonového ležatého s boční opěrou do lože z betonu prostého</t>
  </si>
  <si>
    <t>1440762146</t>
  </si>
  <si>
    <t>2*9,722+4</t>
  </si>
  <si>
    <t>59217023</t>
  </si>
  <si>
    <t>Obrubník betonový 1000x150x250mm</t>
  </si>
  <si>
    <t>-1835459767</t>
  </si>
  <si>
    <t>2*9,722*1,05</t>
  </si>
  <si>
    <t>59217029</t>
  </si>
  <si>
    <t>Obrubník betonový nájezdový 1000x150x150mm</t>
  </si>
  <si>
    <t>774734627</t>
  </si>
  <si>
    <t>4*1,05</t>
  </si>
  <si>
    <t>1444149357</t>
  </si>
  <si>
    <t>Vodorovné dopravní značení přechody pro chodce, šipky, symboly, šrafy bílé</t>
  </si>
  <si>
    <t>732365041</t>
  </si>
  <si>
    <t>5,5*1,7/2+5,5*1,6/2</t>
  </si>
  <si>
    <t>915233910</t>
  </si>
  <si>
    <t>Svislé dopravní značení směrový sloupek Z11g červený</t>
  </si>
  <si>
    <t>-74739462</t>
  </si>
  <si>
    <t>825957497</t>
  </si>
  <si>
    <t>2*(4+2,235+6,8+2)</t>
  </si>
  <si>
    <t>-749481041</t>
  </si>
  <si>
    <t>2*2,235+2*(6,8+2)</t>
  </si>
  <si>
    <t>113107322</t>
  </si>
  <si>
    <t>Odstranění podkladu z kameniva tl do 200 mm strojně pl do 50 m2</t>
  </si>
  <si>
    <t>-1743285169</t>
  </si>
  <si>
    <t>2,235*3,8</t>
  </si>
  <si>
    <t>113107324</t>
  </si>
  <si>
    <t>Odstranění podkladu z kameniva tl do 400 mm strojně pl do 50 m2</t>
  </si>
  <si>
    <t>639483881</t>
  </si>
  <si>
    <t>113107343</t>
  </si>
  <si>
    <t>Odstranění krytu nebo podkladu živičného tl do 150 mm strojně pl do 50 m2</t>
  </si>
  <si>
    <t>1700517555</t>
  </si>
  <si>
    <t>2,235*3,8+6,8*2</t>
  </si>
  <si>
    <t>-1029839637</t>
  </si>
  <si>
    <t>2*4</t>
  </si>
  <si>
    <t>966006261</t>
  </si>
  <si>
    <t>Odstranění zpomalovacího prahu</t>
  </si>
  <si>
    <t>1168807404</t>
  </si>
  <si>
    <t>8,7</t>
  </si>
  <si>
    <t>953737250</t>
  </si>
  <si>
    <t>Chráničky z trub ocelových pro potrubí DN 200 včetně osazení</t>
  </si>
  <si>
    <t>964084901</t>
  </si>
  <si>
    <t>86346017</t>
  </si>
  <si>
    <t>19,896</t>
  </si>
  <si>
    <t>9061187</t>
  </si>
  <si>
    <t>-676834386</t>
  </si>
  <si>
    <t>19,896*29</t>
  </si>
  <si>
    <t>-671503910</t>
  </si>
  <si>
    <t>998223011</t>
  </si>
  <si>
    <t>Přesun hmot pro pozemní komunikace s krytem dlážděným</t>
  </si>
  <si>
    <t>1896736590</t>
  </si>
  <si>
    <t>88,095</t>
  </si>
  <si>
    <t>1951930044</t>
  </si>
  <si>
    <t>561799829</t>
  </si>
  <si>
    <t>-1908072193</t>
  </si>
  <si>
    <t>869562072</t>
  </si>
  <si>
    <t>1004525892</t>
  </si>
  <si>
    <t>553968681</t>
  </si>
  <si>
    <t>237086467</t>
  </si>
  <si>
    <t>-211963287</t>
  </si>
  <si>
    <t>-184063374</t>
  </si>
  <si>
    <t>-383016364</t>
  </si>
  <si>
    <t>-1849532375</t>
  </si>
  <si>
    <t>1266839121</t>
  </si>
  <si>
    <t>-870616361</t>
  </si>
  <si>
    <t>264674800</t>
  </si>
  <si>
    <t>42134961</t>
  </si>
  <si>
    <t>-1464754217</t>
  </si>
  <si>
    <t>-1585119896</t>
  </si>
  <si>
    <t>1693607594</t>
  </si>
  <si>
    <t>-148249939</t>
  </si>
  <si>
    <t>SO 03 - Stavební úpravy chodníku</t>
  </si>
  <si>
    <t>C 03 - Stavební úpravy chodníku</t>
  </si>
  <si>
    <t>131251104</t>
  </si>
  <si>
    <t>Hloubení jam nezapažených v hornině třídy těžitelnosti I, skupiny 3 objem do 500 m3 strojně</t>
  </si>
  <si>
    <t>1609231758</t>
  </si>
  <si>
    <t>15,2*(3,75+1,86)/2*1,55+11,6*4,3/2*1,55/2+34,58*0,5+377,96*0,1</t>
  </si>
  <si>
    <t>140,5</t>
  </si>
  <si>
    <t>140,5*20</t>
  </si>
  <si>
    <t>140,5*1,92</t>
  </si>
  <si>
    <t>412,54</t>
  </si>
  <si>
    <t>564851114</t>
  </si>
  <si>
    <t>Podklad ze štěrkodrtě ŠD tl 180 mm</t>
  </si>
  <si>
    <t>780017198</t>
  </si>
  <si>
    <t>Podklad z vibrovaného štěrku VŠ tl 200 mm</t>
  </si>
  <si>
    <t>1941690754</t>
  </si>
  <si>
    <t>395729546</t>
  </si>
  <si>
    <t>577165112</t>
  </si>
  <si>
    <t>Asfaltový beton vrstva ložní ACL 16 (ABH) tl 70 mm š do 3 m z nemodifikovaného asfaltu</t>
  </si>
  <si>
    <t>1504569767</t>
  </si>
  <si>
    <t>577144111</t>
  </si>
  <si>
    <t>Asfaltový beton vrstva obrusná ACO 11 (ABS) tř. I tl 50 mm š do 3 m z nemodifikovaného asfaltu</t>
  </si>
  <si>
    <t>-1423035112</t>
  </si>
  <si>
    <t>916131213</t>
  </si>
  <si>
    <t>Osazení silničního obrubníku betonového stojatého s boční opěrou do lože z betonu prostého</t>
  </si>
  <si>
    <t>127618772</t>
  </si>
  <si>
    <t>6,149+9,032+3,847+2,756</t>
  </si>
  <si>
    <t>21,784*1,05</t>
  </si>
  <si>
    <t>916231213</t>
  </si>
  <si>
    <t>Osazení chodníkového obrubníku betonového stojatého s boční opěrou do lože z betonu prostého</t>
  </si>
  <si>
    <t>226088905</t>
  </si>
  <si>
    <t>9,715+44,792+2*3,124+2*3,183+9,567</t>
  </si>
  <si>
    <t>59217008</t>
  </si>
  <si>
    <t>Obrubník betonový 1000x80x200mm</t>
  </si>
  <si>
    <t>-1782845646</t>
  </si>
  <si>
    <t>76,688*1,05</t>
  </si>
  <si>
    <t>732028973</t>
  </si>
  <si>
    <t>19,851</t>
  </si>
  <si>
    <t>15,742+4,109</t>
  </si>
  <si>
    <t>-1518033385</t>
  </si>
  <si>
    <t>412,54-34,58</t>
  </si>
  <si>
    <t>-816068541</t>
  </si>
  <si>
    <t>377,96</t>
  </si>
  <si>
    <t>9,567+34,6+8,25+11,64+2,756+9,715+44,792+2*3,124+2*3,183</t>
  </si>
  <si>
    <t>324,579</t>
  </si>
  <si>
    <t>324,579*29</t>
  </si>
  <si>
    <t>998225111</t>
  </si>
  <si>
    <t>Přesun hmot pro pozemní komunikace s krytem z kamene, monolitickým betonovým nebo živičným</t>
  </si>
  <si>
    <t>1910639978</t>
  </si>
  <si>
    <t>517,663</t>
  </si>
  <si>
    <t>IO 01 - Přípojka kanalizace</t>
  </si>
  <si>
    <t>C 04 - Přípojka kanalizace</t>
  </si>
  <si>
    <t xml:space="preserve">    8 - Trubní vedení</t>
  </si>
  <si>
    <t>132354201</t>
  </si>
  <si>
    <t>Hloubení zapažených rýh š do 2000 mm v hornině třídy těžitelnosti II, skupiny 4 objem do 20 m3</t>
  </si>
  <si>
    <t>114393755</t>
  </si>
  <si>
    <t>10,75*1*(3,1+2,6)/2*0,5</t>
  </si>
  <si>
    <t>132454201</t>
  </si>
  <si>
    <t>Hloubení zapažených rýh š do 2000 mm v hornině třídy těžitelnosti II, skupiny 5 objem do 20 m3</t>
  </si>
  <si>
    <t>2028718331</t>
  </si>
  <si>
    <t>133354101</t>
  </si>
  <si>
    <t>Hloubení šachet zapažených v hornině třídy těžitelnosti II, skupiny 4 objem do 20 m3</t>
  </si>
  <si>
    <t>2024131425</t>
  </si>
  <si>
    <t>7,92*4,3*0,3</t>
  </si>
  <si>
    <t>133454102</t>
  </si>
  <si>
    <t>Hloubení šachet zapažených v hornině třídy těžitelnosti II, skupiny 5 objem do 50 m3</t>
  </si>
  <si>
    <t>1944508418</t>
  </si>
  <si>
    <t>7,92*4,3*0,7</t>
  </si>
  <si>
    <t>-365539131</t>
  </si>
  <si>
    <t>30,638+34,056</t>
  </si>
  <si>
    <t>151101102</t>
  </si>
  <si>
    <t>Zřízení příložného pažení a rozepření stěn rýh hl do 4 m</t>
  </si>
  <si>
    <t>2019840102</t>
  </si>
  <si>
    <t>11,6*4,3+2*10,75*2,85</t>
  </si>
  <si>
    <t>151101112</t>
  </si>
  <si>
    <t>Odstranění příložného pažení a rozepření stěn rýh hl do 4 m</t>
  </si>
  <si>
    <t>-1176995256</t>
  </si>
  <si>
    <t>111,155</t>
  </si>
  <si>
    <t>1185366759</t>
  </si>
  <si>
    <t>64,694</t>
  </si>
  <si>
    <t>567632872</t>
  </si>
  <si>
    <t>64,694*20</t>
  </si>
  <si>
    <t>39,158*1,92</t>
  </si>
  <si>
    <t>929406074</t>
  </si>
  <si>
    <t>25,536*2</t>
  </si>
  <si>
    <t>-1136267045</t>
  </si>
  <si>
    <t>10,75*1*(2,85-0,5)+34,056-6,775</t>
  </si>
  <si>
    <t>-128218137</t>
  </si>
  <si>
    <t>12,6*(1*0,5-0,0314)</t>
  </si>
  <si>
    <t>-1723013511</t>
  </si>
  <si>
    <t>(52,544+5,904)*2</t>
  </si>
  <si>
    <t>Trubní vedení</t>
  </si>
  <si>
    <t>871355221</t>
  </si>
  <si>
    <t>Kanalizační potrubí z tvrdého PVC jednovrstvé tuhost třídy SN8 DN 200, včetně tvarovek</t>
  </si>
  <si>
    <t>-1721445942</t>
  </si>
  <si>
    <t>12,6</t>
  </si>
  <si>
    <t>-119704784</t>
  </si>
  <si>
    <t>837355199</t>
  </si>
  <si>
    <t>Napojení na stávající kanalizaci (RŠ) kompletní provedení</t>
  </si>
  <si>
    <t>6167136</t>
  </si>
  <si>
    <t>452311141</t>
  </si>
  <si>
    <t>Podkladní desky z betonu prostého tř. C 16/20</t>
  </si>
  <si>
    <t>-2104828779</t>
  </si>
  <si>
    <t>2,25*2,25*0,2</t>
  </si>
  <si>
    <t>452351101</t>
  </si>
  <si>
    <t>Bednění podkladních desek nebo bloků nebo sedlového lože</t>
  </si>
  <si>
    <t>-32236997</t>
  </si>
  <si>
    <t>4*2,25*0,2</t>
  </si>
  <si>
    <t>386110104</t>
  </si>
  <si>
    <t>Montáž odlučovače ropných látek betonového průtoku 15 l/s</t>
  </si>
  <si>
    <t>-1125496955</t>
  </si>
  <si>
    <t>59431302</t>
  </si>
  <si>
    <t>Odlučovač ropných látek betonový, průtok 15L/s</t>
  </si>
  <si>
    <t>-1813495952</t>
  </si>
  <si>
    <t>-1946251825</t>
  </si>
  <si>
    <t>59224052</t>
  </si>
  <si>
    <t>Skruž pro kanalizační šachty se zabudovanými stupadly 100x100x12cm</t>
  </si>
  <si>
    <t>-1221075524</t>
  </si>
  <si>
    <t>59224051</t>
  </si>
  <si>
    <t>Skruž pro kanalizační šachty se zabudovanými stupadly 100x50x12cm</t>
  </si>
  <si>
    <t>1998904792</t>
  </si>
  <si>
    <t>-1057444463</t>
  </si>
  <si>
    <t>-986077875</t>
  </si>
  <si>
    <t>-115678124</t>
  </si>
  <si>
    <t>923085792</t>
  </si>
  <si>
    <t>2114975612</t>
  </si>
  <si>
    <t>998271301</t>
  </si>
  <si>
    <t>Přesun hmot pro kanalizace z betonu</t>
  </si>
  <si>
    <t>-1840955152</t>
  </si>
  <si>
    <t>130,764</t>
  </si>
  <si>
    <t>998276101</t>
  </si>
  <si>
    <t>Přesun hmot pro trubní vedení z trub z plastických hmot</t>
  </si>
  <si>
    <t>-1255320786</t>
  </si>
  <si>
    <t>0,055</t>
  </si>
  <si>
    <t>711111001</t>
  </si>
  <si>
    <t>Provedení izolace proti zemní vlhkosti vodorovné za studena nátěrem penetračním</t>
  </si>
  <si>
    <t>1624107217</t>
  </si>
  <si>
    <t>4,524-0,785</t>
  </si>
  <si>
    <t>-119658177</t>
  </si>
  <si>
    <t>7,54*0,5+3,77*0,5</t>
  </si>
  <si>
    <t>-1061344448</t>
  </si>
  <si>
    <t>(3,739+5,655)*0,00035</t>
  </si>
  <si>
    <t>711141559</t>
  </si>
  <si>
    <t>Provedení izolace proti zemní vlhkosti pásy přitavením vodorovné NAIP</t>
  </si>
  <si>
    <t>1335899826</t>
  </si>
  <si>
    <t>3,739</t>
  </si>
  <si>
    <t>-861020899</t>
  </si>
  <si>
    <t>5,655</t>
  </si>
  <si>
    <t>-166780740</t>
  </si>
  <si>
    <t>(3,739+5,655)*1,25</t>
  </si>
  <si>
    <t>321799495</t>
  </si>
  <si>
    <t>IO 02 - Přípojka elektro NN</t>
  </si>
  <si>
    <t>C 05 - Přípojka elektro NN</t>
  </si>
  <si>
    <t>611659021</t>
  </si>
  <si>
    <t>IO 03 - Přeložky elektro VN a NN</t>
  </si>
  <si>
    <t>N00 - Není předmětem této zakázky</t>
  </si>
  <si>
    <t>N00</t>
  </si>
  <si>
    <t>Není předmětem této zakázky</t>
  </si>
  <si>
    <t>IO 04 - Přeložka SEK</t>
  </si>
  <si>
    <t>IO 05 - Přeložka teplovodu</t>
  </si>
  <si>
    <t>OBJEKT  SO01  - Patrové Parkoviště IV Silnoproudý rozvod</t>
  </si>
  <si>
    <t>POLOŽKA</t>
  </si>
  <si>
    <t>MĚR.JED.</t>
  </si>
  <si>
    <t>MNOŽSTVÍ</t>
  </si>
  <si>
    <t>JED.CENA</t>
  </si>
  <si>
    <t>CELKEM</t>
  </si>
  <si>
    <t xml:space="preserve">Zemní práce </t>
  </si>
  <si>
    <t>Oprava povrchů vč.zeleně; osetí travou</t>
  </si>
  <si>
    <t xml:space="preserve">ks    </t>
  </si>
  <si>
    <t>Prostup betonem</t>
  </si>
  <si>
    <t>Montážní práce vč.materiálu</t>
  </si>
  <si>
    <t>Elektroměrový rozvaděč</t>
  </si>
  <si>
    <t>ks</t>
  </si>
  <si>
    <t xml:space="preserve">Rozvaděč RS </t>
  </si>
  <si>
    <t>Rozvaděč RM</t>
  </si>
  <si>
    <t xml:space="preserve">Sdělovací rozvaděč </t>
  </si>
  <si>
    <t>Krabice univerzální do betonu</t>
  </si>
  <si>
    <t>Krabice instalační do betonu IP55</t>
  </si>
  <si>
    <t>Krycí mříž pro rozvaděč</t>
  </si>
  <si>
    <t>Kabel CYKY 4x10</t>
  </si>
  <si>
    <t>Kabel CYKY 5x2,5</t>
  </si>
  <si>
    <t>Kabel CYKY 3x2,5</t>
  </si>
  <si>
    <t>CYKY 3x1,5</t>
  </si>
  <si>
    <t>Kabel UTP</t>
  </si>
  <si>
    <t>Vodič CY6</t>
  </si>
  <si>
    <t xml:space="preserve">Trubka ohebná do betonu 1220 </t>
  </si>
  <si>
    <t>Trubka ohebná do betonu 1240</t>
  </si>
  <si>
    <t>Ukončení kabelů 4x10</t>
  </si>
  <si>
    <t>Ukončení kabelu do 5x4</t>
  </si>
  <si>
    <t>Elekrovýzbroj stožáru vč.pojistek</t>
  </si>
  <si>
    <t>Uzem.vodič FeZn 10mm v betonu</t>
  </si>
  <si>
    <t>Pásek FeZn v betonu</t>
  </si>
  <si>
    <t>Svorkovnice pospojování MET</t>
  </si>
  <si>
    <t>Výložník dvouramenný 1200mm</t>
  </si>
  <si>
    <t xml:space="preserve">Svítidlo venkovního výbojkové LED 29W </t>
  </si>
  <si>
    <t>Svítidlo zářivkové přisazené 1x49W,IP54 s krytem</t>
  </si>
  <si>
    <t>Svítidlo nouzového osvětlení IP54</t>
  </si>
  <si>
    <t>KS</t>
  </si>
  <si>
    <t>Ochranná mřížka pro přisazená svítidla</t>
  </si>
  <si>
    <t>Kamera Light Fightr 4Mpx IP66</t>
  </si>
  <si>
    <t>Napájecí zdroj, stabilizovaný 230/12V/5A</t>
  </si>
  <si>
    <t>Recordér Hikvision 8P</t>
  </si>
  <si>
    <t>Pevný disk 4TB</t>
  </si>
  <si>
    <t>Montážní skříň vč.vybavení</t>
  </si>
  <si>
    <t>LTE Router</t>
  </si>
  <si>
    <t>Pomocný materiál</t>
  </si>
  <si>
    <t>Instalační práce, nastavení vč začlenění do stáv.systému</t>
  </si>
  <si>
    <t>hod</t>
  </si>
  <si>
    <t>Doprava</t>
  </si>
  <si>
    <t>SOUČET-základní cena - HL.III</t>
  </si>
  <si>
    <t>Ostatní náklady</t>
  </si>
  <si>
    <t>Revize el.zařízení</t>
  </si>
  <si>
    <t xml:space="preserve">hod </t>
  </si>
  <si>
    <t>Celkem</t>
  </si>
  <si>
    <t>OBJEKT  IO02  - Přívod nn</t>
  </si>
  <si>
    <t>Kabelové  lože + umělohmot.destičky</t>
  </si>
  <si>
    <t xml:space="preserve">m </t>
  </si>
  <si>
    <t>Výkop+zához 80x35 cm III-IV.</t>
  </si>
  <si>
    <t>Krycí mříž pro plastovou skříň</t>
  </si>
  <si>
    <t>Kabel CYKY 4 x 10mm2 vč.mont.prací</t>
  </si>
  <si>
    <t>Odbočná svorkovbice stožárová</t>
  </si>
  <si>
    <t>Ostatní náklady, VRN</t>
  </si>
  <si>
    <t>Digitál. geo zaměření</t>
  </si>
  <si>
    <t>km</t>
  </si>
  <si>
    <t>Svorka pásek pásek</t>
  </si>
  <si>
    <t>Svorka pásek armatura</t>
  </si>
  <si>
    <t>Osvětl.stož. K5-133/60</t>
  </si>
  <si>
    <t>Ochr.trubka 50 mm</t>
  </si>
  <si>
    <t>Soupis prací je sestaven s využitím Cenové soustavy ÚRS. Položky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Soupis prací i rozpočet je zpracován dle vyhlášky č. 169/2016 resp. 405/2017.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</si>
</sst>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66" fontId="9" fillId="0" borderId="19" xfId="0" applyNumberFormat="1" applyFont="1" applyBorder="1" applyAlignment="1">
      <alignment/>
    </xf>
    <xf numFmtId="166" fontId="9" fillId="0" borderId="20" xfId="0" applyNumberFormat="1" applyFont="1" applyBorder="1" applyAlignment="1">
      <alignment/>
    </xf>
    <xf numFmtId="0" fontId="0" fillId="0" borderId="0" xfId="0"/>
    <xf numFmtId="0" fontId="17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1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2" borderId="17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0" fontId="9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166" fontId="9" fillId="0" borderId="19" xfId="0" applyNumberFormat="1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0" fontId="26" fillId="5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6" fillId="5" borderId="0" xfId="0" applyFont="1" applyFill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2" fillId="4" borderId="21" xfId="0" applyFont="1" applyFill="1" applyBorder="1" applyAlignment="1">
      <alignment horizontal="left" vertical="center"/>
    </xf>
    <xf numFmtId="4" fontId="27" fillId="5" borderId="0" xfId="0" applyNumberFormat="1" applyFont="1" applyFill="1" applyAlignment="1">
      <alignment vertical="center"/>
    </xf>
    <xf numFmtId="0" fontId="27" fillId="5" borderId="0" xfId="0" applyFont="1" applyFill="1" applyAlignment="1">
      <alignment vertical="center"/>
    </xf>
    <xf numFmtId="4" fontId="24" fillId="0" borderId="0" xfId="0" applyNumberFormat="1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3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workbookViewId="0" topLeftCell="A3">
      <selection activeCell="AO9" sqref="AO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355" t="s">
        <v>5</v>
      </c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R5" s="17"/>
      <c r="BE5" s="336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R6" s="17"/>
      <c r="BE6" s="337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337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178">
        <v>44599</v>
      </c>
      <c r="AR8" s="17"/>
      <c r="BE8" s="337"/>
      <c r="BS8" s="14" t="s">
        <v>6</v>
      </c>
    </row>
    <row r="9" spans="2:71" s="1" customFormat="1" ht="14.45" customHeight="1">
      <c r="B9" s="17"/>
      <c r="AR9" s="17"/>
      <c r="BE9" s="337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337"/>
      <c r="BS10" s="14" t="s">
        <v>6</v>
      </c>
    </row>
    <row r="11" spans="2:71" s="1" customFormat="1" ht="18.4" customHeight="1">
      <c r="B11" s="17"/>
      <c r="E11" s="22" t="s">
        <v>21</v>
      </c>
      <c r="AK11" s="24" t="s">
        <v>25</v>
      </c>
      <c r="AN11" s="22" t="s">
        <v>1</v>
      </c>
      <c r="AR11" s="17"/>
      <c r="BE11" s="337"/>
      <c r="BS11" s="14" t="s">
        <v>6</v>
      </c>
    </row>
    <row r="12" spans="2:71" s="1" customFormat="1" ht="6.95" customHeight="1">
      <c r="B12" s="17"/>
      <c r="AR12" s="17"/>
      <c r="BE12" s="337"/>
      <c r="BS12" s="14" t="s">
        <v>6</v>
      </c>
    </row>
    <row r="13" spans="2:71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337"/>
      <c r="BS13" s="14" t="s">
        <v>6</v>
      </c>
    </row>
    <row r="14" spans="2:71" ht="12.75">
      <c r="B14" s="17"/>
      <c r="E14" s="342" t="s">
        <v>27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24" t="s">
        <v>25</v>
      </c>
      <c r="AN14" s="26" t="s">
        <v>27</v>
      </c>
      <c r="AR14" s="17"/>
      <c r="BE14" s="337"/>
      <c r="BS14" s="14" t="s">
        <v>6</v>
      </c>
    </row>
    <row r="15" spans="2:71" s="1" customFormat="1" ht="6.95" customHeight="1">
      <c r="B15" s="17"/>
      <c r="AR15" s="17"/>
      <c r="BE15" s="337"/>
      <c r="BS15" s="14" t="s">
        <v>3</v>
      </c>
    </row>
    <row r="16" spans="2:71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337"/>
      <c r="BS16" s="14" t="s">
        <v>3</v>
      </c>
    </row>
    <row r="17" spans="2:71" s="1" customFormat="1" ht="18.4" customHeight="1">
      <c r="B17" s="17"/>
      <c r="E17" s="22" t="s">
        <v>21</v>
      </c>
      <c r="AK17" s="24" t="s">
        <v>25</v>
      </c>
      <c r="AN17" s="22" t="s">
        <v>1</v>
      </c>
      <c r="AR17" s="17"/>
      <c r="BE17" s="337"/>
      <c r="BS17" s="14" t="s">
        <v>29</v>
      </c>
    </row>
    <row r="18" spans="2:71" s="1" customFormat="1" ht="6.95" customHeight="1">
      <c r="B18" s="17"/>
      <c r="AR18" s="17"/>
      <c r="BE18" s="337"/>
      <c r="BS18" s="14" t="s">
        <v>6</v>
      </c>
    </row>
    <row r="19" spans="2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337"/>
      <c r="BS19" s="14" t="s">
        <v>6</v>
      </c>
    </row>
    <row r="20" spans="2:71" s="1" customFormat="1" ht="18.4" customHeight="1">
      <c r="B20" s="17"/>
      <c r="E20" s="22" t="s">
        <v>21</v>
      </c>
      <c r="AK20" s="24" t="s">
        <v>25</v>
      </c>
      <c r="AN20" s="22" t="s">
        <v>1</v>
      </c>
      <c r="AR20" s="17"/>
      <c r="BE20" s="337"/>
      <c r="BS20" s="14" t="s">
        <v>29</v>
      </c>
    </row>
    <row r="21" spans="2:57" s="1" customFormat="1" ht="6.95" customHeight="1">
      <c r="B21" s="17"/>
      <c r="AR21" s="17"/>
      <c r="BE21" s="337"/>
    </row>
    <row r="22" spans="2:57" s="1" customFormat="1" ht="12" customHeight="1">
      <c r="B22" s="17"/>
      <c r="D22" s="24" t="s">
        <v>31</v>
      </c>
      <c r="AR22" s="17"/>
      <c r="BE22" s="337"/>
    </row>
    <row r="23" spans="2:57" s="1" customFormat="1" ht="40.5" customHeight="1">
      <c r="B23" s="17"/>
      <c r="E23" s="344" t="s">
        <v>1461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R23" s="17"/>
      <c r="BE23" s="337"/>
    </row>
    <row r="24" spans="2:57" s="1" customFormat="1" ht="6.95" customHeight="1">
      <c r="B24" s="17"/>
      <c r="AR24" s="17"/>
      <c r="BE24" s="337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337"/>
    </row>
    <row r="26" spans="1:57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45">
        <f>ROUND(AG94,2)</f>
        <v>0</v>
      </c>
      <c r="AL26" s="346"/>
      <c r="AM26" s="346"/>
      <c r="AN26" s="346"/>
      <c r="AO26" s="346"/>
      <c r="AP26" s="29"/>
      <c r="AQ26" s="29"/>
      <c r="AR26" s="30"/>
      <c r="BE26" s="337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337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47" t="s">
        <v>33</v>
      </c>
      <c r="M28" s="347"/>
      <c r="N28" s="347"/>
      <c r="O28" s="347"/>
      <c r="P28" s="347"/>
      <c r="Q28" s="29"/>
      <c r="R28" s="29"/>
      <c r="S28" s="29"/>
      <c r="T28" s="29"/>
      <c r="U28" s="29"/>
      <c r="V28" s="29"/>
      <c r="W28" s="347" t="s">
        <v>34</v>
      </c>
      <c r="X28" s="347"/>
      <c r="Y28" s="347"/>
      <c r="Z28" s="347"/>
      <c r="AA28" s="347"/>
      <c r="AB28" s="347"/>
      <c r="AC28" s="347"/>
      <c r="AD28" s="347"/>
      <c r="AE28" s="347"/>
      <c r="AF28" s="29"/>
      <c r="AG28" s="29"/>
      <c r="AH28" s="29"/>
      <c r="AI28" s="29"/>
      <c r="AJ28" s="29"/>
      <c r="AK28" s="347" t="s">
        <v>35</v>
      </c>
      <c r="AL28" s="347"/>
      <c r="AM28" s="347"/>
      <c r="AN28" s="347"/>
      <c r="AO28" s="347"/>
      <c r="AP28" s="29"/>
      <c r="AQ28" s="29"/>
      <c r="AR28" s="30"/>
      <c r="BE28" s="337"/>
    </row>
    <row r="29" spans="2:57" s="3" customFormat="1" ht="14.45" customHeight="1">
      <c r="B29" s="34"/>
      <c r="D29" s="24" t="s">
        <v>36</v>
      </c>
      <c r="F29" s="24" t="s">
        <v>37</v>
      </c>
      <c r="L29" s="350">
        <v>0.21</v>
      </c>
      <c r="M29" s="349"/>
      <c r="N29" s="349"/>
      <c r="O29" s="349"/>
      <c r="P29" s="349"/>
      <c r="W29" s="348">
        <f>ROUND(AZ94,2)</f>
        <v>0</v>
      </c>
      <c r="X29" s="349"/>
      <c r="Y29" s="349"/>
      <c r="Z29" s="349"/>
      <c r="AA29" s="349"/>
      <c r="AB29" s="349"/>
      <c r="AC29" s="349"/>
      <c r="AD29" s="349"/>
      <c r="AE29" s="349"/>
      <c r="AK29" s="348">
        <f>ROUND(AV94,2)</f>
        <v>0</v>
      </c>
      <c r="AL29" s="349"/>
      <c r="AM29" s="349"/>
      <c r="AN29" s="349"/>
      <c r="AO29" s="349"/>
      <c r="AR29" s="34"/>
      <c r="BE29" s="338"/>
    </row>
    <row r="30" spans="2:57" s="3" customFormat="1" ht="14.45" customHeight="1">
      <c r="B30" s="34"/>
      <c r="F30" s="24" t="s">
        <v>38</v>
      </c>
      <c r="L30" s="350">
        <v>0.15</v>
      </c>
      <c r="M30" s="349"/>
      <c r="N30" s="349"/>
      <c r="O30" s="349"/>
      <c r="P30" s="349"/>
      <c r="W30" s="348">
        <f>ROUND(BA94,2)</f>
        <v>0</v>
      </c>
      <c r="X30" s="349"/>
      <c r="Y30" s="349"/>
      <c r="Z30" s="349"/>
      <c r="AA30" s="349"/>
      <c r="AB30" s="349"/>
      <c r="AC30" s="349"/>
      <c r="AD30" s="349"/>
      <c r="AE30" s="349"/>
      <c r="AK30" s="348">
        <f>ROUND(AW94,2)</f>
        <v>0</v>
      </c>
      <c r="AL30" s="349"/>
      <c r="AM30" s="349"/>
      <c r="AN30" s="349"/>
      <c r="AO30" s="349"/>
      <c r="AR30" s="34"/>
      <c r="BE30" s="338"/>
    </row>
    <row r="31" spans="2:57" s="3" customFormat="1" ht="14.45" customHeight="1" hidden="1">
      <c r="B31" s="34"/>
      <c r="F31" s="24" t="s">
        <v>39</v>
      </c>
      <c r="L31" s="350">
        <v>0.21</v>
      </c>
      <c r="M31" s="349"/>
      <c r="N31" s="349"/>
      <c r="O31" s="349"/>
      <c r="P31" s="349"/>
      <c r="W31" s="348">
        <f>ROUND(BB94,2)</f>
        <v>0</v>
      </c>
      <c r="X31" s="349"/>
      <c r="Y31" s="349"/>
      <c r="Z31" s="349"/>
      <c r="AA31" s="349"/>
      <c r="AB31" s="349"/>
      <c r="AC31" s="349"/>
      <c r="AD31" s="349"/>
      <c r="AE31" s="349"/>
      <c r="AK31" s="348">
        <v>0</v>
      </c>
      <c r="AL31" s="349"/>
      <c r="AM31" s="349"/>
      <c r="AN31" s="349"/>
      <c r="AO31" s="349"/>
      <c r="AR31" s="34"/>
      <c r="BE31" s="338"/>
    </row>
    <row r="32" spans="2:57" s="3" customFormat="1" ht="14.45" customHeight="1" hidden="1">
      <c r="B32" s="34"/>
      <c r="F32" s="24" t="s">
        <v>40</v>
      </c>
      <c r="L32" s="350">
        <v>0.15</v>
      </c>
      <c r="M32" s="349"/>
      <c r="N32" s="349"/>
      <c r="O32" s="349"/>
      <c r="P32" s="349"/>
      <c r="W32" s="348">
        <f>ROUND(BC94,2)</f>
        <v>0</v>
      </c>
      <c r="X32" s="349"/>
      <c r="Y32" s="349"/>
      <c r="Z32" s="349"/>
      <c r="AA32" s="349"/>
      <c r="AB32" s="349"/>
      <c r="AC32" s="349"/>
      <c r="AD32" s="349"/>
      <c r="AE32" s="349"/>
      <c r="AK32" s="348">
        <v>0</v>
      </c>
      <c r="AL32" s="349"/>
      <c r="AM32" s="349"/>
      <c r="AN32" s="349"/>
      <c r="AO32" s="349"/>
      <c r="AR32" s="34"/>
      <c r="BE32" s="338"/>
    </row>
    <row r="33" spans="2:57" s="3" customFormat="1" ht="14.45" customHeight="1" hidden="1">
      <c r="B33" s="34"/>
      <c r="F33" s="24" t="s">
        <v>41</v>
      </c>
      <c r="L33" s="350">
        <v>0</v>
      </c>
      <c r="M33" s="349"/>
      <c r="N33" s="349"/>
      <c r="O33" s="349"/>
      <c r="P33" s="349"/>
      <c r="W33" s="348">
        <f>ROUND(BD94,2)</f>
        <v>0</v>
      </c>
      <c r="X33" s="349"/>
      <c r="Y33" s="349"/>
      <c r="Z33" s="349"/>
      <c r="AA33" s="349"/>
      <c r="AB33" s="349"/>
      <c r="AC33" s="349"/>
      <c r="AD33" s="349"/>
      <c r="AE33" s="349"/>
      <c r="AK33" s="348">
        <v>0</v>
      </c>
      <c r="AL33" s="349"/>
      <c r="AM33" s="349"/>
      <c r="AN33" s="349"/>
      <c r="AO33" s="349"/>
      <c r="AR33" s="34"/>
      <c r="BE33" s="33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337"/>
    </row>
    <row r="35" spans="1:57" s="2" customFormat="1" ht="25.9" customHeight="1">
      <c r="A35" s="29"/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354" t="s">
        <v>44</v>
      </c>
      <c r="Y35" s="352"/>
      <c r="Z35" s="352"/>
      <c r="AA35" s="352"/>
      <c r="AB35" s="352"/>
      <c r="AC35" s="37"/>
      <c r="AD35" s="37"/>
      <c r="AE35" s="37"/>
      <c r="AF35" s="37"/>
      <c r="AG35" s="37"/>
      <c r="AH35" s="37"/>
      <c r="AI35" s="37"/>
      <c r="AJ35" s="37"/>
      <c r="AK35" s="351">
        <f>SUM(AK26:AK33)</f>
        <v>0</v>
      </c>
      <c r="AL35" s="352"/>
      <c r="AM35" s="352"/>
      <c r="AN35" s="352"/>
      <c r="AO35" s="35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47</v>
      </c>
      <c r="AI60" s="32"/>
      <c r="AJ60" s="32"/>
      <c r="AK60" s="32"/>
      <c r="AL60" s="32"/>
      <c r="AM60" s="42" t="s">
        <v>48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47</v>
      </c>
      <c r="AI75" s="32"/>
      <c r="AJ75" s="32"/>
      <c r="AK75" s="32"/>
      <c r="AL75" s="32"/>
      <c r="AM75" s="42" t="s">
        <v>48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ParkBezrucovaIV</v>
      </c>
      <c r="AR84" s="48"/>
    </row>
    <row r="85" spans="2:44" s="5" customFormat="1" ht="36.95" customHeight="1">
      <c r="B85" s="49"/>
      <c r="C85" s="50" t="s">
        <v>16</v>
      </c>
      <c r="L85" s="327" t="str">
        <f>K6</f>
        <v>Novostavba patrového parkoviště Bezručova IV, Benešov</v>
      </c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359">
        <f>IF(AN8="","",AN8)</f>
        <v>44599</v>
      </c>
      <c r="AN87" s="359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357" t="str">
        <f>IF(E17="","",E17)</f>
        <v xml:space="preserve"> </v>
      </c>
      <c r="AN89" s="358"/>
      <c r="AO89" s="358"/>
      <c r="AP89" s="358"/>
      <c r="AQ89" s="29"/>
      <c r="AR89" s="30"/>
      <c r="AS89" s="364" t="s">
        <v>52</v>
      </c>
      <c r="AT89" s="36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357" t="str">
        <f>IF(E20="","",E20)</f>
        <v xml:space="preserve"> </v>
      </c>
      <c r="AN90" s="358"/>
      <c r="AO90" s="358"/>
      <c r="AP90" s="358"/>
      <c r="AQ90" s="29"/>
      <c r="AR90" s="30"/>
      <c r="AS90" s="366"/>
      <c r="AT90" s="36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366"/>
      <c r="AT91" s="36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326" t="s">
        <v>53</v>
      </c>
      <c r="D92" s="325"/>
      <c r="E92" s="325"/>
      <c r="F92" s="325"/>
      <c r="G92" s="325"/>
      <c r="H92" s="57"/>
      <c r="I92" s="324" t="s">
        <v>54</v>
      </c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56" t="s">
        <v>55</v>
      </c>
      <c r="AH92" s="325"/>
      <c r="AI92" s="325"/>
      <c r="AJ92" s="325"/>
      <c r="AK92" s="325"/>
      <c r="AL92" s="325"/>
      <c r="AM92" s="325"/>
      <c r="AN92" s="324" t="s">
        <v>56</v>
      </c>
      <c r="AO92" s="325"/>
      <c r="AP92" s="360"/>
      <c r="AQ92" s="58" t="s">
        <v>57</v>
      </c>
      <c r="AR92" s="30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335">
        <f>ROUND(AG95+AG97+AG99+AG101+AG103+SUM(AG105:AG107),2)</f>
        <v>0</v>
      </c>
      <c r="AH94" s="335"/>
      <c r="AI94" s="335"/>
      <c r="AJ94" s="335"/>
      <c r="AK94" s="335"/>
      <c r="AL94" s="335"/>
      <c r="AM94" s="335"/>
      <c r="AN94" s="363">
        <f aca="true" t="shared" si="0" ref="AN94:AN107">SUM(AG94,AT94)</f>
        <v>0</v>
      </c>
      <c r="AO94" s="363"/>
      <c r="AP94" s="363"/>
      <c r="AQ94" s="69" t="s">
        <v>1</v>
      </c>
      <c r="AR94" s="65"/>
      <c r="AS94" s="70">
        <f>ROUND(AS95+AS97+AS99+AS101+AS103+SUM(AS105:AS107),2)</f>
        <v>0</v>
      </c>
      <c r="AT94" s="71">
        <f aca="true" t="shared" si="1" ref="AT94:AT107">ROUND(SUM(AV94:AW94),2)</f>
        <v>0</v>
      </c>
      <c r="AU94" s="72">
        <f>ROUND(AU95+AU97+AU99+AU101+AU103+SUM(AU105:AU107),5)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ROUND(AZ95+AZ97+AZ99+AZ101+AZ103+SUM(AZ105:AZ107),2)</f>
        <v>0</v>
      </c>
      <c r="BA94" s="71">
        <f>ROUND(BA95+BA97+BA99+BA101+BA103+SUM(BA105:BA107),2)</f>
        <v>0</v>
      </c>
      <c r="BB94" s="71">
        <f>ROUND(BB95+BB97+BB99+BB101+BB103+SUM(BB105:BB107),2)</f>
        <v>0</v>
      </c>
      <c r="BC94" s="71">
        <f>ROUND(BC95+BC97+BC99+BC101+BC103+SUM(BC105:BC107),2)</f>
        <v>0</v>
      </c>
      <c r="BD94" s="73">
        <f>ROUND(BD95+BD97+BD99+BD101+BD103+SUM(BD105:BD107),2)</f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2:91" s="7" customFormat="1" ht="16.5" customHeight="1">
      <c r="B95" s="76"/>
      <c r="C95" s="77"/>
      <c r="D95" s="322" t="s">
        <v>76</v>
      </c>
      <c r="E95" s="322"/>
      <c r="F95" s="322"/>
      <c r="G95" s="322"/>
      <c r="H95" s="322"/>
      <c r="I95" s="78"/>
      <c r="J95" s="322" t="s">
        <v>77</v>
      </c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30">
        <f>ROUND(AG96,2)</f>
        <v>0</v>
      </c>
      <c r="AH95" s="331"/>
      <c r="AI95" s="331"/>
      <c r="AJ95" s="331"/>
      <c r="AK95" s="331"/>
      <c r="AL95" s="331"/>
      <c r="AM95" s="331"/>
      <c r="AN95" s="334">
        <f t="shared" si="0"/>
        <v>0</v>
      </c>
      <c r="AO95" s="331"/>
      <c r="AP95" s="331"/>
      <c r="AQ95" s="79" t="s">
        <v>78</v>
      </c>
      <c r="AR95" s="76"/>
      <c r="AS95" s="80">
        <f>ROUND(AS96,2)</f>
        <v>0</v>
      </c>
      <c r="AT95" s="81">
        <f t="shared" si="1"/>
        <v>0</v>
      </c>
      <c r="AU95" s="82">
        <f>ROUND(AU96,5)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ROUND(AZ96,2)</f>
        <v>0</v>
      </c>
      <c r="BA95" s="81">
        <f>ROUND(BA96,2)</f>
        <v>0</v>
      </c>
      <c r="BB95" s="81">
        <f>ROUND(BB96,2)</f>
        <v>0</v>
      </c>
      <c r="BC95" s="81">
        <f>ROUND(BC96,2)</f>
        <v>0</v>
      </c>
      <c r="BD95" s="83">
        <f>ROUND(BD96,2)</f>
        <v>0</v>
      </c>
      <c r="BS95" s="84" t="s">
        <v>71</v>
      </c>
      <c r="BT95" s="84" t="s">
        <v>79</v>
      </c>
      <c r="BU95" s="84" t="s">
        <v>73</v>
      </c>
      <c r="BV95" s="84" t="s">
        <v>74</v>
      </c>
      <c r="BW95" s="84" t="s">
        <v>80</v>
      </c>
      <c r="BX95" s="84" t="s">
        <v>4</v>
      </c>
      <c r="CL95" s="84" t="s">
        <v>1</v>
      </c>
      <c r="CM95" s="84" t="s">
        <v>81</v>
      </c>
    </row>
    <row r="96" spans="1:90" s="4" customFormat="1" ht="16.5" customHeight="1">
      <c r="A96" s="85" t="s">
        <v>82</v>
      </c>
      <c r="B96" s="48"/>
      <c r="C96" s="10"/>
      <c r="D96" s="10"/>
      <c r="E96" s="323" t="s">
        <v>83</v>
      </c>
      <c r="F96" s="323"/>
      <c r="G96" s="323"/>
      <c r="H96" s="323"/>
      <c r="I96" s="323"/>
      <c r="J96" s="10"/>
      <c r="K96" s="323" t="s">
        <v>77</v>
      </c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32">
        <f>'C 01 - Patrové parkoviště'!J32</f>
        <v>0</v>
      </c>
      <c r="AH96" s="333"/>
      <c r="AI96" s="333"/>
      <c r="AJ96" s="333"/>
      <c r="AK96" s="333"/>
      <c r="AL96" s="333"/>
      <c r="AM96" s="333"/>
      <c r="AN96" s="332">
        <f t="shared" si="0"/>
        <v>0</v>
      </c>
      <c r="AO96" s="333"/>
      <c r="AP96" s="333"/>
      <c r="AQ96" s="86" t="s">
        <v>84</v>
      </c>
      <c r="AR96" s="48"/>
      <c r="AS96" s="87">
        <v>0</v>
      </c>
      <c r="AT96" s="88">
        <f t="shared" si="1"/>
        <v>0</v>
      </c>
      <c r="AU96" s="89">
        <f>'C 01 - Patrové parkoviště'!P138</f>
        <v>0</v>
      </c>
      <c r="AV96" s="88">
        <f>'C 01 - Patrové parkoviště'!J35</f>
        <v>0</v>
      </c>
      <c r="AW96" s="88">
        <f>'C 01 - Patrové parkoviště'!J36</f>
        <v>0</v>
      </c>
      <c r="AX96" s="88">
        <f>'C 01 - Patrové parkoviště'!J37</f>
        <v>0</v>
      </c>
      <c r="AY96" s="88">
        <f>'C 01 - Patrové parkoviště'!J38</f>
        <v>0</v>
      </c>
      <c r="AZ96" s="88">
        <f>'C 01 - Patrové parkoviště'!F35</f>
        <v>0</v>
      </c>
      <c r="BA96" s="88">
        <f>'C 01 - Patrové parkoviště'!F36</f>
        <v>0</v>
      </c>
      <c r="BB96" s="88">
        <f>'C 01 - Patrové parkoviště'!F37</f>
        <v>0</v>
      </c>
      <c r="BC96" s="88">
        <f>'C 01 - Patrové parkoviště'!F38</f>
        <v>0</v>
      </c>
      <c r="BD96" s="90">
        <f>'C 01 - Patrové parkoviště'!F39</f>
        <v>0</v>
      </c>
      <c r="BT96" s="22" t="s">
        <v>81</v>
      </c>
      <c r="BV96" s="22" t="s">
        <v>74</v>
      </c>
      <c r="BW96" s="22" t="s">
        <v>85</v>
      </c>
      <c r="BX96" s="22" t="s">
        <v>80</v>
      </c>
      <c r="CL96" s="22" t="s">
        <v>1</v>
      </c>
    </row>
    <row r="97" spans="2:91" s="7" customFormat="1" ht="16.5" customHeight="1">
      <c r="B97" s="76"/>
      <c r="C97" s="77"/>
      <c r="D97" s="322" t="s">
        <v>86</v>
      </c>
      <c r="E97" s="322"/>
      <c r="F97" s="322"/>
      <c r="G97" s="322"/>
      <c r="H97" s="322"/>
      <c r="I97" s="78"/>
      <c r="J97" s="322" t="s">
        <v>87</v>
      </c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30">
        <f>ROUND(AG98,2)</f>
        <v>0</v>
      </c>
      <c r="AH97" s="331"/>
      <c r="AI97" s="331"/>
      <c r="AJ97" s="331"/>
      <c r="AK97" s="331"/>
      <c r="AL97" s="331"/>
      <c r="AM97" s="331"/>
      <c r="AN97" s="334">
        <f t="shared" si="0"/>
        <v>0</v>
      </c>
      <c r="AO97" s="331"/>
      <c r="AP97" s="331"/>
      <c r="AQ97" s="79" t="s">
        <v>78</v>
      </c>
      <c r="AR97" s="76"/>
      <c r="AS97" s="80">
        <f>ROUND(AS98,2)</f>
        <v>0</v>
      </c>
      <c r="AT97" s="81">
        <f t="shared" si="1"/>
        <v>0</v>
      </c>
      <c r="AU97" s="82">
        <f>ROUND(AU98,5)</f>
        <v>0</v>
      </c>
      <c r="AV97" s="81">
        <f>ROUND(AZ97*L29,2)</f>
        <v>0</v>
      </c>
      <c r="AW97" s="81">
        <f>ROUND(BA97*L30,2)</f>
        <v>0</v>
      </c>
      <c r="AX97" s="81">
        <f>ROUND(BB97*L29,2)</f>
        <v>0</v>
      </c>
      <c r="AY97" s="81">
        <f>ROUND(BC97*L30,2)</f>
        <v>0</v>
      </c>
      <c r="AZ97" s="81">
        <f>ROUND(AZ98,2)</f>
        <v>0</v>
      </c>
      <c r="BA97" s="81">
        <f>ROUND(BA98,2)</f>
        <v>0</v>
      </c>
      <c r="BB97" s="81">
        <f>ROUND(BB98,2)</f>
        <v>0</v>
      </c>
      <c r="BC97" s="81">
        <f>ROUND(BC98,2)</f>
        <v>0</v>
      </c>
      <c r="BD97" s="83">
        <f>ROUND(BD98,2)</f>
        <v>0</v>
      </c>
      <c r="BS97" s="84" t="s">
        <v>71</v>
      </c>
      <c r="BT97" s="84" t="s">
        <v>79</v>
      </c>
      <c r="BU97" s="84" t="s">
        <v>73</v>
      </c>
      <c r="BV97" s="84" t="s">
        <v>74</v>
      </c>
      <c r="BW97" s="84" t="s">
        <v>88</v>
      </c>
      <c r="BX97" s="84" t="s">
        <v>4</v>
      </c>
      <c r="CL97" s="84" t="s">
        <v>1</v>
      </c>
      <c r="CM97" s="84" t="s">
        <v>81</v>
      </c>
    </row>
    <row r="98" spans="1:90" s="4" customFormat="1" ht="16.5" customHeight="1">
      <c r="A98" s="85" t="s">
        <v>82</v>
      </c>
      <c r="B98" s="48"/>
      <c r="C98" s="10"/>
      <c r="D98" s="10"/>
      <c r="E98" s="323" t="s">
        <v>89</v>
      </c>
      <c r="F98" s="323"/>
      <c r="G98" s="323"/>
      <c r="H98" s="323"/>
      <c r="I98" s="323"/>
      <c r="J98" s="10"/>
      <c r="K98" s="323" t="s">
        <v>87</v>
      </c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32">
        <f>'C 02 - Sjezd z komunikace'!J32</f>
        <v>0</v>
      </c>
      <c r="AH98" s="333"/>
      <c r="AI98" s="333"/>
      <c r="AJ98" s="333"/>
      <c r="AK98" s="333"/>
      <c r="AL98" s="333"/>
      <c r="AM98" s="333"/>
      <c r="AN98" s="332">
        <f t="shared" si="0"/>
        <v>0</v>
      </c>
      <c r="AO98" s="333"/>
      <c r="AP98" s="333"/>
      <c r="AQ98" s="86" t="s">
        <v>84</v>
      </c>
      <c r="AR98" s="48"/>
      <c r="AS98" s="87">
        <v>0</v>
      </c>
      <c r="AT98" s="88">
        <f t="shared" si="1"/>
        <v>0</v>
      </c>
      <c r="AU98" s="89">
        <f>'C 02 - Sjezd z komunikace'!P129</f>
        <v>0</v>
      </c>
      <c r="AV98" s="88">
        <f>'C 02 - Sjezd z komunikace'!J35</f>
        <v>0</v>
      </c>
      <c r="AW98" s="88">
        <f>'C 02 - Sjezd z komunikace'!J36</f>
        <v>0</v>
      </c>
      <c r="AX98" s="88">
        <f>'C 02 - Sjezd z komunikace'!J37</f>
        <v>0</v>
      </c>
      <c r="AY98" s="88">
        <f>'C 02 - Sjezd z komunikace'!J38</f>
        <v>0</v>
      </c>
      <c r="AZ98" s="88">
        <f>'C 02 - Sjezd z komunikace'!F35</f>
        <v>0</v>
      </c>
      <c r="BA98" s="88">
        <f>'C 02 - Sjezd z komunikace'!F36</f>
        <v>0</v>
      </c>
      <c r="BB98" s="88">
        <f>'C 02 - Sjezd z komunikace'!F37</f>
        <v>0</v>
      </c>
      <c r="BC98" s="88">
        <f>'C 02 - Sjezd z komunikace'!F38</f>
        <v>0</v>
      </c>
      <c r="BD98" s="90">
        <f>'C 02 - Sjezd z komunikace'!F39</f>
        <v>0</v>
      </c>
      <c r="BT98" s="22" t="s">
        <v>81</v>
      </c>
      <c r="BV98" s="22" t="s">
        <v>74</v>
      </c>
      <c r="BW98" s="22" t="s">
        <v>90</v>
      </c>
      <c r="BX98" s="22" t="s">
        <v>88</v>
      </c>
      <c r="CL98" s="22" t="s">
        <v>1</v>
      </c>
    </row>
    <row r="99" spans="2:91" s="7" customFormat="1" ht="16.5" customHeight="1">
      <c r="B99" s="76"/>
      <c r="C99" s="77"/>
      <c r="D99" s="322" t="s">
        <v>91</v>
      </c>
      <c r="E99" s="322"/>
      <c r="F99" s="322"/>
      <c r="G99" s="322"/>
      <c r="H99" s="322"/>
      <c r="I99" s="78"/>
      <c r="J99" s="322" t="s">
        <v>92</v>
      </c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30">
        <f>ROUND(AG100,2)</f>
        <v>0</v>
      </c>
      <c r="AH99" s="331"/>
      <c r="AI99" s="331"/>
      <c r="AJ99" s="331"/>
      <c r="AK99" s="331"/>
      <c r="AL99" s="331"/>
      <c r="AM99" s="331"/>
      <c r="AN99" s="334">
        <f t="shared" si="0"/>
        <v>0</v>
      </c>
      <c r="AO99" s="331"/>
      <c r="AP99" s="331"/>
      <c r="AQ99" s="79" t="s">
        <v>78</v>
      </c>
      <c r="AR99" s="76"/>
      <c r="AS99" s="80">
        <f>ROUND(AS100,2)</f>
        <v>0</v>
      </c>
      <c r="AT99" s="81">
        <f t="shared" si="1"/>
        <v>0</v>
      </c>
      <c r="AU99" s="82">
        <f>ROUND(AU100,5)</f>
        <v>0</v>
      </c>
      <c r="AV99" s="81">
        <f>ROUND(AZ99*L29,2)</f>
        <v>0</v>
      </c>
      <c r="AW99" s="81">
        <f>ROUND(BA99*L30,2)</f>
        <v>0</v>
      </c>
      <c r="AX99" s="81">
        <f>ROUND(BB99*L29,2)</f>
        <v>0</v>
      </c>
      <c r="AY99" s="81">
        <f>ROUND(BC99*L30,2)</f>
        <v>0</v>
      </c>
      <c r="AZ99" s="81">
        <f>ROUND(AZ100,2)</f>
        <v>0</v>
      </c>
      <c r="BA99" s="81">
        <f>ROUND(BA100,2)</f>
        <v>0</v>
      </c>
      <c r="BB99" s="81">
        <f>ROUND(BB100,2)</f>
        <v>0</v>
      </c>
      <c r="BC99" s="81">
        <f>ROUND(BC100,2)</f>
        <v>0</v>
      </c>
      <c r="BD99" s="83">
        <f>ROUND(BD100,2)</f>
        <v>0</v>
      </c>
      <c r="BS99" s="84" t="s">
        <v>71</v>
      </c>
      <c r="BT99" s="84" t="s">
        <v>79</v>
      </c>
      <c r="BU99" s="84" t="s">
        <v>73</v>
      </c>
      <c r="BV99" s="84" t="s">
        <v>74</v>
      </c>
      <c r="BW99" s="84" t="s">
        <v>93</v>
      </c>
      <c r="BX99" s="84" t="s">
        <v>4</v>
      </c>
      <c r="CL99" s="84" t="s">
        <v>1</v>
      </c>
      <c r="CM99" s="84" t="s">
        <v>81</v>
      </c>
    </row>
    <row r="100" spans="1:90" s="4" customFormat="1" ht="16.5" customHeight="1">
      <c r="A100" s="85" t="s">
        <v>82</v>
      </c>
      <c r="B100" s="48"/>
      <c r="C100" s="10"/>
      <c r="D100" s="10"/>
      <c r="E100" s="323" t="s">
        <v>94</v>
      </c>
      <c r="F100" s="323"/>
      <c r="G100" s="323"/>
      <c r="H100" s="323"/>
      <c r="I100" s="323"/>
      <c r="J100" s="10"/>
      <c r="K100" s="323" t="s">
        <v>92</v>
      </c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32">
        <f>'C 03 - Stavební úpravy ch...'!J32</f>
        <v>0</v>
      </c>
      <c r="AH100" s="333"/>
      <c r="AI100" s="333"/>
      <c r="AJ100" s="333"/>
      <c r="AK100" s="333"/>
      <c r="AL100" s="333"/>
      <c r="AM100" s="333"/>
      <c r="AN100" s="332">
        <f t="shared" si="0"/>
        <v>0</v>
      </c>
      <c r="AO100" s="333"/>
      <c r="AP100" s="333"/>
      <c r="AQ100" s="86" t="s">
        <v>84</v>
      </c>
      <c r="AR100" s="48"/>
      <c r="AS100" s="87">
        <v>0</v>
      </c>
      <c r="AT100" s="88">
        <f t="shared" si="1"/>
        <v>0</v>
      </c>
      <c r="AU100" s="89">
        <f>'C 03 - Stavební úpravy ch...'!P129</f>
        <v>0</v>
      </c>
      <c r="AV100" s="88">
        <f>'C 03 - Stavební úpravy ch...'!J35</f>
        <v>0</v>
      </c>
      <c r="AW100" s="88">
        <f>'C 03 - Stavební úpravy ch...'!J36</f>
        <v>0</v>
      </c>
      <c r="AX100" s="88">
        <f>'C 03 - Stavební úpravy ch...'!J37</f>
        <v>0</v>
      </c>
      <c r="AY100" s="88">
        <f>'C 03 - Stavební úpravy ch...'!J38</f>
        <v>0</v>
      </c>
      <c r="AZ100" s="88">
        <f>'C 03 - Stavební úpravy ch...'!F35</f>
        <v>0</v>
      </c>
      <c r="BA100" s="88">
        <f>'C 03 - Stavební úpravy ch...'!F36</f>
        <v>0</v>
      </c>
      <c r="BB100" s="88">
        <f>'C 03 - Stavební úpravy ch...'!F37</f>
        <v>0</v>
      </c>
      <c r="BC100" s="88">
        <f>'C 03 - Stavební úpravy ch...'!F38</f>
        <v>0</v>
      </c>
      <c r="BD100" s="90">
        <f>'C 03 - Stavební úpravy ch...'!F39</f>
        <v>0</v>
      </c>
      <c r="BT100" s="22" t="s">
        <v>81</v>
      </c>
      <c r="BV100" s="22" t="s">
        <v>74</v>
      </c>
      <c r="BW100" s="22" t="s">
        <v>95</v>
      </c>
      <c r="BX100" s="22" t="s">
        <v>93</v>
      </c>
      <c r="CL100" s="22" t="s">
        <v>1</v>
      </c>
    </row>
    <row r="101" spans="2:91" s="7" customFormat="1" ht="16.5" customHeight="1">
      <c r="B101" s="76"/>
      <c r="C101" s="77"/>
      <c r="D101" s="322" t="s">
        <v>96</v>
      </c>
      <c r="E101" s="322"/>
      <c r="F101" s="322"/>
      <c r="G101" s="322"/>
      <c r="H101" s="322"/>
      <c r="I101" s="78"/>
      <c r="J101" s="322" t="s">
        <v>97</v>
      </c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30">
        <f>ROUND(AG102,2)</f>
        <v>0</v>
      </c>
      <c r="AH101" s="331"/>
      <c r="AI101" s="331"/>
      <c r="AJ101" s="331"/>
      <c r="AK101" s="331"/>
      <c r="AL101" s="331"/>
      <c r="AM101" s="331"/>
      <c r="AN101" s="334">
        <f t="shared" si="0"/>
        <v>0</v>
      </c>
      <c r="AO101" s="331"/>
      <c r="AP101" s="331"/>
      <c r="AQ101" s="79" t="s">
        <v>78</v>
      </c>
      <c r="AR101" s="76"/>
      <c r="AS101" s="80">
        <f>ROUND(AS102,2)</f>
        <v>0</v>
      </c>
      <c r="AT101" s="81">
        <f t="shared" si="1"/>
        <v>0</v>
      </c>
      <c r="AU101" s="82">
        <f>ROUND(AU102,5)</f>
        <v>0</v>
      </c>
      <c r="AV101" s="81">
        <f>ROUND(AZ101*L29,2)</f>
        <v>0</v>
      </c>
      <c r="AW101" s="81">
        <f>ROUND(BA101*L30,2)</f>
        <v>0</v>
      </c>
      <c r="AX101" s="81">
        <f>ROUND(BB101*L29,2)</f>
        <v>0</v>
      </c>
      <c r="AY101" s="81">
        <f>ROUND(BC101*L30,2)</f>
        <v>0</v>
      </c>
      <c r="AZ101" s="81">
        <f>ROUND(AZ102,2)</f>
        <v>0</v>
      </c>
      <c r="BA101" s="81">
        <f>ROUND(BA102,2)</f>
        <v>0</v>
      </c>
      <c r="BB101" s="81">
        <f>ROUND(BB102,2)</f>
        <v>0</v>
      </c>
      <c r="BC101" s="81">
        <f>ROUND(BC102,2)</f>
        <v>0</v>
      </c>
      <c r="BD101" s="83">
        <f>ROUND(BD102,2)</f>
        <v>0</v>
      </c>
      <c r="BS101" s="84" t="s">
        <v>71</v>
      </c>
      <c r="BT101" s="84" t="s">
        <v>79</v>
      </c>
      <c r="BU101" s="84" t="s">
        <v>73</v>
      </c>
      <c r="BV101" s="84" t="s">
        <v>74</v>
      </c>
      <c r="BW101" s="84" t="s">
        <v>98</v>
      </c>
      <c r="BX101" s="84" t="s">
        <v>4</v>
      </c>
      <c r="CL101" s="84" t="s">
        <v>1</v>
      </c>
      <c r="CM101" s="84" t="s">
        <v>81</v>
      </c>
    </row>
    <row r="102" spans="1:90" s="4" customFormat="1" ht="16.5" customHeight="1">
      <c r="A102" s="85" t="s">
        <v>82</v>
      </c>
      <c r="B102" s="48"/>
      <c r="C102" s="10"/>
      <c r="D102" s="10"/>
      <c r="E102" s="323" t="s">
        <v>99</v>
      </c>
      <c r="F102" s="323"/>
      <c r="G102" s="323"/>
      <c r="H102" s="323"/>
      <c r="I102" s="323"/>
      <c r="J102" s="10"/>
      <c r="K102" s="323" t="s">
        <v>97</v>
      </c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32">
        <f>'C 04 - Přípojka kanalizace'!J32</f>
        <v>0</v>
      </c>
      <c r="AH102" s="333"/>
      <c r="AI102" s="333"/>
      <c r="AJ102" s="333"/>
      <c r="AK102" s="333"/>
      <c r="AL102" s="333"/>
      <c r="AM102" s="333"/>
      <c r="AN102" s="332">
        <f t="shared" si="0"/>
        <v>0</v>
      </c>
      <c r="AO102" s="333"/>
      <c r="AP102" s="333"/>
      <c r="AQ102" s="86" t="s">
        <v>84</v>
      </c>
      <c r="AR102" s="48"/>
      <c r="AS102" s="87">
        <v>0</v>
      </c>
      <c r="AT102" s="88">
        <f t="shared" si="1"/>
        <v>0</v>
      </c>
      <c r="AU102" s="89">
        <f>'C 04 - Přípojka kanalizace'!P130</f>
        <v>0</v>
      </c>
      <c r="AV102" s="88">
        <f>'C 04 - Přípojka kanalizace'!J35</f>
        <v>0</v>
      </c>
      <c r="AW102" s="88">
        <f>'C 04 - Přípojka kanalizace'!J36</f>
        <v>0</v>
      </c>
      <c r="AX102" s="88">
        <f>'C 04 - Přípojka kanalizace'!J37</f>
        <v>0</v>
      </c>
      <c r="AY102" s="88">
        <f>'C 04 - Přípojka kanalizace'!J38</f>
        <v>0</v>
      </c>
      <c r="AZ102" s="88">
        <f>'C 04 - Přípojka kanalizace'!F35</f>
        <v>0</v>
      </c>
      <c r="BA102" s="88">
        <f>'C 04 - Přípojka kanalizace'!F36</f>
        <v>0</v>
      </c>
      <c r="BB102" s="88">
        <f>'C 04 - Přípojka kanalizace'!F37</f>
        <v>0</v>
      </c>
      <c r="BC102" s="88">
        <f>'C 04 - Přípojka kanalizace'!F38</f>
        <v>0</v>
      </c>
      <c r="BD102" s="90">
        <f>'C 04 - Přípojka kanalizace'!F39</f>
        <v>0</v>
      </c>
      <c r="BT102" s="22" t="s">
        <v>81</v>
      </c>
      <c r="BV102" s="22" t="s">
        <v>74</v>
      </c>
      <c r="BW102" s="22" t="s">
        <v>100</v>
      </c>
      <c r="BX102" s="22" t="s">
        <v>98</v>
      </c>
      <c r="CL102" s="22" t="s">
        <v>1</v>
      </c>
    </row>
    <row r="103" spans="2:91" s="7" customFormat="1" ht="16.5" customHeight="1">
      <c r="B103" s="76"/>
      <c r="C103" s="77"/>
      <c r="D103" s="322" t="s">
        <v>101</v>
      </c>
      <c r="E103" s="322"/>
      <c r="F103" s="322"/>
      <c r="G103" s="322"/>
      <c r="H103" s="322"/>
      <c r="I103" s="78"/>
      <c r="J103" s="322" t="s">
        <v>102</v>
      </c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30">
        <f>ROUND(AG104,2)</f>
        <v>0</v>
      </c>
      <c r="AH103" s="331"/>
      <c r="AI103" s="331"/>
      <c r="AJ103" s="331"/>
      <c r="AK103" s="331"/>
      <c r="AL103" s="331"/>
      <c r="AM103" s="331"/>
      <c r="AN103" s="334">
        <f t="shared" si="0"/>
        <v>0</v>
      </c>
      <c r="AO103" s="331"/>
      <c r="AP103" s="331"/>
      <c r="AQ103" s="79" t="s">
        <v>78</v>
      </c>
      <c r="AR103" s="76"/>
      <c r="AS103" s="80">
        <f>ROUND(AS104,2)</f>
        <v>0</v>
      </c>
      <c r="AT103" s="81">
        <f t="shared" si="1"/>
        <v>0</v>
      </c>
      <c r="AU103" s="82">
        <f>ROUND(AU104,5)</f>
        <v>0</v>
      </c>
      <c r="AV103" s="81">
        <f>ROUND(AZ103*L29,2)</f>
        <v>0</v>
      </c>
      <c r="AW103" s="81">
        <f>ROUND(BA103*L30,2)</f>
        <v>0</v>
      </c>
      <c r="AX103" s="81">
        <f>ROUND(BB103*L29,2)</f>
        <v>0</v>
      </c>
      <c r="AY103" s="81">
        <f>ROUND(BC103*L30,2)</f>
        <v>0</v>
      </c>
      <c r="AZ103" s="81">
        <f>ROUND(AZ104,2)</f>
        <v>0</v>
      </c>
      <c r="BA103" s="81">
        <f>ROUND(BA104,2)</f>
        <v>0</v>
      </c>
      <c r="BB103" s="81">
        <f>ROUND(BB104,2)</f>
        <v>0</v>
      </c>
      <c r="BC103" s="81">
        <f>ROUND(BC104,2)</f>
        <v>0</v>
      </c>
      <c r="BD103" s="83">
        <f>ROUND(BD104,2)</f>
        <v>0</v>
      </c>
      <c r="BS103" s="84" t="s">
        <v>71</v>
      </c>
      <c r="BT103" s="84" t="s">
        <v>79</v>
      </c>
      <c r="BU103" s="84" t="s">
        <v>73</v>
      </c>
      <c r="BV103" s="84" t="s">
        <v>74</v>
      </c>
      <c r="BW103" s="84" t="s">
        <v>103</v>
      </c>
      <c r="BX103" s="84" t="s">
        <v>4</v>
      </c>
      <c r="CL103" s="84" t="s">
        <v>1</v>
      </c>
      <c r="CM103" s="84" t="s">
        <v>81</v>
      </c>
    </row>
    <row r="104" spans="1:90" s="4" customFormat="1" ht="16.5" customHeight="1">
      <c r="A104" s="85" t="s">
        <v>82</v>
      </c>
      <c r="B104" s="48"/>
      <c r="C104" s="10"/>
      <c r="D104" s="10"/>
      <c r="E104" s="323" t="s">
        <v>104</v>
      </c>
      <c r="F104" s="323"/>
      <c r="G104" s="323"/>
      <c r="H104" s="323"/>
      <c r="I104" s="323"/>
      <c r="J104" s="10"/>
      <c r="K104" s="323" t="s">
        <v>102</v>
      </c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32">
        <f>'C 05 - Přípojka elektro NN'!J32</f>
        <v>0</v>
      </c>
      <c r="AH104" s="333"/>
      <c r="AI104" s="333"/>
      <c r="AJ104" s="333"/>
      <c r="AK104" s="333"/>
      <c r="AL104" s="333"/>
      <c r="AM104" s="333"/>
      <c r="AN104" s="332">
        <f t="shared" si="0"/>
        <v>0</v>
      </c>
      <c r="AO104" s="333"/>
      <c r="AP104" s="333"/>
      <c r="AQ104" s="86" t="s">
        <v>84</v>
      </c>
      <c r="AR104" s="48"/>
      <c r="AS104" s="87">
        <v>0</v>
      </c>
      <c r="AT104" s="88">
        <f t="shared" si="1"/>
        <v>0</v>
      </c>
      <c r="AU104" s="89">
        <f>'C 05 - Přípojka elektro NN'!P122</f>
        <v>0</v>
      </c>
      <c r="AV104" s="88">
        <f>'C 05 - Přípojka elektro NN'!J35</f>
        <v>0</v>
      </c>
      <c r="AW104" s="88">
        <f>'C 05 - Přípojka elektro NN'!J36</f>
        <v>0</v>
      </c>
      <c r="AX104" s="88">
        <f>'C 05 - Přípojka elektro NN'!J37</f>
        <v>0</v>
      </c>
      <c r="AY104" s="88">
        <f>'C 05 - Přípojka elektro NN'!J38</f>
        <v>0</v>
      </c>
      <c r="AZ104" s="88">
        <f>'C 05 - Přípojka elektro NN'!F35</f>
        <v>0</v>
      </c>
      <c r="BA104" s="88">
        <f>'C 05 - Přípojka elektro NN'!F36</f>
        <v>0</v>
      </c>
      <c r="BB104" s="88">
        <f>'C 05 - Přípojka elektro NN'!F37</f>
        <v>0</v>
      </c>
      <c r="BC104" s="88">
        <f>'C 05 - Přípojka elektro NN'!F38</f>
        <v>0</v>
      </c>
      <c r="BD104" s="90">
        <f>'C 05 - Přípojka elektro NN'!F39</f>
        <v>0</v>
      </c>
      <c r="BT104" s="22" t="s">
        <v>81</v>
      </c>
      <c r="BV104" s="22" t="s">
        <v>74</v>
      </c>
      <c r="BW104" s="22" t="s">
        <v>105</v>
      </c>
      <c r="BX104" s="22" t="s">
        <v>103</v>
      </c>
      <c r="CL104" s="22" t="s">
        <v>1</v>
      </c>
    </row>
    <row r="105" spans="1:91" s="7" customFormat="1" ht="16.5" customHeight="1">
      <c r="A105" s="85" t="s">
        <v>82</v>
      </c>
      <c r="B105" s="76"/>
      <c r="C105" s="320"/>
      <c r="D105" s="329" t="s">
        <v>106</v>
      </c>
      <c r="E105" s="329"/>
      <c r="F105" s="329"/>
      <c r="G105" s="329"/>
      <c r="H105" s="329"/>
      <c r="I105" s="321"/>
      <c r="J105" s="329" t="s">
        <v>107</v>
      </c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61">
        <f>'IO 03 - Přeložky elektro ...'!J30</f>
        <v>0</v>
      </c>
      <c r="AH105" s="362"/>
      <c r="AI105" s="362"/>
      <c r="AJ105" s="362"/>
      <c r="AK105" s="362"/>
      <c r="AL105" s="362"/>
      <c r="AM105" s="362"/>
      <c r="AN105" s="361">
        <f t="shared" si="0"/>
        <v>0</v>
      </c>
      <c r="AO105" s="362"/>
      <c r="AP105" s="362"/>
      <c r="AQ105" s="79" t="s">
        <v>78</v>
      </c>
      <c r="AR105" s="76"/>
      <c r="AS105" s="80">
        <v>0</v>
      </c>
      <c r="AT105" s="81">
        <f t="shared" si="1"/>
        <v>0</v>
      </c>
      <c r="AU105" s="82">
        <f>'IO 03 - Přeložky elektro ...'!P117</f>
        <v>0</v>
      </c>
      <c r="AV105" s="81">
        <f>'IO 03 - Přeložky elektro ...'!J33</f>
        <v>0</v>
      </c>
      <c r="AW105" s="81">
        <f>'IO 03 - Přeložky elektro ...'!J34</f>
        <v>0</v>
      </c>
      <c r="AX105" s="81">
        <f>'IO 03 - Přeložky elektro ...'!J35</f>
        <v>0</v>
      </c>
      <c r="AY105" s="81">
        <f>'IO 03 - Přeložky elektro ...'!J36</f>
        <v>0</v>
      </c>
      <c r="AZ105" s="81">
        <f>'IO 03 - Přeložky elektro ...'!F33</f>
        <v>0</v>
      </c>
      <c r="BA105" s="81">
        <f>'IO 03 - Přeložky elektro ...'!F34</f>
        <v>0</v>
      </c>
      <c r="BB105" s="81">
        <f>'IO 03 - Přeložky elektro ...'!F35</f>
        <v>0</v>
      </c>
      <c r="BC105" s="81">
        <f>'IO 03 - Přeložky elektro ...'!F36</f>
        <v>0</v>
      </c>
      <c r="BD105" s="83">
        <f>'IO 03 - Přeložky elektro ...'!F37</f>
        <v>0</v>
      </c>
      <c r="BT105" s="84" t="s">
        <v>79</v>
      </c>
      <c r="BV105" s="84" t="s">
        <v>74</v>
      </c>
      <c r="BW105" s="84" t="s">
        <v>108</v>
      </c>
      <c r="BX105" s="84" t="s">
        <v>4</v>
      </c>
      <c r="CL105" s="84" t="s">
        <v>1</v>
      </c>
      <c r="CM105" s="84" t="s">
        <v>81</v>
      </c>
    </row>
    <row r="106" spans="1:91" s="7" customFormat="1" ht="16.5" customHeight="1">
      <c r="A106" s="85" t="s">
        <v>82</v>
      </c>
      <c r="B106" s="76"/>
      <c r="C106" s="320"/>
      <c r="D106" s="329" t="s">
        <v>109</v>
      </c>
      <c r="E106" s="329"/>
      <c r="F106" s="329"/>
      <c r="G106" s="329"/>
      <c r="H106" s="329"/>
      <c r="I106" s="321"/>
      <c r="J106" s="329" t="s">
        <v>110</v>
      </c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61">
        <f>'IO 04 - Přeložka SEK'!J30</f>
        <v>0</v>
      </c>
      <c r="AH106" s="362"/>
      <c r="AI106" s="362"/>
      <c r="AJ106" s="362"/>
      <c r="AK106" s="362"/>
      <c r="AL106" s="362"/>
      <c r="AM106" s="362"/>
      <c r="AN106" s="361">
        <f t="shared" si="0"/>
        <v>0</v>
      </c>
      <c r="AO106" s="362"/>
      <c r="AP106" s="362"/>
      <c r="AQ106" s="79" t="s">
        <v>78</v>
      </c>
      <c r="AR106" s="76"/>
      <c r="AS106" s="80">
        <v>0</v>
      </c>
      <c r="AT106" s="81">
        <f t="shared" si="1"/>
        <v>0</v>
      </c>
      <c r="AU106" s="82">
        <f>'IO 04 - Přeložka SEK'!P117</f>
        <v>0</v>
      </c>
      <c r="AV106" s="81">
        <f>'IO 04 - Přeložka SEK'!J33</f>
        <v>0</v>
      </c>
      <c r="AW106" s="81">
        <f>'IO 04 - Přeložka SEK'!J34</f>
        <v>0</v>
      </c>
      <c r="AX106" s="81">
        <f>'IO 04 - Přeložka SEK'!J35</f>
        <v>0</v>
      </c>
      <c r="AY106" s="81">
        <f>'IO 04 - Přeložka SEK'!J36</f>
        <v>0</v>
      </c>
      <c r="AZ106" s="81">
        <f>'IO 04 - Přeložka SEK'!F33</f>
        <v>0</v>
      </c>
      <c r="BA106" s="81">
        <f>'IO 04 - Přeložka SEK'!F34</f>
        <v>0</v>
      </c>
      <c r="BB106" s="81">
        <f>'IO 04 - Přeložka SEK'!F35</f>
        <v>0</v>
      </c>
      <c r="BC106" s="81">
        <f>'IO 04 - Přeložka SEK'!F36</f>
        <v>0</v>
      </c>
      <c r="BD106" s="83">
        <f>'IO 04 - Přeložka SEK'!F37</f>
        <v>0</v>
      </c>
      <c r="BT106" s="84" t="s">
        <v>79</v>
      </c>
      <c r="BV106" s="84" t="s">
        <v>74</v>
      </c>
      <c r="BW106" s="84" t="s">
        <v>111</v>
      </c>
      <c r="BX106" s="84" t="s">
        <v>4</v>
      </c>
      <c r="CL106" s="84" t="s">
        <v>1</v>
      </c>
      <c r="CM106" s="84" t="s">
        <v>81</v>
      </c>
    </row>
    <row r="107" spans="1:91" s="7" customFormat="1" ht="16.5" customHeight="1">
      <c r="A107" s="85" t="s">
        <v>82</v>
      </c>
      <c r="B107" s="76"/>
      <c r="C107" s="320"/>
      <c r="D107" s="329" t="s">
        <v>112</v>
      </c>
      <c r="E107" s="329"/>
      <c r="F107" s="329"/>
      <c r="G107" s="329"/>
      <c r="H107" s="329"/>
      <c r="I107" s="321"/>
      <c r="J107" s="329" t="s">
        <v>113</v>
      </c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61">
        <f>'IO 05 - Přeložka teplovodu'!J30</f>
        <v>0</v>
      </c>
      <c r="AH107" s="362"/>
      <c r="AI107" s="362"/>
      <c r="AJ107" s="362"/>
      <c r="AK107" s="362"/>
      <c r="AL107" s="362"/>
      <c r="AM107" s="362"/>
      <c r="AN107" s="361">
        <f t="shared" si="0"/>
        <v>0</v>
      </c>
      <c r="AO107" s="362"/>
      <c r="AP107" s="362"/>
      <c r="AQ107" s="79" t="s">
        <v>78</v>
      </c>
      <c r="AR107" s="76"/>
      <c r="AS107" s="91">
        <v>0</v>
      </c>
      <c r="AT107" s="92">
        <f t="shared" si="1"/>
        <v>0</v>
      </c>
      <c r="AU107" s="93">
        <f>'IO 05 - Přeložka teplovodu'!P117</f>
        <v>0</v>
      </c>
      <c r="AV107" s="92">
        <f>'IO 05 - Přeložka teplovodu'!J33</f>
        <v>0</v>
      </c>
      <c r="AW107" s="92">
        <f>'IO 05 - Přeložka teplovodu'!J34</f>
        <v>0</v>
      </c>
      <c r="AX107" s="92">
        <f>'IO 05 - Přeložka teplovodu'!J35</f>
        <v>0</v>
      </c>
      <c r="AY107" s="92">
        <f>'IO 05 - Přeložka teplovodu'!J36</f>
        <v>0</v>
      </c>
      <c r="AZ107" s="92">
        <f>'IO 05 - Přeložka teplovodu'!F33</f>
        <v>0</v>
      </c>
      <c r="BA107" s="92">
        <f>'IO 05 - Přeložka teplovodu'!F34</f>
        <v>0</v>
      </c>
      <c r="BB107" s="92">
        <f>'IO 05 - Přeložka teplovodu'!F35</f>
        <v>0</v>
      </c>
      <c r="BC107" s="92">
        <f>'IO 05 - Přeložka teplovodu'!F36</f>
        <v>0</v>
      </c>
      <c r="BD107" s="94">
        <f>'IO 05 - Přeložka teplovodu'!F37</f>
        <v>0</v>
      </c>
      <c r="BT107" s="84" t="s">
        <v>79</v>
      </c>
      <c r="BV107" s="84" t="s">
        <v>74</v>
      </c>
      <c r="BW107" s="84" t="s">
        <v>114</v>
      </c>
      <c r="BX107" s="84" t="s">
        <v>4</v>
      </c>
      <c r="CL107" s="84" t="s">
        <v>1</v>
      </c>
      <c r="CM107" s="84" t="s">
        <v>81</v>
      </c>
    </row>
    <row r="108" spans="1:57" s="2" customFormat="1" ht="30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30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</sheetData>
  <sheetProtection algorithmName="SHA-512" hashValue="ht2K6DKj9SPMZ20GnA+K414CE2j/trocUBZHH+aL086kOvD0oE22IvOc+zOyuh1BTWDem+HzajLfoXwI11k29w==" saltValue="95mXIfG3iMIPLjZhhwjJPg==" spinCount="100000" sheet="1" objects="1" scenarios="1"/>
  <mergeCells count="90">
    <mergeCell ref="AN107:AP107"/>
    <mergeCell ref="AG107:AM107"/>
    <mergeCell ref="AN94:AP94"/>
    <mergeCell ref="AN104:AP104"/>
    <mergeCell ref="AS89:AT91"/>
    <mergeCell ref="AN105:AP105"/>
    <mergeCell ref="AG105:AM105"/>
    <mergeCell ref="AN106:AP106"/>
    <mergeCell ref="AG106:AM106"/>
    <mergeCell ref="AK35:AO35"/>
    <mergeCell ref="X35:AB35"/>
    <mergeCell ref="AR2:BE2"/>
    <mergeCell ref="AG92:AM92"/>
    <mergeCell ref="AG101:AM101"/>
    <mergeCell ref="AG95:AM95"/>
    <mergeCell ref="AG100:AM100"/>
    <mergeCell ref="AG99:AM99"/>
    <mergeCell ref="AG96:AM96"/>
    <mergeCell ref="AG97:AM97"/>
    <mergeCell ref="AG98:AM98"/>
    <mergeCell ref="AM89:AP89"/>
    <mergeCell ref="AM90:AP90"/>
    <mergeCell ref="AM87:AN87"/>
    <mergeCell ref="AN92:AP92"/>
    <mergeCell ref="AN98:AP98"/>
    <mergeCell ref="L32:P32"/>
    <mergeCell ref="W32:AE32"/>
    <mergeCell ref="AK32:AO32"/>
    <mergeCell ref="L33:P33"/>
    <mergeCell ref="W33:AE33"/>
    <mergeCell ref="AK33:AO33"/>
    <mergeCell ref="W30:AE30"/>
    <mergeCell ref="L30:P30"/>
    <mergeCell ref="W31:AE31"/>
    <mergeCell ref="L31:P31"/>
    <mergeCell ref="AK31:AO31"/>
    <mergeCell ref="D107:H107"/>
    <mergeCell ref="J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L85:AO85"/>
    <mergeCell ref="D105:H105"/>
    <mergeCell ref="J105:AF105"/>
    <mergeCell ref="D106:H106"/>
    <mergeCell ref="J106:AF106"/>
    <mergeCell ref="AG103:AM103"/>
    <mergeCell ref="AG102:AM102"/>
    <mergeCell ref="AG104:AM104"/>
    <mergeCell ref="AN103:AP103"/>
    <mergeCell ref="AN101:AP101"/>
    <mergeCell ref="AN97:AP97"/>
    <mergeCell ref="AN100:AP100"/>
    <mergeCell ref="AN95:AP95"/>
    <mergeCell ref="AN96:AP96"/>
    <mergeCell ref="AN99:AP99"/>
    <mergeCell ref="AN102:AP102"/>
    <mergeCell ref="E104:I104"/>
    <mergeCell ref="E102:I102"/>
    <mergeCell ref="I92:AF92"/>
    <mergeCell ref="J97:AF97"/>
    <mergeCell ref="J101:AF101"/>
    <mergeCell ref="J95:AF95"/>
    <mergeCell ref="J99:AF99"/>
    <mergeCell ref="J103:AF103"/>
    <mergeCell ref="K102:AF102"/>
    <mergeCell ref="K96:AF96"/>
    <mergeCell ref="K98:AF98"/>
    <mergeCell ref="K104:AF104"/>
    <mergeCell ref="K100:AF100"/>
    <mergeCell ref="C92:G92"/>
    <mergeCell ref="D97:H97"/>
    <mergeCell ref="D103:H103"/>
    <mergeCell ref="D99:H99"/>
    <mergeCell ref="D95:H95"/>
    <mergeCell ref="D101:H101"/>
    <mergeCell ref="E98:I98"/>
    <mergeCell ref="E96:I96"/>
    <mergeCell ref="E100:I100"/>
  </mergeCells>
  <hyperlinks>
    <hyperlink ref="A96" location="'C 01 - Patrové parkoviště'!C2" display="/"/>
    <hyperlink ref="A98" location="'C 02 - Sjezd z komunikace'!C2" display="/"/>
    <hyperlink ref="A100" location="'C 03 - Stavební úpravy ch...'!C2" display="/"/>
    <hyperlink ref="A102" location="'C 04 - Přípojka kanalizace'!C2" display="/"/>
    <hyperlink ref="A104" location="'C 05 - Přípojka elektro NN'!C2" display="/"/>
    <hyperlink ref="A105" location="'IO 03 - Přeložky elektro ...'!C2" display="/"/>
    <hyperlink ref="A106" location="'IO 04 - Přeložka SEK'!C2" display="/"/>
    <hyperlink ref="A107" location="'IO 05 - Přeložka teplovod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119"/>
  <sheetViews>
    <sheetView showGridLines="0" workbookViewId="0" topLeftCell="A1"/>
  </sheetViews>
  <sheetFormatPr defaultColWidth="9.140625" defaultRowHeight="12"/>
  <cols>
    <col min="1" max="1" width="8.28125" style="179" customWidth="1"/>
    <col min="2" max="2" width="1.7109375" style="179" customWidth="1"/>
    <col min="3" max="3" width="4.140625" style="179" customWidth="1"/>
    <col min="4" max="4" width="4.28125" style="179" customWidth="1"/>
    <col min="5" max="5" width="17.140625" style="179" customWidth="1"/>
    <col min="6" max="6" width="50.8515625" style="179" customWidth="1"/>
    <col min="7" max="7" width="7.00390625" style="179" customWidth="1"/>
    <col min="8" max="8" width="11.421875" style="179" customWidth="1"/>
    <col min="9" max="10" width="20.140625" style="179" customWidth="1"/>
    <col min="11" max="11" width="20.140625" style="179" hidden="1" customWidth="1"/>
    <col min="12" max="12" width="9.28125" style="179" customWidth="1"/>
    <col min="13" max="13" width="10.8515625" style="179" hidden="1" customWidth="1"/>
    <col min="14" max="14" width="9.28125" style="179" hidden="1" customWidth="1"/>
    <col min="15" max="20" width="14.140625" style="179" hidden="1" customWidth="1"/>
    <col min="21" max="21" width="16.28125" style="179" hidden="1" customWidth="1"/>
    <col min="22" max="22" width="12.28125" style="179" customWidth="1"/>
    <col min="23" max="23" width="16.28125" style="179" customWidth="1"/>
    <col min="24" max="24" width="12.28125" style="179" customWidth="1"/>
    <col min="25" max="25" width="15.00390625" style="179" customWidth="1"/>
    <col min="26" max="26" width="11.00390625" style="179" customWidth="1"/>
    <col min="27" max="27" width="15.00390625" style="179" customWidth="1"/>
    <col min="28" max="28" width="16.28125" style="179" customWidth="1"/>
    <col min="29" max="29" width="11.00390625" style="179" customWidth="1"/>
    <col min="30" max="30" width="15.00390625" style="179" customWidth="1"/>
    <col min="31" max="31" width="16.28125" style="179" customWidth="1"/>
    <col min="32" max="43" width="9.28125" style="179" customWidth="1"/>
    <col min="44" max="65" width="9.28125" style="179" hidden="1" customWidth="1"/>
    <col min="66" max="16384" width="9.28125" style="179" customWidth="1"/>
  </cols>
  <sheetData>
    <row r="1" ht="12"/>
    <row r="2" spans="12:46" ht="36.95" customHeight="1">
      <c r="L2" s="370" t="s">
        <v>5</v>
      </c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80" t="s">
        <v>111</v>
      </c>
    </row>
    <row r="3" spans="2:46" ht="6.95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3"/>
      <c r="AT3" s="180" t="s">
        <v>81</v>
      </c>
    </row>
    <row r="4" spans="2:46" ht="24.95" customHeight="1">
      <c r="B4" s="183"/>
      <c r="D4" s="184" t="s">
        <v>115</v>
      </c>
      <c r="L4" s="183"/>
      <c r="M4" s="185" t="s">
        <v>10</v>
      </c>
      <c r="AT4" s="180" t="s">
        <v>3</v>
      </c>
    </row>
    <row r="5" spans="2:12" ht="6.95" customHeight="1">
      <c r="B5" s="183"/>
      <c r="L5" s="183"/>
    </row>
    <row r="6" spans="2:12" ht="12" customHeight="1">
      <c r="B6" s="183"/>
      <c r="D6" s="186" t="s">
        <v>16</v>
      </c>
      <c r="L6" s="183"/>
    </row>
    <row r="7" spans="2:12" ht="16.5" customHeight="1">
      <c r="B7" s="183"/>
      <c r="E7" s="372" t="str">
        <f>'Rekapitulace stavby'!K6</f>
        <v>Novostavba patrového parkoviště Bezručova IV, Benešov</v>
      </c>
      <c r="F7" s="373"/>
      <c r="G7" s="373"/>
      <c r="H7" s="373"/>
      <c r="L7" s="183"/>
    </row>
    <row r="8" spans="1:31" s="190" customFormat="1" ht="12" customHeight="1">
      <c r="A8" s="187"/>
      <c r="B8" s="188"/>
      <c r="C8" s="187"/>
      <c r="D8" s="186" t="s">
        <v>116</v>
      </c>
      <c r="E8" s="187"/>
      <c r="F8" s="187"/>
      <c r="G8" s="187"/>
      <c r="H8" s="187"/>
      <c r="I8" s="187"/>
      <c r="J8" s="187"/>
      <c r="K8" s="187"/>
      <c r="L8" s="189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31" s="190" customFormat="1" ht="16.5" customHeight="1">
      <c r="A9" s="187"/>
      <c r="B9" s="188"/>
      <c r="C9" s="187"/>
      <c r="D9" s="187"/>
      <c r="E9" s="368" t="s">
        <v>1391</v>
      </c>
      <c r="F9" s="369"/>
      <c r="G9" s="369"/>
      <c r="H9" s="369"/>
      <c r="I9" s="187"/>
      <c r="J9" s="187"/>
      <c r="K9" s="187"/>
      <c r="L9" s="189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31" s="190" customFormat="1" ht="12">
      <c r="A10" s="187"/>
      <c r="B10" s="188"/>
      <c r="C10" s="187"/>
      <c r="D10" s="187"/>
      <c r="E10" s="187"/>
      <c r="F10" s="187"/>
      <c r="G10" s="187"/>
      <c r="H10" s="187"/>
      <c r="I10" s="187"/>
      <c r="J10" s="187"/>
      <c r="K10" s="187"/>
      <c r="L10" s="189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31" s="190" customFormat="1" ht="12" customHeight="1">
      <c r="A11" s="187"/>
      <c r="B11" s="188"/>
      <c r="C11" s="187"/>
      <c r="D11" s="186" t="s">
        <v>18</v>
      </c>
      <c r="E11" s="187"/>
      <c r="F11" s="191" t="s">
        <v>1</v>
      </c>
      <c r="G11" s="187"/>
      <c r="H11" s="187"/>
      <c r="I11" s="186" t="s">
        <v>19</v>
      </c>
      <c r="J11" s="191" t="s">
        <v>1</v>
      </c>
      <c r="K11" s="187"/>
      <c r="L11" s="189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31" s="190" customFormat="1" ht="12" customHeight="1">
      <c r="A12" s="187"/>
      <c r="B12" s="188"/>
      <c r="C12" s="187"/>
      <c r="D12" s="186" t="s">
        <v>20</v>
      </c>
      <c r="E12" s="187"/>
      <c r="F12" s="191" t="s">
        <v>21</v>
      </c>
      <c r="G12" s="187"/>
      <c r="H12" s="187"/>
      <c r="I12" s="186" t="s">
        <v>22</v>
      </c>
      <c r="J12" s="192">
        <f>'Rekapitulace stavby'!AN8</f>
        <v>44599</v>
      </c>
      <c r="K12" s="187"/>
      <c r="L12" s="189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31" s="190" customFormat="1" ht="10.9" customHeight="1">
      <c r="A13" s="187"/>
      <c r="B13" s="188"/>
      <c r="C13" s="187"/>
      <c r="D13" s="187"/>
      <c r="E13" s="187"/>
      <c r="F13" s="187"/>
      <c r="G13" s="187"/>
      <c r="H13" s="187"/>
      <c r="I13" s="187"/>
      <c r="J13" s="187"/>
      <c r="K13" s="187"/>
      <c r="L13" s="189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31" s="190" customFormat="1" ht="12" customHeight="1">
      <c r="A14" s="187"/>
      <c r="B14" s="188"/>
      <c r="C14" s="187"/>
      <c r="D14" s="186" t="s">
        <v>23</v>
      </c>
      <c r="E14" s="187"/>
      <c r="F14" s="187"/>
      <c r="G14" s="187"/>
      <c r="H14" s="187"/>
      <c r="I14" s="186" t="s">
        <v>24</v>
      </c>
      <c r="J14" s="191" t="str">
        <f>IF('Rekapitulace stavby'!AN10="","",'Rekapitulace stavby'!AN10)</f>
        <v/>
      </c>
      <c r="K14" s="187"/>
      <c r="L14" s="189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31" s="190" customFormat="1" ht="18" customHeight="1">
      <c r="A15" s="187"/>
      <c r="B15" s="188"/>
      <c r="C15" s="187"/>
      <c r="D15" s="187"/>
      <c r="E15" s="191" t="str">
        <f>IF('Rekapitulace stavby'!E11="","",'Rekapitulace stavby'!E11)</f>
        <v xml:space="preserve"> </v>
      </c>
      <c r="F15" s="187"/>
      <c r="G15" s="187"/>
      <c r="H15" s="187"/>
      <c r="I15" s="186" t="s">
        <v>25</v>
      </c>
      <c r="J15" s="191" t="str">
        <f>IF('Rekapitulace stavby'!AN11="","",'Rekapitulace stavby'!AN11)</f>
        <v/>
      </c>
      <c r="K15" s="187"/>
      <c r="L15" s="189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31" s="190" customFormat="1" ht="6.95" customHeight="1">
      <c r="A16" s="187"/>
      <c r="B16" s="188"/>
      <c r="C16" s="187"/>
      <c r="D16" s="187"/>
      <c r="E16" s="187"/>
      <c r="F16" s="187"/>
      <c r="G16" s="187"/>
      <c r="H16" s="187"/>
      <c r="I16" s="187"/>
      <c r="J16" s="187"/>
      <c r="K16" s="187"/>
      <c r="L16" s="189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190" customFormat="1" ht="12" customHeight="1">
      <c r="A17" s="187"/>
      <c r="B17" s="188"/>
      <c r="C17" s="187"/>
      <c r="D17" s="186" t="s">
        <v>26</v>
      </c>
      <c r="E17" s="187"/>
      <c r="F17" s="187"/>
      <c r="G17" s="187"/>
      <c r="H17" s="187"/>
      <c r="I17" s="186" t="s">
        <v>24</v>
      </c>
      <c r="J17" s="193" t="str">
        <f>'Rekapitulace stavby'!AN13</f>
        <v>Vyplň údaj</v>
      </c>
      <c r="K17" s="187"/>
      <c r="L17" s="189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190" customFormat="1" ht="18" customHeight="1">
      <c r="A18" s="187"/>
      <c r="B18" s="188"/>
      <c r="C18" s="187"/>
      <c r="D18" s="187"/>
      <c r="E18" s="374" t="str">
        <f>'Rekapitulace stavby'!E14</f>
        <v>Vyplň údaj</v>
      </c>
      <c r="F18" s="375"/>
      <c r="G18" s="375"/>
      <c r="H18" s="375"/>
      <c r="I18" s="186" t="s">
        <v>25</v>
      </c>
      <c r="J18" s="193" t="str">
        <f>'Rekapitulace stavby'!AN14</f>
        <v>Vyplň údaj</v>
      </c>
      <c r="K18" s="187"/>
      <c r="L18" s="189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190" customFormat="1" ht="6.95" customHeight="1">
      <c r="A19" s="187"/>
      <c r="B19" s="188"/>
      <c r="C19" s="187"/>
      <c r="D19" s="187"/>
      <c r="E19" s="187"/>
      <c r="F19" s="187"/>
      <c r="G19" s="187"/>
      <c r="H19" s="187"/>
      <c r="I19" s="187"/>
      <c r="J19" s="187"/>
      <c r="K19" s="187"/>
      <c r="L19" s="189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190" customFormat="1" ht="12" customHeight="1">
      <c r="A20" s="187"/>
      <c r="B20" s="188"/>
      <c r="C20" s="187"/>
      <c r="D20" s="186" t="s">
        <v>28</v>
      </c>
      <c r="E20" s="187"/>
      <c r="F20" s="187"/>
      <c r="G20" s="187"/>
      <c r="H20" s="187"/>
      <c r="I20" s="186" t="s">
        <v>24</v>
      </c>
      <c r="J20" s="191" t="str">
        <f>IF('Rekapitulace stavby'!AN16="","",'Rekapitulace stavby'!AN16)</f>
        <v/>
      </c>
      <c r="K20" s="187"/>
      <c r="L20" s="189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190" customFormat="1" ht="18" customHeight="1">
      <c r="A21" s="187"/>
      <c r="B21" s="188"/>
      <c r="C21" s="187"/>
      <c r="D21" s="187"/>
      <c r="E21" s="191" t="str">
        <f>IF('Rekapitulace stavby'!E17="","",'Rekapitulace stavby'!E17)</f>
        <v xml:space="preserve"> </v>
      </c>
      <c r="F21" s="187"/>
      <c r="G21" s="187"/>
      <c r="H21" s="187"/>
      <c r="I21" s="186" t="s">
        <v>25</v>
      </c>
      <c r="J21" s="191" t="str">
        <f>IF('Rekapitulace stavby'!AN17="","",'Rekapitulace stavby'!AN17)</f>
        <v/>
      </c>
      <c r="K21" s="187"/>
      <c r="L21" s="189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190" customFormat="1" ht="6.95" customHeight="1">
      <c r="A22" s="187"/>
      <c r="B22" s="188"/>
      <c r="C22" s="187"/>
      <c r="D22" s="187"/>
      <c r="E22" s="187"/>
      <c r="F22" s="187"/>
      <c r="G22" s="187"/>
      <c r="H22" s="187"/>
      <c r="I22" s="187"/>
      <c r="J22" s="187"/>
      <c r="K22" s="187"/>
      <c r="L22" s="189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190" customFormat="1" ht="12" customHeight="1">
      <c r="A23" s="187"/>
      <c r="B23" s="188"/>
      <c r="C23" s="187"/>
      <c r="D23" s="186" t="s">
        <v>30</v>
      </c>
      <c r="E23" s="187"/>
      <c r="F23" s="187"/>
      <c r="G23" s="187"/>
      <c r="H23" s="187"/>
      <c r="I23" s="186" t="s">
        <v>24</v>
      </c>
      <c r="J23" s="191" t="str">
        <f>IF('Rekapitulace stavby'!AN19="","",'Rekapitulace stavby'!AN19)</f>
        <v/>
      </c>
      <c r="K23" s="187"/>
      <c r="L23" s="189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190" customFormat="1" ht="18" customHeight="1">
      <c r="A24" s="187"/>
      <c r="B24" s="188"/>
      <c r="C24" s="187"/>
      <c r="D24" s="187"/>
      <c r="E24" s="191" t="str">
        <f>IF('Rekapitulace stavby'!E20="","",'Rekapitulace stavby'!E20)</f>
        <v xml:space="preserve"> </v>
      </c>
      <c r="F24" s="187"/>
      <c r="G24" s="187"/>
      <c r="H24" s="187"/>
      <c r="I24" s="186" t="s">
        <v>25</v>
      </c>
      <c r="J24" s="191" t="str">
        <f>IF('Rekapitulace stavby'!AN20="","",'Rekapitulace stavby'!AN20)</f>
        <v/>
      </c>
      <c r="K24" s="187"/>
      <c r="L24" s="189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190" customFormat="1" ht="6.95" customHeight="1">
      <c r="A25" s="187"/>
      <c r="B25" s="188"/>
      <c r="C25" s="187"/>
      <c r="D25" s="187"/>
      <c r="E25" s="187"/>
      <c r="F25" s="187"/>
      <c r="G25" s="187"/>
      <c r="H25" s="187"/>
      <c r="I25" s="187"/>
      <c r="J25" s="187"/>
      <c r="K25" s="187"/>
      <c r="L25" s="189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190" customFormat="1" ht="12" customHeight="1">
      <c r="A26" s="187"/>
      <c r="B26" s="188"/>
      <c r="C26" s="187"/>
      <c r="D26" s="186" t="s">
        <v>31</v>
      </c>
      <c r="E26" s="187"/>
      <c r="F26" s="187"/>
      <c r="G26" s="187"/>
      <c r="H26" s="187"/>
      <c r="I26" s="187"/>
      <c r="J26" s="187"/>
      <c r="K26" s="187"/>
      <c r="L26" s="189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197" customFormat="1" ht="16.5" customHeight="1">
      <c r="A27" s="194"/>
      <c r="B27" s="195"/>
      <c r="C27" s="194"/>
      <c r="D27" s="194"/>
      <c r="E27" s="376" t="s">
        <v>1</v>
      </c>
      <c r="F27" s="376"/>
      <c r="G27" s="376"/>
      <c r="H27" s="376"/>
      <c r="I27" s="194"/>
      <c r="J27" s="194"/>
      <c r="K27" s="194"/>
      <c r="L27" s="196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</row>
    <row r="28" spans="1:31" s="190" customFormat="1" ht="6.95" customHeight="1">
      <c r="A28" s="187"/>
      <c r="B28" s="188"/>
      <c r="C28" s="187"/>
      <c r="D28" s="187"/>
      <c r="E28" s="187"/>
      <c r="F28" s="187"/>
      <c r="G28" s="187"/>
      <c r="H28" s="187"/>
      <c r="I28" s="187"/>
      <c r="J28" s="187"/>
      <c r="K28" s="187"/>
      <c r="L28" s="189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190" customFormat="1" ht="6.95" customHeight="1">
      <c r="A29" s="187"/>
      <c r="B29" s="188"/>
      <c r="C29" s="187"/>
      <c r="D29" s="198"/>
      <c r="E29" s="198"/>
      <c r="F29" s="198"/>
      <c r="G29" s="198"/>
      <c r="H29" s="198"/>
      <c r="I29" s="198"/>
      <c r="J29" s="198"/>
      <c r="K29" s="198"/>
      <c r="L29" s="189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</row>
    <row r="30" spans="1:31" s="190" customFormat="1" ht="25.35" customHeight="1">
      <c r="A30" s="187"/>
      <c r="B30" s="188"/>
      <c r="C30" s="187"/>
      <c r="D30" s="199" t="s">
        <v>32</v>
      </c>
      <c r="E30" s="187"/>
      <c r="F30" s="187"/>
      <c r="G30" s="187"/>
      <c r="H30" s="187"/>
      <c r="I30" s="187"/>
      <c r="J30" s="200">
        <f>ROUND(J117,2)</f>
        <v>0</v>
      </c>
      <c r="K30" s="187"/>
      <c r="L30" s="189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190" customFormat="1" ht="6.95" customHeight="1">
      <c r="A31" s="187"/>
      <c r="B31" s="188"/>
      <c r="C31" s="187"/>
      <c r="D31" s="198"/>
      <c r="E31" s="198"/>
      <c r="F31" s="198"/>
      <c r="G31" s="198"/>
      <c r="H31" s="198"/>
      <c r="I31" s="198"/>
      <c r="J31" s="198"/>
      <c r="K31" s="198"/>
      <c r="L31" s="189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190" customFormat="1" ht="14.45" customHeight="1">
      <c r="A32" s="187"/>
      <c r="B32" s="188"/>
      <c r="C32" s="187"/>
      <c r="D32" s="187"/>
      <c r="E32" s="187"/>
      <c r="F32" s="201" t="s">
        <v>34</v>
      </c>
      <c r="G32" s="187"/>
      <c r="H32" s="187"/>
      <c r="I32" s="201" t="s">
        <v>33</v>
      </c>
      <c r="J32" s="201" t="s">
        <v>35</v>
      </c>
      <c r="K32" s="187"/>
      <c r="L32" s="189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190" customFormat="1" ht="14.45" customHeight="1">
      <c r="A33" s="187"/>
      <c r="B33" s="188"/>
      <c r="C33" s="187"/>
      <c r="D33" s="202" t="s">
        <v>36</v>
      </c>
      <c r="E33" s="186" t="s">
        <v>37</v>
      </c>
      <c r="F33" s="203">
        <f>ROUND((SUM(BE117:BE118)),2)</f>
        <v>0</v>
      </c>
      <c r="G33" s="187"/>
      <c r="H33" s="187"/>
      <c r="I33" s="204">
        <v>0.21</v>
      </c>
      <c r="J33" s="203">
        <f>ROUND(((SUM(BE117:BE118))*I33),2)</f>
        <v>0</v>
      </c>
      <c r="K33" s="187"/>
      <c r="L33" s="189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190" customFormat="1" ht="14.45" customHeight="1">
      <c r="A34" s="187"/>
      <c r="B34" s="188"/>
      <c r="C34" s="187"/>
      <c r="D34" s="187"/>
      <c r="E34" s="186" t="s">
        <v>38</v>
      </c>
      <c r="F34" s="203">
        <f>ROUND((SUM(BF117:BF118)),2)</f>
        <v>0</v>
      </c>
      <c r="G34" s="187"/>
      <c r="H34" s="187"/>
      <c r="I34" s="204">
        <v>0.15</v>
      </c>
      <c r="J34" s="203">
        <f>ROUND(((SUM(BF117:BF118))*I34),2)</f>
        <v>0</v>
      </c>
      <c r="K34" s="187"/>
      <c r="L34" s="189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190" customFormat="1" ht="14.45" customHeight="1" hidden="1">
      <c r="A35" s="187"/>
      <c r="B35" s="188"/>
      <c r="C35" s="187"/>
      <c r="D35" s="187"/>
      <c r="E35" s="186" t="s">
        <v>39</v>
      </c>
      <c r="F35" s="203">
        <f>ROUND((SUM(BG117:BG118)),2)</f>
        <v>0</v>
      </c>
      <c r="G35" s="187"/>
      <c r="H35" s="187"/>
      <c r="I35" s="204">
        <v>0.21</v>
      </c>
      <c r="J35" s="203">
        <f>0</f>
        <v>0</v>
      </c>
      <c r="K35" s="187"/>
      <c r="L35" s="189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190" customFormat="1" ht="14.45" customHeight="1" hidden="1">
      <c r="A36" s="187"/>
      <c r="B36" s="188"/>
      <c r="C36" s="187"/>
      <c r="D36" s="187"/>
      <c r="E36" s="186" t="s">
        <v>40</v>
      </c>
      <c r="F36" s="203">
        <f>ROUND((SUM(BH117:BH118)),2)</f>
        <v>0</v>
      </c>
      <c r="G36" s="187"/>
      <c r="H36" s="187"/>
      <c r="I36" s="204">
        <v>0.15</v>
      </c>
      <c r="J36" s="203">
        <f>0</f>
        <v>0</v>
      </c>
      <c r="K36" s="187"/>
      <c r="L36" s="189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190" customFormat="1" ht="14.45" customHeight="1" hidden="1">
      <c r="A37" s="187"/>
      <c r="B37" s="188"/>
      <c r="C37" s="187"/>
      <c r="D37" s="187"/>
      <c r="E37" s="186" t="s">
        <v>41</v>
      </c>
      <c r="F37" s="203">
        <f>ROUND((SUM(BI117:BI118)),2)</f>
        <v>0</v>
      </c>
      <c r="G37" s="187"/>
      <c r="H37" s="187"/>
      <c r="I37" s="204">
        <v>0</v>
      </c>
      <c r="J37" s="203">
        <f>0</f>
        <v>0</v>
      </c>
      <c r="K37" s="187"/>
      <c r="L37" s="189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190" customFormat="1" ht="6.95" customHeight="1">
      <c r="A38" s="187"/>
      <c r="B38" s="188"/>
      <c r="C38" s="187"/>
      <c r="D38" s="187"/>
      <c r="E38" s="187"/>
      <c r="F38" s="187"/>
      <c r="G38" s="187"/>
      <c r="H38" s="187"/>
      <c r="I38" s="187"/>
      <c r="J38" s="187"/>
      <c r="K38" s="187"/>
      <c r="L38" s="189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190" customFormat="1" ht="25.35" customHeight="1">
      <c r="A39" s="187"/>
      <c r="B39" s="188"/>
      <c r="C39" s="205"/>
      <c r="D39" s="206" t="s">
        <v>42</v>
      </c>
      <c r="E39" s="207"/>
      <c r="F39" s="207"/>
      <c r="G39" s="208" t="s">
        <v>43</v>
      </c>
      <c r="H39" s="209" t="s">
        <v>44</v>
      </c>
      <c r="I39" s="207"/>
      <c r="J39" s="210">
        <f>SUM(J30:J37)</f>
        <v>0</v>
      </c>
      <c r="K39" s="211"/>
      <c r="L39" s="189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190" customFormat="1" ht="14.45" customHeight="1">
      <c r="A40" s="187"/>
      <c r="B40" s="188"/>
      <c r="C40" s="187"/>
      <c r="D40" s="187"/>
      <c r="E40" s="187"/>
      <c r="F40" s="187"/>
      <c r="G40" s="187"/>
      <c r="H40" s="187"/>
      <c r="I40" s="187"/>
      <c r="J40" s="187"/>
      <c r="K40" s="187"/>
      <c r="L40" s="189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2:12" ht="14.45" customHeight="1">
      <c r="B41" s="183"/>
      <c r="L41" s="183"/>
    </row>
    <row r="42" spans="2:12" ht="14.45" customHeight="1">
      <c r="B42" s="183"/>
      <c r="L42" s="183"/>
    </row>
    <row r="43" spans="2:12" ht="14.45" customHeight="1">
      <c r="B43" s="183"/>
      <c r="L43" s="183"/>
    </row>
    <row r="44" spans="2:12" ht="14.45" customHeight="1">
      <c r="B44" s="183"/>
      <c r="L44" s="183"/>
    </row>
    <row r="45" spans="2:12" ht="14.45" customHeight="1">
      <c r="B45" s="183"/>
      <c r="L45" s="183"/>
    </row>
    <row r="46" spans="2:12" ht="14.45" customHeight="1">
      <c r="B46" s="183"/>
      <c r="L46" s="183"/>
    </row>
    <row r="47" spans="2:12" ht="14.45" customHeight="1">
      <c r="B47" s="183"/>
      <c r="L47" s="183"/>
    </row>
    <row r="48" spans="2:12" ht="14.45" customHeight="1">
      <c r="B48" s="183"/>
      <c r="L48" s="183"/>
    </row>
    <row r="49" spans="2:12" ht="14.45" customHeight="1">
      <c r="B49" s="183"/>
      <c r="L49" s="183"/>
    </row>
    <row r="50" spans="2:12" s="190" customFormat="1" ht="14.45" customHeight="1">
      <c r="B50" s="189"/>
      <c r="D50" s="212" t="s">
        <v>45</v>
      </c>
      <c r="E50" s="213"/>
      <c r="F50" s="213"/>
      <c r="G50" s="212" t="s">
        <v>46</v>
      </c>
      <c r="H50" s="213"/>
      <c r="I50" s="213"/>
      <c r="J50" s="213"/>
      <c r="K50" s="213"/>
      <c r="L50" s="189"/>
    </row>
    <row r="51" spans="2:12" ht="12">
      <c r="B51" s="183"/>
      <c r="L51" s="183"/>
    </row>
    <row r="52" spans="2:12" ht="12">
      <c r="B52" s="183"/>
      <c r="L52" s="183"/>
    </row>
    <row r="53" spans="2:12" ht="12">
      <c r="B53" s="183"/>
      <c r="L53" s="183"/>
    </row>
    <row r="54" spans="2:12" ht="12">
      <c r="B54" s="183"/>
      <c r="L54" s="183"/>
    </row>
    <row r="55" spans="2:12" ht="12">
      <c r="B55" s="183"/>
      <c r="L55" s="183"/>
    </row>
    <row r="56" spans="2:12" ht="12">
      <c r="B56" s="183"/>
      <c r="L56" s="183"/>
    </row>
    <row r="57" spans="2:12" ht="12">
      <c r="B57" s="183"/>
      <c r="L57" s="183"/>
    </row>
    <row r="58" spans="2:12" ht="12">
      <c r="B58" s="183"/>
      <c r="L58" s="183"/>
    </row>
    <row r="59" spans="2:12" ht="12">
      <c r="B59" s="183"/>
      <c r="L59" s="183"/>
    </row>
    <row r="60" spans="2:12" ht="12">
      <c r="B60" s="183"/>
      <c r="L60" s="183"/>
    </row>
    <row r="61" spans="1:31" s="190" customFormat="1" ht="12.75">
      <c r="A61" s="187"/>
      <c r="B61" s="188"/>
      <c r="C61" s="187"/>
      <c r="D61" s="214" t="s">
        <v>47</v>
      </c>
      <c r="E61" s="215"/>
      <c r="F61" s="216" t="s">
        <v>48</v>
      </c>
      <c r="G61" s="214" t="s">
        <v>47</v>
      </c>
      <c r="H61" s="215"/>
      <c r="I61" s="215"/>
      <c r="J61" s="217" t="s">
        <v>48</v>
      </c>
      <c r="K61" s="215"/>
      <c r="L61" s="189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2:12" ht="12">
      <c r="B62" s="183"/>
      <c r="L62" s="183"/>
    </row>
    <row r="63" spans="2:12" ht="12">
      <c r="B63" s="183"/>
      <c r="L63" s="183"/>
    </row>
    <row r="64" spans="2:12" ht="12">
      <c r="B64" s="183"/>
      <c r="L64" s="183"/>
    </row>
    <row r="65" spans="1:31" s="190" customFormat="1" ht="12.75">
      <c r="A65" s="187"/>
      <c r="B65" s="188"/>
      <c r="C65" s="187"/>
      <c r="D65" s="212" t="s">
        <v>49</v>
      </c>
      <c r="E65" s="218"/>
      <c r="F65" s="218"/>
      <c r="G65" s="212" t="s">
        <v>50</v>
      </c>
      <c r="H65" s="218"/>
      <c r="I65" s="218"/>
      <c r="J65" s="218"/>
      <c r="K65" s="218"/>
      <c r="L65" s="189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2:12" ht="12">
      <c r="B66" s="183"/>
      <c r="L66" s="183"/>
    </row>
    <row r="67" spans="2:12" ht="12">
      <c r="B67" s="183"/>
      <c r="L67" s="183"/>
    </row>
    <row r="68" spans="2:12" ht="12">
      <c r="B68" s="183"/>
      <c r="L68" s="183"/>
    </row>
    <row r="69" spans="2:12" ht="12">
      <c r="B69" s="183"/>
      <c r="L69" s="183"/>
    </row>
    <row r="70" spans="2:12" ht="12">
      <c r="B70" s="183"/>
      <c r="L70" s="183"/>
    </row>
    <row r="71" spans="2:12" ht="12">
      <c r="B71" s="183"/>
      <c r="L71" s="183"/>
    </row>
    <row r="72" spans="2:12" ht="12">
      <c r="B72" s="183"/>
      <c r="L72" s="183"/>
    </row>
    <row r="73" spans="2:12" ht="12">
      <c r="B73" s="183"/>
      <c r="L73" s="183"/>
    </row>
    <row r="74" spans="2:12" ht="12">
      <c r="B74" s="183"/>
      <c r="L74" s="183"/>
    </row>
    <row r="75" spans="2:12" ht="12">
      <c r="B75" s="183"/>
      <c r="L75" s="183"/>
    </row>
    <row r="76" spans="1:31" s="190" customFormat="1" ht="12.75">
      <c r="A76" s="187"/>
      <c r="B76" s="188"/>
      <c r="C76" s="187"/>
      <c r="D76" s="214" t="s">
        <v>47</v>
      </c>
      <c r="E76" s="215"/>
      <c r="F76" s="216" t="s">
        <v>48</v>
      </c>
      <c r="G76" s="214" t="s">
        <v>47</v>
      </c>
      <c r="H76" s="215"/>
      <c r="I76" s="215"/>
      <c r="J76" s="217" t="s">
        <v>48</v>
      </c>
      <c r="K76" s="215"/>
      <c r="L76" s="189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190" customFormat="1" ht="14.45" customHeight="1">
      <c r="A77" s="187"/>
      <c r="B77" s="219"/>
      <c r="C77" s="220"/>
      <c r="D77" s="220"/>
      <c r="E77" s="220"/>
      <c r="F77" s="220"/>
      <c r="G77" s="220"/>
      <c r="H77" s="220"/>
      <c r="I77" s="220"/>
      <c r="J77" s="220"/>
      <c r="K77" s="220"/>
      <c r="L77" s="189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31" s="190" customFormat="1" ht="6.95" customHeight="1">
      <c r="A81" s="187"/>
      <c r="B81" s="221"/>
      <c r="C81" s="222"/>
      <c r="D81" s="222"/>
      <c r="E81" s="222"/>
      <c r="F81" s="222"/>
      <c r="G81" s="222"/>
      <c r="H81" s="222"/>
      <c r="I81" s="222"/>
      <c r="J81" s="222"/>
      <c r="K81" s="222"/>
      <c r="L81" s="189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31" s="190" customFormat="1" ht="24.95" customHeight="1">
      <c r="A82" s="187"/>
      <c r="B82" s="188"/>
      <c r="C82" s="184" t="s">
        <v>120</v>
      </c>
      <c r="D82" s="187"/>
      <c r="E82" s="187"/>
      <c r="F82" s="187"/>
      <c r="G82" s="187"/>
      <c r="H82" s="187"/>
      <c r="I82" s="187"/>
      <c r="J82" s="187"/>
      <c r="K82" s="187"/>
      <c r="L82" s="189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31" s="190" customFormat="1" ht="6.95" customHeight="1">
      <c r="A83" s="187"/>
      <c r="B83" s="188"/>
      <c r="C83" s="187"/>
      <c r="D83" s="187"/>
      <c r="E83" s="187"/>
      <c r="F83" s="187"/>
      <c r="G83" s="187"/>
      <c r="H83" s="187"/>
      <c r="I83" s="187"/>
      <c r="J83" s="187"/>
      <c r="K83" s="187"/>
      <c r="L83" s="189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31" s="190" customFormat="1" ht="12" customHeight="1">
      <c r="A84" s="187"/>
      <c r="B84" s="188"/>
      <c r="C84" s="186" t="s">
        <v>16</v>
      </c>
      <c r="D84" s="187"/>
      <c r="E84" s="187"/>
      <c r="F84" s="187"/>
      <c r="G84" s="187"/>
      <c r="H84" s="187"/>
      <c r="I84" s="187"/>
      <c r="J84" s="187"/>
      <c r="K84" s="187"/>
      <c r="L84" s="189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31" s="190" customFormat="1" ht="16.5" customHeight="1">
      <c r="A85" s="187"/>
      <c r="B85" s="188"/>
      <c r="C85" s="187"/>
      <c r="D85" s="187"/>
      <c r="E85" s="372" t="str">
        <f>E7</f>
        <v>Novostavba patrového parkoviště Bezručova IV, Benešov</v>
      </c>
      <c r="F85" s="373"/>
      <c r="G85" s="373"/>
      <c r="H85" s="373"/>
      <c r="I85" s="187"/>
      <c r="J85" s="187"/>
      <c r="K85" s="187"/>
      <c r="L85" s="189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31" s="190" customFormat="1" ht="12" customHeight="1">
      <c r="A86" s="187"/>
      <c r="B86" s="188"/>
      <c r="C86" s="186" t="s">
        <v>116</v>
      </c>
      <c r="D86" s="187"/>
      <c r="E86" s="187"/>
      <c r="F86" s="187"/>
      <c r="G86" s="187"/>
      <c r="H86" s="187"/>
      <c r="I86" s="187"/>
      <c r="J86" s="187"/>
      <c r="K86" s="187"/>
      <c r="L86" s="189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31" s="190" customFormat="1" ht="16.5" customHeight="1">
      <c r="A87" s="187"/>
      <c r="B87" s="188"/>
      <c r="C87" s="187"/>
      <c r="D87" s="187"/>
      <c r="E87" s="368" t="str">
        <f>E9</f>
        <v>IO 04 - Přeložka SEK</v>
      </c>
      <c r="F87" s="369"/>
      <c r="G87" s="369"/>
      <c r="H87" s="369"/>
      <c r="I87" s="187"/>
      <c r="J87" s="187"/>
      <c r="K87" s="187"/>
      <c r="L87" s="189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31" s="190" customFormat="1" ht="6.95" customHeight="1">
      <c r="A88" s="187"/>
      <c r="B88" s="188"/>
      <c r="C88" s="187"/>
      <c r="D88" s="187"/>
      <c r="E88" s="187"/>
      <c r="F88" s="187"/>
      <c r="G88" s="187"/>
      <c r="H88" s="187"/>
      <c r="I88" s="187"/>
      <c r="J88" s="187"/>
      <c r="K88" s="187"/>
      <c r="L88" s="189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31" s="190" customFormat="1" ht="12" customHeight="1">
      <c r="A89" s="187"/>
      <c r="B89" s="188"/>
      <c r="C89" s="186" t="s">
        <v>20</v>
      </c>
      <c r="D89" s="187"/>
      <c r="E89" s="187"/>
      <c r="F89" s="191" t="str">
        <f>F12</f>
        <v xml:space="preserve"> </v>
      </c>
      <c r="G89" s="187"/>
      <c r="H89" s="187"/>
      <c r="I89" s="186" t="s">
        <v>22</v>
      </c>
      <c r="J89" s="192">
        <f>IF(J12="","",J12)</f>
        <v>44599</v>
      </c>
      <c r="K89" s="187"/>
      <c r="L89" s="189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31" s="190" customFormat="1" ht="6.95" customHeight="1">
      <c r="A90" s="187"/>
      <c r="B90" s="188"/>
      <c r="C90" s="187"/>
      <c r="D90" s="187"/>
      <c r="E90" s="187"/>
      <c r="F90" s="187"/>
      <c r="G90" s="187"/>
      <c r="H90" s="187"/>
      <c r="I90" s="187"/>
      <c r="J90" s="187"/>
      <c r="K90" s="187"/>
      <c r="L90" s="189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31" s="190" customFormat="1" ht="15.2" customHeight="1">
      <c r="A91" s="187"/>
      <c r="B91" s="188"/>
      <c r="C91" s="186" t="s">
        <v>23</v>
      </c>
      <c r="D91" s="187"/>
      <c r="E91" s="187"/>
      <c r="F91" s="191" t="str">
        <f>E15</f>
        <v xml:space="preserve"> </v>
      </c>
      <c r="G91" s="187"/>
      <c r="H91" s="187"/>
      <c r="I91" s="186" t="s">
        <v>28</v>
      </c>
      <c r="J91" s="223" t="str">
        <f>E21</f>
        <v xml:space="preserve"> </v>
      </c>
      <c r="K91" s="187"/>
      <c r="L91" s="189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31" s="190" customFormat="1" ht="15.2" customHeight="1">
      <c r="A92" s="187"/>
      <c r="B92" s="188"/>
      <c r="C92" s="186" t="s">
        <v>26</v>
      </c>
      <c r="D92" s="187"/>
      <c r="E92" s="187"/>
      <c r="F92" s="191" t="str">
        <f>IF(E18="","",E18)</f>
        <v>Vyplň údaj</v>
      </c>
      <c r="G92" s="187"/>
      <c r="H92" s="187"/>
      <c r="I92" s="186" t="s">
        <v>30</v>
      </c>
      <c r="J92" s="223" t="str">
        <f>E24</f>
        <v xml:space="preserve"> </v>
      </c>
      <c r="K92" s="187"/>
      <c r="L92" s="189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31" s="190" customFormat="1" ht="10.35" customHeight="1">
      <c r="A93" s="187"/>
      <c r="B93" s="188"/>
      <c r="C93" s="187"/>
      <c r="D93" s="187"/>
      <c r="E93" s="187"/>
      <c r="F93" s="187"/>
      <c r="G93" s="187"/>
      <c r="H93" s="187"/>
      <c r="I93" s="187"/>
      <c r="J93" s="187"/>
      <c r="K93" s="187"/>
      <c r="L93" s="189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31" s="190" customFormat="1" ht="29.25" customHeight="1">
      <c r="A94" s="187"/>
      <c r="B94" s="188"/>
      <c r="C94" s="224" t="s">
        <v>121</v>
      </c>
      <c r="D94" s="205"/>
      <c r="E94" s="205"/>
      <c r="F94" s="205"/>
      <c r="G94" s="205"/>
      <c r="H94" s="205"/>
      <c r="I94" s="205"/>
      <c r="J94" s="225" t="s">
        <v>122</v>
      </c>
      <c r="K94" s="205"/>
      <c r="L94" s="189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31" s="190" customFormat="1" ht="10.35" customHeight="1">
      <c r="A95" s="187"/>
      <c r="B95" s="188"/>
      <c r="C95" s="187"/>
      <c r="D95" s="187"/>
      <c r="E95" s="187"/>
      <c r="F95" s="187"/>
      <c r="G95" s="187"/>
      <c r="H95" s="187"/>
      <c r="I95" s="187"/>
      <c r="J95" s="187"/>
      <c r="K95" s="187"/>
      <c r="L95" s="189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47" s="190" customFormat="1" ht="22.9" customHeight="1">
      <c r="A96" s="187"/>
      <c r="B96" s="188"/>
      <c r="C96" s="226" t="s">
        <v>123</v>
      </c>
      <c r="D96" s="187"/>
      <c r="E96" s="187"/>
      <c r="F96" s="187"/>
      <c r="G96" s="187"/>
      <c r="H96" s="187"/>
      <c r="I96" s="187"/>
      <c r="J96" s="200">
        <f>J117</f>
        <v>0</v>
      </c>
      <c r="K96" s="187"/>
      <c r="L96" s="189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U96" s="180" t="s">
        <v>124</v>
      </c>
    </row>
    <row r="97" spans="2:12" s="227" customFormat="1" ht="24.95" customHeight="1">
      <c r="B97" s="228"/>
      <c r="D97" s="229" t="s">
        <v>1388</v>
      </c>
      <c r="E97" s="230"/>
      <c r="F97" s="230"/>
      <c r="G97" s="230"/>
      <c r="H97" s="230"/>
      <c r="I97" s="230"/>
      <c r="J97" s="231">
        <f>J118</f>
        <v>0</v>
      </c>
      <c r="L97" s="228"/>
    </row>
    <row r="98" spans="1:31" s="190" customFormat="1" ht="21.75" customHeight="1">
      <c r="A98" s="187"/>
      <c r="B98" s="188"/>
      <c r="C98" s="187"/>
      <c r="D98" s="187"/>
      <c r="E98" s="187"/>
      <c r="F98" s="187"/>
      <c r="G98" s="187"/>
      <c r="H98" s="187"/>
      <c r="I98" s="187"/>
      <c r="J98" s="187"/>
      <c r="K98" s="187"/>
      <c r="L98" s="189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</row>
    <row r="99" spans="1:31" s="190" customFormat="1" ht="6.95" customHeight="1">
      <c r="A99" s="187"/>
      <c r="B99" s="219"/>
      <c r="C99" s="220"/>
      <c r="D99" s="220"/>
      <c r="E99" s="220"/>
      <c r="F99" s="220"/>
      <c r="G99" s="220"/>
      <c r="H99" s="220"/>
      <c r="I99" s="220"/>
      <c r="J99" s="220"/>
      <c r="K99" s="220"/>
      <c r="L99" s="189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</row>
    <row r="103" spans="1:31" s="190" customFormat="1" ht="6.95" customHeight="1">
      <c r="A103" s="187"/>
      <c r="B103" s="221"/>
      <c r="C103" s="222"/>
      <c r="D103" s="222"/>
      <c r="E103" s="222"/>
      <c r="F103" s="222"/>
      <c r="G103" s="222"/>
      <c r="H103" s="222"/>
      <c r="I103" s="222"/>
      <c r="J103" s="222"/>
      <c r="K103" s="222"/>
      <c r="L103" s="189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</row>
    <row r="104" spans="1:31" s="190" customFormat="1" ht="24.95" customHeight="1">
      <c r="A104" s="187"/>
      <c r="B104" s="188"/>
      <c r="C104" s="184" t="s">
        <v>143</v>
      </c>
      <c r="D104" s="187"/>
      <c r="E104" s="187"/>
      <c r="F104" s="187"/>
      <c r="G104" s="187"/>
      <c r="H104" s="187"/>
      <c r="I104" s="187"/>
      <c r="J104" s="187"/>
      <c r="K104" s="187"/>
      <c r="L104" s="189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</row>
    <row r="105" spans="1:31" s="190" customFormat="1" ht="6.95" customHeight="1">
      <c r="A105" s="187"/>
      <c r="B105" s="188"/>
      <c r="C105" s="187"/>
      <c r="D105" s="187"/>
      <c r="E105" s="187"/>
      <c r="F105" s="187"/>
      <c r="G105" s="187"/>
      <c r="H105" s="187"/>
      <c r="I105" s="187"/>
      <c r="J105" s="187"/>
      <c r="K105" s="187"/>
      <c r="L105" s="189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</row>
    <row r="106" spans="1:31" s="190" customFormat="1" ht="12" customHeight="1">
      <c r="A106" s="187"/>
      <c r="B106" s="188"/>
      <c r="C106" s="186" t="s">
        <v>16</v>
      </c>
      <c r="D106" s="187"/>
      <c r="E106" s="187"/>
      <c r="F106" s="187"/>
      <c r="G106" s="187"/>
      <c r="H106" s="187"/>
      <c r="I106" s="187"/>
      <c r="J106" s="187"/>
      <c r="K106" s="187"/>
      <c r="L106" s="189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</row>
    <row r="107" spans="1:31" s="190" customFormat="1" ht="16.5" customHeight="1">
      <c r="A107" s="187"/>
      <c r="B107" s="188"/>
      <c r="C107" s="187"/>
      <c r="D107" s="187"/>
      <c r="E107" s="372" t="str">
        <f>E7</f>
        <v>Novostavba patrového parkoviště Bezručova IV, Benešov</v>
      </c>
      <c r="F107" s="373"/>
      <c r="G107" s="373"/>
      <c r="H107" s="373"/>
      <c r="I107" s="187"/>
      <c r="J107" s="187"/>
      <c r="K107" s="187"/>
      <c r="L107" s="189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08" spans="1:31" s="190" customFormat="1" ht="12" customHeight="1">
      <c r="A108" s="187"/>
      <c r="B108" s="188"/>
      <c r="C108" s="186" t="s">
        <v>116</v>
      </c>
      <c r="D108" s="187"/>
      <c r="E108" s="187"/>
      <c r="F108" s="187"/>
      <c r="G108" s="187"/>
      <c r="H108" s="187"/>
      <c r="I108" s="187"/>
      <c r="J108" s="187"/>
      <c r="K108" s="187"/>
      <c r="L108" s="189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190" customFormat="1" ht="16.5" customHeight="1">
      <c r="A109" s="187"/>
      <c r="B109" s="188"/>
      <c r="C109" s="187"/>
      <c r="D109" s="187"/>
      <c r="E109" s="368" t="str">
        <f>E9</f>
        <v>IO 04 - Přeložka SEK</v>
      </c>
      <c r="F109" s="369"/>
      <c r="G109" s="369"/>
      <c r="H109" s="369"/>
      <c r="I109" s="187"/>
      <c r="J109" s="187"/>
      <c r="K109" s="187"/>
      <c r="L109" s="189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190" customFormat="1" ht="6.95" customHeight="1">
      <c r="A110" s="187"/>
      <c r="B110" s="188"/>
      <c r="C110" s="187"/>
      <c r="D110" s="187"/>
      <c r="E110" s="187"/>
      <c r="F110" s="187"/>
      <c r="G110" s="187"/>
      <c r="H110" s="187"/>
      <c r="I110" s="187"/>
      <c r="J110" s="187"/>
      <c r="K110" s="187"/>
      <c r="L110" s="189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1:31" s="190" customFormat="1" ht="12" customHeight="1">
      <c r="A111" s="187"/>
      <c r="B111" s="188"/>
      <c r="C111" s="186" t="s">
        <v>20</v>
      </c>
      <c r="D111" s="187"/>
      <c r="E111" s="187"/>
      <c r="F111" s="191" t="str">
        <f>F12</f>
        <v xml:space="preserve"> </v>
      </c>
      <c r="G111" s="187"/>
      <c r="H111" s="187"/>
      <c r="I111" s="186" t="s">
        <v>22</v>
      </c>
      <c r="J111" s="192">
        <f>IF(J12="","",J12)</f>
        <v>44599</v>
      </c>
      <c r="K111" s="187"/>
      <c r="L111" s="189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31" s="190" customFormat="1" ht="6.95" customHeight="1">
      <c r="A112" s="187"/>
      <c r="B112" s="188"/>
      <c r="C112" s="187"/>
      <c r="D112" s="187"/>
      <c r="E112" s="187"/>
      <c r="F112" s="187"/>
      <c r="G112" s="187"/>
      <c r="H112" s="187"/>
      <c r="I112" s="187"/>
      <c r="J112" s="187"/>
      <c r="K112" s="187"/>
      <c r="L112" s="189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31" s="190" customFormat="1" ht="15.2" customHeight="1">
      <c r="A113" s="187"/>
      <c r="B113" s="188"/>
      <c r="C113" s="186" t="s">
        <v>23</v>
      </c>
      <c r="D113" s="187"/>
      <c r="E113" s="187"/>
      <c r="F113" s="191" t="str">
        <f>E15</f>
        <v xml:space="preserve"> </v>
      </c>
      <c r="G113" s="187"/>
      <c r="H113" s="187"/>
      <c r="I113" s="186" t="s">
        <v>28</v>
      </c>
      <c r="J113" s="223" t="str">
        <f>E21</f>
        <v xml:space="preserve"> </v>
      </c>
      <c r="K113" s="187"/>
      <c r="L113" s="189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31" s="190" customFormat="1" ht="15.2" customHeight="1">
      <c r="A114" s="187"/>
      <c r="B114" s="188"/>
      <c r="C114" s="186" t="s">
        <v>26</v>
      </c>
      <c r="D114" s="187"/>
      <c r="E114" s="187"/>
      <c r="F114" s="191" t="str">
        <f>IF(E18="","",E18)</f>
        <v>Vyplň údaj</v>
      </c>
      <c r="G114" s="187"/>
      <c r="H114" s="187"/>
      <c r="I114" s="186" t="s">
        <v>30</v>
      </c>
      <c r="J114" s="223" t="str">
        <f>E24</f>
        <v xml:space="preserve"> </v>
      </c>
      <c r="K114" s="187"/>
      <c r="L114" s="189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31" s="190" customFormat="1" ht="10.35" customHeight="1">
      <c r="A115" s="187"/>
      <c r="B115" s="188"/>
      <c r="C115" s="187"/>
      <c r="D115" s="187"/>
      <c r="E115" s="187"/>
      <c r="F115" s="187"/>
      <c r="G115" s="187"/>
      <c r="H115" s="187"/>
      <c r="I115" s="187"/>
      <c r="J115" s="187"/>
      <c r="K115" s="187"/>
      <c r="L115" s="189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31" s="247" customFormat="1" ht="29.25" customHeight="1">
      <c r="A116" s="237"/>
      <c r="B116" s="238"/>
      <c r="C116" s="239" t="s">
        <v>144</v>
      </c>
      <c r="D116" s="240" t="s">
        <v>57</v>
      </c>
      <c r="E116" s="240" t="s">
        <v>53</v>
      </c>
      <c r="F116" s="240" t="s">
        <v>54</v>
      </c>
      <c r="G116" s="240" t="s">
        <v>145</v>
      </c>
      <c r="H116" s="240" t="s">
        <v>146</v>
      </c>
      <c r="I116" s="240" t="s">
        <v>147</v>
      </c>
      <c r="J116" s="241" t="s">
        <v>122</v>
      </c>
      <c r="K116" s="242" t="s">
        <v>148</v>
      </c>
      <c r="L116" s="243"/>
      <c r="M116" s="244" t="s">
        <v>1</v>
      </c>
      <c r="N116" s="245" t="s">
        <v>36</v>
      </c>
      <c r="O116" s="245" t="s">
        <v>149</v>
      </c>
      <c r="P116" s="245" t="s">
        <v>150</v>
      </c>
      <c r="Q116" s="245" t="s">
        <v>151</v>
      </c>
      <c r="R116" s="245" t="s">
        <v>152</v>
      </c>
      <c r="S116" s="245" t="s">
        <v>153</v>
      </c>
      <c r="T116" s="246" t="s">
        <v>154</v>
      </c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</row>
    <row r="117" spans="1:63" s="190" customFormat="1" ht="22.9" customHeight="1">
      <c r="A117" s="187"/>
      <c r="B117" s="188"/>
      <c r="C117" s="248" t="s">
        <v>155</v>
      </c>
      <c r="D117" s="187"/>
      <c r="E117" s="187"/>
      <c r="F117" s="187"/>
      <c r="G117" s="187"/>
      <c r="H117" s="187"/>
      <c r="I117" s="187"/>
      <c r="J117" s="249">
        <f>BK117</f>
        <v>0</v>
      </c>
      <c r="K117" s="187"/>
      <c r="L117" s="188"/>
      <c r="M117" s="250"/>
      <c r="N117" s="251"/>
      <c r="O117" s="198"/>
      <c r="P117" s="252">
        <f>P118</f>
        <v>0</v>
      </c>
      <c r="Q117" s="198"/>
      <c r="R117" s="252">
        <f>R118</f>
        <v>0</v>
      </c>
      <c r="S117" s="198"/>
      <c r="T117" s="253">
        <f>T118</f>
        <v>0</v>
      </c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T117" s="180" t="s">
        <v>71</v>
      </c>
      <c r="AU117" s="180" t="s">
        <v>124</v>
      </c>
      <c r="BK117" s="254">
        <f>BK118</f>
        <v>0</v>
      </c>
    </row>
    <row r="118" spans="2:63" s="255" customFormat="1" ht="25.9" customHeight="1">
      <c r="B118" s="256"/>
      <c r="D118" s="257" t="s">
        <v>71</v>
      </c>
      <c r="E118" s="258" t="s">
        <v>1389</v>
      </c>
      <c r="F118" s="258" t="s">
        <v>1390</v>
      </c>
      <c r="J118" s="259">
        <f>BK118</f>
        <v>0</v>
      </c>
      <c r="L118" s="256"/>
      <c r="M118" s="316"/>
      <c r="N118" s="317"/>
      <c r="O118" s="317"/>
      <c r="P118" s="318">
        <v>0</v>
      </c>
      <c r="Q118" s="317"/>
      <c r="R118" s="318">
        <v>0</v>
      </c>
      <c r="S118" s="317"/>
      <c r="T118" s="319">
        <v>0</v>
      </c>
      <c r="AR118" s="257" t="s">
        <v>164</v>
      </c>
      <c r="AT118" s="264" t="s">
        <v>71</v>
      </c>
      <c r="AU118" s="264" t="s">
        <v>72</v>
      </c>
      <c r="AY118" s="257" t="s">
        <v>158</v>
      </c>
      <c r="BK118" s="265">
        <v>0</v>
      </c>
    </row>
    <row r="119" spans="1:31" s="190" customFormat="1" ht="6.95" customHeight="1">
      <c r="A119" s="187"/>
      <c r="B119" s="219"/>
      <c r="C119" s="220"/>
      <c r="D119" s="220"/>
      <c r="E119" s="220"/>
      <c r="F119" s="220"/>
      <c r="G119" s="220"/>
      <c r="H119" s="220"/>
      <c r="I119" s="220"/>
      <c r="J119" s="220"/>
      <c r="K119" s="220"/>
      <c r="L119" s="188"/>
      <c r="M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</sheetData>
  <sheetProtection algorithmName="SHA-512" hashValue="ulsrBbaKvxNPHjwUiAjvVfi64bL/abxUxCtMKWmmQ2G0e8ribsaU8XbobenDvlwZwLBdQ4bQdcQqDQyXLrVg5Q==" saltValue="Y/+GFU61DSChuXi6DrbeCQ==" spinCount="100000" sheet="1" objects="1" scenarios="1"/>
  <autoFilter ref="C116:K11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5"/>
      <c r="L2" s="355" t="s">
        <v>5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4" t="s">
        <v>114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81</v>
      </c>
    </row>
    <row r="4" spans="2:46" s="1" customFormat="1" ht="24.95" customHeight="1">
      <c r="B4" s="17"/>
      <c r="D4" s="18" t="s">
        <v>115</v>
      </c>
      <c r="I4" s="95"/>
      <c r="L4" s="17"/>
      <c r="M4" s="97" t="s">
        <v>10</v>
      </c>
      <c r="AT4" s="14" t="s">
        <v>3</v>
      </c>
    </row>
    <row r="5" spans="2:12" s="1" customFormat="1" ht="6.95" customHeight="1">
      <c r="B5" s="17"/>
      <c r="I5" s="95"/>
      <c r="L5" s="17"/>
    </row>
    <row r="6" spans="2:12" s="1" customFormat="1" ht="12" customHeight="1">
      <c r="B6" s="17"/>
      <c r="D6" s="24" t="s">
        <v>16</v>
      </c>
      <c r="I6" s="95"/>
      <c r="L6" s="17"/>
    </row>
    <row r="7" spans="2:12" s="1" customFormat="1" ht="16.5" customHeight="1">
      <c r="B7" s="17"/>
      <c r="E7" s="378" t="str">
        <f>'Rekapitulace stavby'!K6</f>
        <v>Novostavba patrového parkoviště Bezručova IV, Benešov</v>
      </c>
      <c r="F7" s="379"/>
      <c r="G7" s="379"/>
      <c r="H7" s="379"/>
      <c r="I7" s="95"/>
      <c r="L7" s="17"/>
    </row>
    <row r="8" spans="1:31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9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327" t="s">
        <v>1392</v>
      </c>
      <c r="F9" s="377"/>
      <c r="G9" s="377"/>
      <c r="H9" s="37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99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99" t="s">
        <v>22</v>
      </c>
      <c r="J12" s="52">
        <f>'Rekapitulace stavby'!AN8</f>
        <v>44599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9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99" t="s">
        <v>25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8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99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380" t="str">
        <f>'Rekapitulace stavby'!E14</f>
        <v>Vyplň údaj</v>
      </c>
      <c r="F18" s="339"/>
      <c r="G18" s="339"/>
      <c r="H18" s="339"/>
      <c r="I18" s="99" t="s">
        <v>25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8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99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99" t="s">
        <v>25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8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99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99" t="s">
        <v>25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8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100"/>
      <c r="B27" s="101"/>
      <c r="C27" s="100"/>
      <c r="D27" s="100"/>
      <c r="E27" s="381" t="s">
        <v>1</v>
      </c>
      <c r="F27" s="381"/>
      <c r="G27" s="381"/>
      <c r="H27" s="381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10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5" t="s">
        <v>32</v>
      </c>
      <c r="E30" s="29"/>
      <c r="F30" s="29"/>
      <c r="G30" s="29"/>
      <c r="H30" s="29"/>
      <c r="I30" s="98"/>
      <c r="J30" s="68">
        <f>ROUND(J117,2)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106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7" t="s">
        <v>36</v>
      </c>
      <c r="E33" s="24" t="s">
        <v>37</v>
      </c>
      <c r="F33" s="108">
        <f>ROUND((SUM(BE117:BE118)),2)</f>
        <v>0</v>
      </c>
      <c r="G33" s="29"/>
      <c r="H33" s="29"/>
      <c r="I33" s="109">
        <v>0.21</v>
      </c>
      <c r="J33" s="108">
        <f>ROUND(((SUM(BE117:BE118))*I33),2)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38</v>
      </c>
      <c r="F34" s="108">
        <f>ROUND((SUM(BF117:BF118)),2)</f>
        <v>0</v>
      </c>
      <c r="G34" s="29"/>
      <c r="H34" s="29"/>
      <c r="I34" s="109">
        <v>0.15</v>
      </c>
      <c r="J34" s="108">
        <f>ROUND(((SUM(BF117:BF118))*I34),2)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39</v>
      </c>
      <c r="F35" s="108">
        <f>ROUND((SUM(BG117:BG118)),2)</f>
        <v>0</v>
      </c>
      <c r="G35" s="29"/>
      <c r="H35" s="29"/>
      <c r="I35" s="109">
        <v>0.21</v>
      </c>
      <c r="J35" s="10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40</v>
      </c>
      <c r="F36" s="108">
        <f>ROUND((SUM(BH117:BH118)),2)</f>
        <v>0</v>
      </c>
      <c r="G36" s="29"/>
      <c r="H36" s="29"/>
      <c r="I36" s="109">
        <v>0.15</v>
      </c>
      <c r="J36" s="10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41</v>
      </c>
      <c r="F37" s="108">
        <f>ROUND((SUM(BI117:BI118)),2)</f>
        <v>0</v>
      </c>
      <c r="G37" s="29"/>
      <c r="H37" s="29"/>
      <c r="I37" s="109">
        <v>0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10"/>
      <c r="D39" s="111" t="s">
        <v>42</v>
      </c>
      <c r="E39" s="57"/>
      <c r="F39" s="57"/>
      <c r="G39" s="112" t="s">
        <v>43</v>
      </c>
      <c r="H39" s="113" t="s">
        <v>44</v>
      </c>
      <c r="I39" s="114"/>
      <c r="J39" s="115">
        <f>SUM(J30:J37)</f>
        <v>0</v>
      </c>
      <c r="K39" s="116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I41" s="95"/>
      <c r="L41" s="17"/>
    </row>
    <row r="42" spans="2:12" s="1" customFormat="1" ht="14.45" customHeight="1">
      <c r="B42" s="17"/>
      <c r="I42" s="95"/>
      <c r="L42" s="17"/>
    </row>
    <row r="43" spans="2:12" s="1" customFormat="1" ht="14.45" customHeight="1">
      <c r="B43" s="17"/>
      <c r="I43" s="95"/>
      <c r="L43" s="17"/>
    </row>
    <row r="44" spans="2:12" s="1" customFormat="1" ht="14.45" customHeight="1">
      <c r="B44" s="17"/>
      <c r="I44" s="95"/>
      <c r="L44" s="17"/>
    </row>
    <row r="45" spans="2:12" s="1" customFormat="1" ht="14.45" customHeight="1">
      <c r="B45" s="17"/>
      <c r="I45" s="95"/>
      <c r="L45" s="17"/>
    </row>
    <row r="46" spans="2:12" s="1" customFormat="1" ht="14.45" customHeight="1">
      <c r="B46" s="17"/>
      <c r="I46" s="95"/>
      <c r="L46" s="17"/>
    </row>
    <row r="47" spans="2:12" s="1" customFormat="1" ht="14.45" customHeight="1">
      <c r="B47" s="17"/>
      <c r="I47" s="95"/>
      <c r="L47" s="17"/>
    </row>
    <row r="48" spans="2:12" s="1" customFormat="1" ht="14.45" customHeight="1">
      <c r="B48" s="17"/>
      <c r="I48" s="95"/>
      <c r="L48" s="17"/>
    </row>
    <row r="49" spans="2:12" s="1" customFormat="1" ht="14.45" customHeight="1">
      <c r="B49" s="17"/>
      <c r="I49" s="95"/>
      <c r="L49" s="17"/>
    </row>
    <row r="50" spans="2:12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117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118" t="s">
        <v>48</v>
      </c>
      <c r="G61" s="42" t="s">
        <v>47</v>
      </c>
      <c r="H61" s="32"/>
      <c r="I61" s="119"/>
      <c r="J61" s="120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118" t="s">
        <v>48</v>
      </c>
      <c r="G76" s="42" t="s">
        <v>47</v>
      </c>
      <c r="H76" s="32"/>
      <c r="I76" s="119"/>
      <c r="J76" s="120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120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378" t="str">
        <f>E7</f>
        <v>Novostavba patrového parkoviště Bezručova IV, Benešov</v>
      </c>
      <c r="F85" s="379"/>
      <c r="G85" s="379"/>
      <c r="H85" s="37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9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327" t="str">
        <f>E9</f>
        <v>IO 05 - Přeložka teplovodu</v>
      </c>
      <c r="F87" s="377"/>
      <c r="G87" s="377"/>
      <c r="H87" s="37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99" t="s">
        <v>22</v>
      </c>
      <c r="J89" s="52">
        <f>IF(J12="","",J12)</f>
        <v>44599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99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99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24" t="s">
        <v>121</v>
      </c>
      <c r="D94" s="110"/>
      <c r="E94" s="110"/>
      <c r="F94" s="110"/>
      <c r="G94" s="110"/>
      <c r="H94" s="110"/>
      <c r="I94" s="125"/>
      <c r="J94" s="126" t="s">
        <v>122</v>
      </c>
      <c r="K94" s="11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7" t="s">
        <v>123</v>
      </c>
      <c r="D96" s="29"/>
      <c r="E96" s="29"/>
      <c r="F96" s="29"/>
      <c r="G96" s="29"/>
      <c r="H96" s="29"/>
      <c r="I96" s="98"/>
      <c r="J96" s="68">
        <f>J117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124</v>
      </c>
    </row>
    <row r="97" spans="2:12" s="9" customFormat="1" ht="24.95" customHeight="1">
      <c r="B97" s="128"/>
      <c r="D97" s="129" t="s">
        <v>1388</v>
      </c>
      <c r="E97" s="130"/>
      <c r="F97" s="130"/>
      <c r="G97" s="130"/>
      <c r="H97" s="130"/>
      <c r="I97" s="131"/>
      <c r="J97" s="132">
        <f>J118</f>
        <v>0</v>
      </c>
      <c r="L97" s="128"/>
    </row>
    <row r="98" spans="1:31" s="2" customFormat="1" ht="21.75" customHeight="1">
      <c r="A98" s="29"/>
      <c r="B98" s="30"/>
      <c r="C98" s="29"/>
      <c r="D98" s="29"/>
      <c r="E98" s="29"/>
      <c r="F98" s="29"/>
      <c r="G98" s="29"/>
      <c r="H98" s="29"/>
      <c r="I98" s="98"/>
      <c r="J98" s="29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122"/>
      <c r="J99" s="45"/>
      <c r="K99" s="45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3" spans="1:31" s="2" customFormat="1" ht="6.95" customHeight="1">
      <c r="A103" s="29"/>
      <c r="B103" s="46"/>
      <c r="C103" s="47"/>
      <c r="D103" s="47"/>
      <c r="E103" s="47"/>
      <c r="F103" s="47"/>
      <c r="G103" s="47"/>
      <c r="H103" s="47"/>
      <c r="I103" s="123"/>
      <c r="J103" s="47"/>
      <c r="K103" s="47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5" customHeight="1">
      <c r="A104" s="29"/>
      <c r="B104" s="30"/>
      <c r="C104" s="18" t="s">
        <v>143</v>
      </c>
      <c r="D104" s="29"/>
      <c r="E104" s="29"/>
      <c r="F104" s="29"/>
      <c r="G104" s="29"/>
      <c r="H104" s="29"/>
      <c r="I104" s="98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98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>
      <c r="A106" s="29"/>
      <c r="B106" s="30"/>
      <c r="C106" s="24" t="s">
        <v>16</v>
      </c>
      <c r="D106" s="29"/>
      <c r="E106" s="29"/>
      <c r="F106" s="29"/>
      <c r="G106" s="29"/>
      <c r="H106" s="29"/>
      <c r="I106" s="98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6.5" customHeight="1">
      <c r="A107" s="29"/>
      <c r="B107" s="30"/>
      <c r="C107" s="29"/>
      <c r="D107" s="29"/>
      <c r="E107" s="378" t="str">
        <f>E7</f>
        <v>Novostavba patrového parkoviště Bezručova IV, Benešov</v>
      </c>
      <c r="F107" s="379"/>
      <c r="G107" s="379"/>
      <c r="H107" s="37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116</v>
      </c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327" t="str">
        <f>E9</f>
        <v>IO 05 - Přeložka teplovodu</v>
      </c>
      <c r="F109" s="377"/>
      <c r="G109" s="377"/>
      <c r="H109" s="377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20</v>
      </c>
      <c r="D111" s="29"/>
      <c r="E111" s="29"/>
      <c r="F111" s="22" t="str">
        <f>F12</f>
        <v xml:space="preserve"> </v>
      </c>
      <c r="G111" s="29"/>
      <c r="H111" s="29"/>
      <c r="I111" s="99" t="s">
        <v>22</v>
      </c>
      <c r="J111" s="52">
        <f>IF(J12="","",J12)</f>
        <v>44599</v>
      </c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5.2" customHeight="1">
      <c r="A113" s="29"/>
      <c r="B113" s="30"/>
      <c r="C113" s="24" t="s">
        <v>23</v>
      </c>
      <c r="D113" s="29"/>
      <c r="E113" s="29"/>
      <c r="F113" s="22" t="str">
        <f>E15</f>
        <v xml:space="preserve"> </v>
      </c>
      <c r="G113" s="29"/>
      <c r="H113" s="29"/>
      <c r="I113" s="99" t="s">
        <v>28</v>
      </c>
      <c r="J113" s="27" t="str">
        <f>E21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5.2" customHeight="1">
      <c r="A114" s="29"/>
      <c r="B114" s="30"/>
      <c r="C114" s="24" t="s">
        <v>26</v>
      </c>
      <c r="D114" s="29"/>
      <c r="E114" s="29"/>
      <c r="F114" s="22" t="str">
        <f>IF(E18="","",E18)</f>
        <v>Vyplň údaj</v>
      </c>
      <c r="G114" s="29"/>
      <c r="H114" s="29"/>
      <c r="I114" s="99" t="s">
        <v>30</v>
      </c>
      <c r="J114" s="27" t="str">
        <f>E24</f>
        <v xml:space="preserve"> 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0.35" customHeight="1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11" customFormat="1" ht="29.25" customHeight="1">
      <c r="A116" s="133"/>
      <c r="B116" s="134"/>
      <c r="C116" s="135" t="s">
        <v>144</v>
      </c>
      <c r="D116" s="136" t="s">
        <v>57</v>
      </c>
      <c r="E116" s="136" t="s">
        <v>53</v>
      </c>
      <c r="F116" s="136" t="s">
        <v>54</v>
      </c>
      <c r="G116" s="136" t="s">
        <v>145</v>
      </c>
      <c r="H116" s="136" t="s">
        <v>146</v>
      </c>
      <c r="I116" s="137" t="s">
        <v>147</v>
      </c>
      <c r="J116" s="138" t="s">
        <v>122</v>
      </c>
      <c r="K116" s="139" t="s">
        <v>148</v>
      </c>
      <c r="L116" s="140"/>
      <c r="M116" s="59" t="s">
        <v>1</v>
      </c>
      <c r="N116" s="60" t="s">
        <v>36</v>
      </c>
      <c r="O116" s="60" t="s">
        <v>149</v>
      </c>
      <c r="P116" s="60" t="s">
        <v>150</v>
      </c>
      <c r="Q116" s="60" t="s">
        <v>151</v>
      </c>
      <c r="R116" s="60" t="s">
        <v>152</v>
      </c>
      <c r="S116" s="60" t="s">
        <v>153</v>
      </c>
      <c r="T116" s="61" t="s">
        <v>154</v>
      </c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63" s="2" customFormat="1" ht="22.9" customHeight="1">
      <c r="A117" s="29"/>
      <c r="B117" s="30"/>
      <c r="C117" s="66" t="s">
        <v>155</v>
      </c>
      <c r="D117" s="29"/>
      <c r="E117" s="29"/>
      <c r="F117" s="29"/>
      <c r="G117" s="29"/>
      <c r="H117" s="29"/>
      <c r="I117" s="98"/>
      <c r="J117" s="141">
        <f>BK117</f>
        <v>0</v>
      </c>
      <c r="K117" s="29"/>
      <c r="L117" s="30"/>
      <c r="M117" s="62"/>
      <c r="N117" s="53"/>
      <c r="O117" s="63"/>
      <c r="P117" s="142">
        <f>P118</f>
        <v>0</v>
      </c>
      <c r="Q117" s="63"/>
      <c r="R117" s="142">
        <f>R118</f>
        <v>0</v>
      </c>
      <c r="S117" s="63"/>
      <c r="T117" s="143">
        <f>T118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4" t="s">
        <v>71</v>
      </c>
      <c r="AU117" s="14" t="s">
        <v>124</v>
      </c>
      <c r="BK117" s="144">
        <f>BK118</f>
        <v>0</v>
      </c>
    </row>
    <row r="118" spans="2:63" s="12" customFormat="1" ht="25.9" customHeight="1">
      <c r="B118" s="145"/>
      <c r="D118" s="146" t="s">
        <v>71</v>
      </c>
      <c r="E118" s="147" t="s">
        <v>1389</v>
      </c>
      <c r="F118" s="147" t="s">
        <v>1390</v>
      </c>
      <c r="I118" s="148"/>
      <c r="J118" s="149">
        <f>BK118</f>
        <v>0</v>
      </c>
      <c r="L118" s="145"/>
      <c r="M118" s="155"/>
      <c r="N118" s="156"/>
      <c r="O118" s="156"/>
      <c r="P118" s="157">
        <v>0</v>
      </c>
      <c r="Q118" s="156"/>
      <c r="R118" s="157">
        <v>0</v>
      </c>
      <c r="S118" s="156"/>
      <c r="T118" s="158">
        <v>0</v>
      </c>
      <c r="AR118" s="146" t="s">
        <v>164</v>
      </c>
      <c r="AT118" s="150" t="s">
        <v>71</v>
      </c>
      <c r="AU118" s="150" t="s">
        <v>72</v>
      </c>
      <c r="AY118" s="146" t="s">
        <v>158</v>
      </c>
      <c r="BK118" s="151">
        <v>0</v>
      </c>
    </row>
    <row r="119" spans="1:31" s="2" customFormat="1" ht="6.95" customHeight="1">
      <c r="A119" s="29"/>
      <c r="B119" s="44"/>
      <c r="C119" s="45"/>
      <c r="D119" s="45"/>
      <c r="E119" s="45"/>
      <c r="F119" s="45"/>
      <c r="G119" s="45"/>
      <c r="H119" s="45"/>
      <c r="I119" s="122"/>
      <c r="J119" s="45"/>
      <c r="K119" s="45"/>
      <c r="L119" s="30"/>
      <c r="M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</sheetData>
  <sheetProtection algorithmName="SHA-512" hashValue="wBuUcMqoxOCmphrAO0mB/PooLrt8mrPeOPfRRxUlryJDYnVNxEPB/QG1r5dRV6aoHxX/TFD8A84h7X4Qc5YFqQ==" saltValue="y5dG72R+jYjFBvnHhR3q+w==" spinCount="100000" sheet="1" objects="1" scenarios="1"/>
  <autoFilter ref="C116:K11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07"/>
  <sheetViews>
    <sheetView showGridLines="0" workbookViewId="0" topLeftCell="A1"/>
  </sheetViews>
  <sheetFormatPr defaultColWidth="9.140625" defaultRowHeight="12"/>
  <cols>
    <col min="1" max="1" width="8.28125" style="179" customWidth="1"/>
    <col min="2" max="2" width="1.7109375" style="179" customWidth="1"/>
    <col min="3" max="3" width="4.140625" style="179" customWidth="1"/>
    <col min="4" max="4" width="4.28125" style="179" customWidth="1"/>
    <col min="5" max="5" width="17.140625" style="179" customWidth="1"/>
    <col min="6" max="6" width="50.8515625" style="179" customWidth="1"/>
    <col min="7" max="7" width="7.00390625" style="179" customWidth="1"/>
    <col min="8" max="8" width="11.421875" style="179" customWidth="1"/>
    <col min="9" max="10" width="20.140625" style="179" customWidth="1"/>
    <col min="11" max="11" width="20.140625" style="179" hidden="1" customWidth="1"/>
    <col min="12" max="12" width="9.28125" style="179" customWidth="1"/>
    <col min="13" max="13" width="10.8515625" style="179" hidden="1" customWidth="1"/>
    <col min="14" max="14" width="9.28125" style="179" hidden="1" customWidth="1"/>
    <col min="15" max="20" width="14.140625" style="179" hidden="1" customWidth="1"/>
    <col min="21" max="21" width="16.28125" style="179" hidden="1" customWidth="1"/>
    <col min="22" max="22" width="12.28125" style="179" customWidth="1"/>
    <col min="23" max="23" width="16.28125" style="179" customWidth="1"/>
    <col min="24" max="24" width="12.28125" style="179" customWidth="1"/>
    <col min="25" max="25" width="15.00390625" style="179" customWidth="1"/>
    <col min="26" max="26" width="11.00390625" style="179" customWidth="1"/>
    <col min="27" max="27" width="15.00390625" style="179" customWidth="1"/>
    <col min="28" max="28" width="16.28125" style="179" customWidth="1"/>
    <col min="29" max="29" width="11.00390625" style="179" customWidth="1"/>
    <col min="30" max="30" width="15.00390625" style="179" customWidth="1"/>
    <col min="31" max="31" width="16.28125" style="179" customWidth="1"/>
    <col min="32" max="43" width="9.28125" style="179" customWidth="1"/>
    <col min="44" max="65" width="9.28125" style="179" hidden="1" customWidth="1"/>
    <col min="66" max="16384" width="9.28125" style="179" customWidth="1"/>
  </cols>
  <sheetData>
    <row r="1" ht="12"/>
    <row r="2" spans="12:46" ht="36.95" customHeight="1">
      <c r="L2" s="370" t="s">
        <v>5</v>
      </c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80" t="s">
        <v>85</v>
      </c>
    </row>
    <row r="3" spans="2:46" ht="6.95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3"/>
      <c r="AT3" s="180" t="s">
        <v>81</v>
      </c>
    </row>
    <row r="4" spans="2:46" ht="24.95" customHeight="1">
      <c r="B4" s="183"/>
      <c r="D4" s="184" t="s">
        <v>115</v>
      </c>
      <c r="L4" s="183"/>
      <c r="M4" s="185" t="s">
        <v>10</v>
      </c>
      <c r="AT4" s="180" t="s">
        <v>3</v>
      </c>
    </row>
    <row r="5" spans="2:12" ht="6.95" customHeight="1">
      <c r="B5" s="183"/>
      <c r="L5" s="183"/>
    </row>
    <row r="6" spans="2:12" ht="12" customHeight="1">
      <c r="B6" s="183"/>
      <c r="D6" s="186" t="s">
        <v>16</v>
      </c>
      <c r="L6" s="183"/>
    </row>
    <row r="7" spans="2:12" ht="16.5" customHeight="1">
      <c r="B7" s="183"/>
      <c r="E7" s="372" t="str">
        <f>'Rekapitulace stavby'!K6</f>
        <v>Novostavba patrového parkoviště Bezručova IV, Benešov</v>
      </c>
      <c r="F7" s="373"/>
      <c r="G7" s="373"/>
      <c r="H7" s="373"/>
      <c r="L7" s="183"/>
    </row>
    <row r="8" spans="2:12" ht="12" customHeight="1">
      <c r="B8" s="183"/>
      <c r="D8" s="186" t="s">
        <v>116</v>
      </c>
      <c r="L8" s="183"/>
    </row>
    <row r="9" spans="1:31" s="190" customFormat="1" ht="16.5" customHeight="1">
      <c r="A9" s="187"/>
      <c r="B9" s="188"/>
      <c r="C9" s="187"/>
      <c r="D9" s="187"/>
      <c r="E9" s="372" t="s">
        <v>117</v>
      </c>
      <c r="F9" s="369"/>
      <c r="G9" s="369"/>
      <c r="H9" s="369"/>
      <c r="I9" s="187"/>
      <c r="J9" s="187"/>
      <c r="K9" s="187"/>
      <c r="L9" s="189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31" s="190" customFormat="1" ht="12" customHeight="1">
      <c r="A10" s="187"/>
      <c r="B10" s="188"/>
      <c r="C10" s="187"/>
      <c r="D10" s="186" t="s">
        <v>118</v>
      </c>
      <c r="E10" s="187"/>
      <c r="F10" s="187"/>
      <c r="G10" s="187"/>
      <c r="H10" s="187"/>
      <c r="I10" s="187"/>
      <c r="J10" s="187"/>
      <c r="K10" s="187"/>
      <c r="L10" s="189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31" s="190" customFormat="1" ht="16.5" customHeight="1">
      <c r="A11" s="187"/>
      <c r="B11" s="188"/>
      <c r="C11" s="187"/>
      <c r="D11" s="187"/>
      <c r="E11" s="368" t="s">
        <v>119</v>
      </c>
      <c r="F11" s="369"/>
      <c r="G11" s="369"/>
      <c r="H11" s="369"/>
      <c r="I11" s="187"/>
      <c r="J11" s="187"/>
      <c r="K11" s="187"/>
      <c r="L11" s="189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31" s="190" customFormat="1" ht="12">
      <c r="A12" s="187"/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9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31" s="190" customFormat="1" ht="12" customHeight="1">
      <c r="A13" s="187"/>
      <c r="B13" s="188"/>
      <c r="C13" s="187"/>
      <c r="D13" s="186" t="s">
        <v>18</v>
      </c>
      <c r="E13" s="187"/>
      <c r="F13" s="191" t="s">
        <v>1</v>
      </c>
      <c r="G13" s="187"/>
      <c r="H13" s="187"/>
      <c r="I13" s="186" t="s">
        <v>19</v>
      </c>
      <c r="J13" s="191" t="s">
        <v>1</v>
      </c>
      <c r="K13" s="187"/>
      <c r="L13" s="189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31" s="190" customFormat="1" ht="12" customHeight="1">
      <c r="A14" s="187"/>
      <c r="B14" s="188"/>
      <c r="C14" s="187"/>
      <c r="D14" s="186" t="s">
        <v>20</v>
      </c>
      <c r="E14" s="187"/>
      <c r="F14" s="191" t="s">
        <v>21</v>
      </c>
      <c r="G14" s="187"/>
      <c r="H14" s="187"/>
      <c r="I14" s="186" t="s">
        <v>22</v>
      </c>
      <c r="J14" s="192">
        <f>'Rekapitulace stavby'!AN8</f>
        <v>44599</v>
      </c>
      <c r="K14" s="187"/>
      <c r="L14" s="189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31" s="190" customFormat="1" ht="10.9" customHeight="1">
      <c r="A15" s="187"/>
      <c r="B15" s="188"/>
      <c r="C15" s="187"/>
      <c r="D15" s="187"/>
      <c r="E15" s="187"/>
      <c r="F15" s="187"/>
      <c r="G15" s="187"/>
      <c r="H15" s="187"/>
      <c r="I15" s="187"/>
      <c r="J15" s="187"/>
      <c r="K15" s="187"/>
      <c r="L15" s="189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31" s="190" customFormat="1" ht="12" customHeight="1">
      <c r="A16" s="187"/>
      <c r="B16" s="188"/>
      <c r="C16" s="187"/>
      <c r="D16" s="186" t="s">
        <v>23</v>
      </c>
      <c r="E16" s="187"/>
      <c r="F16" s="187"/>
      <c r="G16" s="187"/>
      <c r="H16" s="187"/>
      <c r="I16" s="186" t="s">
        <v>24</v>
      </c>
      <c r="J16" s="191" t="str">
        <f>IF('Rekapitulace stavby'!AN10="","",'Rekapitulace stavby'!AN10)</f>
        <v/>
      </c>
      <c r="K16" s="187"/>
      <c r="L16" s="189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190" customFormat="1" ht="18" customHeight="1">
      <c r="A17" s="187"/>
      <c r="B17" s="188"/>
      <c r="C17" s="187"/>
      <c r="D17" s="187"/>
      <c r="E17" s="191" t="str">
        <f>IF('Rekapitulace stavby'!E11="","",'Rekapitulace stavby'!E11)</f>
        <v xml:space="preserve"> </v>
      </c>
      <c r="F17" s="187"/>
      <c r="G17" s="187"/>
      <c r="H17" s="187"/>
      <c r="I17" s="186" t="s">
        <v>25</v>
      </c>
      <c r="J17" s="191" t="str">
        <f>IF('Rekapitulace stavby'!AN11="","",'Rekapitulace stavby'!AN11)</f>
        <v/>
      </c>
      <c r="K17" s="187"/>
      <c r="L17" s="189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190" customFormat="1" ht="6.95" customHeight="1">
      <c r="A18" s="187"/>
      <c r="B18" s="188"/>
      <c r="C18" s="187"/>
      <c r="D18" s="187"/>
      <c r="E18" s="187"/>
      <c r="F18" s="187"/>
      <c r="G18" s="187"/>
      <c r="H18" s="187"/>
      <c r="I18" s="187"/>
      <c r="J18" s="187"/>
      <c r="K18" s="187"/>
      <c r="L18" s="189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190" customFormat="1" ht="12" customHeight="1">
      <c r="A19" s="187"/>
      <c r="B19" s="188"/>
      <c r="C19" s="187"/>
      <c r="D19" s="186" t="s">
        <v>26</v>
      </c>
      <c r="E19" s="187"/>
      <c r="F19" s="187"/>
      <c r="G19" s="187"/>
      <c r="H19" s="187"/>
      <c r="I19" s="186" t="s">
        <v>24</v>
      </c>
      <c r="J19" s="193" t="str">
        <f>'Rekapitulace stavby'!AN13</f>
        <v>Vyplň údaj</v>
      </c>
      <c r="K19" s="187"/>
      <c r="L19" s="189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190" customFormat="1" ht="18" customHeight="1">
      <c r="A20" s="187"/>
      <c r="B20" s="188"/>
      <c r="C20" s="187"/>
      <c r="D20" s="187"/>
      <c r="E20" s="374" t="str">
        <f>'Rekapitulace stavby'!E14</f>
        <v>Vyplň údaj</v>
      </c>
      <c r="F20" s="375"/>
      <c r="G20" s="375"/>
      <c r="H20" s="375"/>
      <c r="I20" s="186" t="s">
        <v>25</v>
      </c>
      <c r="J20" s="193" t="str">
        <f>'Rekapitulace stavby'!AN14</f>
        <v>Vyplň údaj</v>
      </c>
      <c r="K20" s="187"/>
      <c r="L20" s="189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190" customFormat="1" ht="6.95" customHeight="1">
      <c r="A21" s="187"/>
      <c r="B21" s="188"/>
      <c r="C21" s="187"/>
      <c r="D21" s="187"/>
      <c r="E21" s="187"/>
      <c r="F21" s="187"/>
      <c r="G21" s="187"/>
      <c r="H21" s="187"/>
      <c r="I21" s="187"/>
      <c r="J21" s="187"/>
      <c r="K21" s="187"/>
      <c r="L21" s="189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190" customFormat="1" ht="12" customHeight="1">
      <c r="A22" s="187"/>
      <c r="B22" s="188"/>
      <c r="C22" s="187"/>
      <c r="D22" s="186" t="s">
        <v>28</v>
      </c>
      <c r="E22" s="187"/>
      <c r="F22" s="187"/>
      <c r="G22" s="187"/>
      <c r="H22" s="187"/>
      <c r="I22" s="186" t="s">
        <v>24</v>
      </c>
      <c r="J22" s="191" t="str">
        <f>IF('Rekapitulace stavby'!AN16="","",'Rekapitulace stavby'!AN16)</f>
        <v/>
      </c>
      <c r="K22" s="187"/>
      <c r="L22" s="189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190" customFormat="1" ht="18" customHeight="1">
      <c r="A23" s="187"/>
      <c r="B23" s="188"/>
      <c r="C23" s="187"/>
      <c r="D23" s="187"/>
      <c r="E23" s="191" t="str">
        <f>IF('Rekapitulace stavby'!E17="","",'Rekapitulace stavby'!E17)</f>
        <v xml:space="preserve"> </v>
      </c>
      <c r="F23" s="187"/>
      <c r="G23" s="187"/>
      <c r="H23" s="187"/>
      <c r="I23" s="186" t="s">
        <v>25</v>
      </c>
      <c r="J23" s="191" t="str">
        <f>IF('Rekapitulace stavby'!AN17="","",'Rekapitulace stavby'!AN17)</f>
        <v/>
      </c>
      <c r="K23" s="187"/>
      <c r="L23" s="189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190" customFormat="1" ht="6.95" customHeight="1">
      <c r="A24" s="187"/>
      <c r="B24" s="188"/>
      <c r="C24" s="187"/>
      <c r="D24" s="187"/>
      <c r="E24" s="187"/>
      <c r="F24" s="187"/>
      <c r="G24" s="187"/>
      <c r="H24" s="187"/>
      <c r="I24" s="187"/>
      <c r="J24" s="187"/>
      <c r="K24" s="187"/>
      <c r="L24" s="189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190" customFormat="1" ht="12" customHeight="1">
      <c r="A25" s="187"/>
      <c r="B25" s="188"/>
      <c r="C25" s="187"/>
      <c r="D25" s="186" t="s">
        <v>30</v>
      </c>
      <c r="E25" s="187"/>
      <c r="F25" s="187"/>
      <c r="G25" s="187"/>
      <c r="H25" s="187"/>
      <c r="I25" s="186" t="s">
        <v>24</v>
      </c>
      <c r="J25" s="191" t="str">
        <f>IF('Rekapitulace stavby'!AN19="","",'Rekapitulace stavby'!AN19)</f>
        <v/>
      </c>
      <c r="K25" s="187"/>
      <c r="L25" s="189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190" customFormat="1" ht="18" customHeight="1">
      <c r="A26" s="187"/>
      <c r="B26" s="188"/>
      <c r="C26" s="187"/>
      <c r="D26" s="187"/>
      <c r="E26" s="191" t="str">
        <f>IF('Rekapitulace stavby'!E20="","",'Rekapitulace stavby'!E20)</f>
        <v xml:space="preserve"> </v>
      </c>
      <c r="F26" s="187"/>
      <c r="G26" s="187"/>
      <c r="H26" s="187"/>
      <c r="I26" s="186" t="s">
        <v>25</v>
      </c>
      <c r="J26" s="191" t="str">
        <f>IF('Rekapitulace stavby'!AN20="","",'Rekapitulace stavby'!AN20)</f>
        <v/>
      </c>
      <c r="K26" s="187"/>
      <c r="L26" s="189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190" customFormat="1" ht="6.95" customHeight="1">
      <c r="A27" s="187"/>
      <c r="B27" s="188"/>
      <c r="C27" s="187"/>
      <c r="D27" s="187"/>
      <c r="E27" s="187"/>
      <c r="F27" s="187"/>
      <c r="G27" s="187"/>
      <c r="H27" s="187"/>
      <c r="I27" s="187"/>
      <c r="J27" s="187"/>
      <c r="K27" s="187"/>
      <c r="L27" s="189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</row>
    <row r="28" spans="1:31" s="190" customFormat="1" ht="12" customHeight="1">
      <c r="A28" s="187"/>
      <c r="B28" s="188"/>
      <c r="C28" s="187"/>
      <c r="D28" s="186" t="s">
        <v>31</v>
      </c>
      <c r="E28" s="187"/>
      <c r="F28" s="187"/>
      <c r="G28" s="187"/>
      <c r="H28" s="187"/>
      <c r="I28" s="187"/>
      <c r="J28" s="187"/>
      <c r="K28" s="187"/>
      <c r="L28" s="189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197" customFormat="1" ht="16.5" customHeight="1">
      <c r="A29" s="194"/>
      <c r="B29" s="195"/>
      <c r="C29" s="194"/>
      <c r="D29" s="194"/>
      <c r="E29" s="376" t="s">
        <v>1</v>
      </c>
      <c r="F29" s="376"/>
      <c r="G29" s="376"/>
      <c r="H29" s="376"/>
      <c r="I29" s="194"/>
      <c r="J29" s="194"/>
      <c r="K29" s="194"/>
      <c r="L29" s="196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</row>
    <row r="30" spans="1:31" s="190" customFormat="1" ht="6.95" customHeight="1">
      <c r="A30" s="187"/>
      <c r="B30" s="188"/>
      <c r="C30" s="187"/>
      <c r="D30" s="187"/>
      <c r="E30" s="187"/>
      <c r="F30" s="187"/>
      <c r="G30" s="187"/>
      <c r="H30" s="187"/>
      <c r="I30" s="187"/>
      <c r="J30" s="187"/>
      <c r="K30" s="187"/>
      <c r="L30" s="189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190" customFormat="1" ht="6.95" customHeight="1">
      <c r="A31" s="187"/>
      <c r="B31" s="188"/>
      <c r="C31" s="187"/>
      <c r="D31" s="198"/>
      <c r="E31" s="198"/>
      <c r="F31" s="198"/>
      <c r="G31" s="198"/>
      <c r="H31" s="198"/>
      <c r="I31" s="198"/>
      <c r="J31" s="198"/>
      <c r="K31" s="198"/>
      <c r="L31" s="189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190" customFormat="1" ht="25.35" customHeight="1">
      <c r="A32" s="187"/>
      <c r="B32" s="188"/>
      <c r="C32" s="187"/>
      <c r="D32" s="199" t="s">
        <v>32</v>
      </c>
      <c r="E32" s="187"/>
      <c r="F32" s="187"/>
      <c r="G32" s="187"/>
      <c r="H32" s="187"/>
      <c r="I32" s="187"/>
      <c r="J32" s="200">
        <f>ROUND(J138,2)</f>
        <v>0</v>
      </c>
      <c r="K32" s="187"/>
      <c r="L32" s="189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190" customFormat="1" ht="6.95" customHeight="1">
      <c r="A33" s="187"/>
      <c r="B33" s="188"/>
      <c r="C33" s="187"/>
      <c r="D33" s="198"/>
      <c r="E33" s="198"/>
      <c r="F33" s="198"/>
      <c r="G33" s="198"/>
      <c r="H33" s="198"/>
      <c r="I33" s="198"/>
      <c r="J33" s="198"/>
      <c r="K33" s="198"/>
      <c r="L33" s="189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190" customFormat="1" ht="14.45" customHeight="1">
      <c r="A34" s="187"/>
      <c r="B34" s="188"/>
      <c r="C34" s="187"/>
      <c r="D34" s="187"/>
      <c r="E34" s="187"/>
      <c r="F34" s="201" t="s">
        <v>34</v>
      </c>
      <c r="G34" s="187"/>
      <c r="H34" s="187"/>
      <c r="I34" s="201" t="s">
        <v>33</v>
      </c>
      <c r="J34" s="201" t="s">
        <v>35</v>
      </c>
      <c r="K34" s="187"/>
      <c r="L34" s="189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190" customFormat="1" ht="14.45" customHeight="1">
      <c r="A35" s="187"/>
      <c r="B35" s="188"/>
      <c r="C35" s="187"/>
      <c r="D35" s="202" t="s">
        <v>36</v>
      </c>
      <c r="E35" s="186" t="s">
        <v>37</v>
      </c>
      <c r="F35" s="203">
        <f>ROUND((SUM(BE138:BE606)),2)</f>
        <v>0</v>
      </c>
      <c r="G35" s="187"/>
      <c r="H35" s="187"/>
      <c r="I35" s="204">
        <v>0.21</v>
      </c>
      <c r="J35" s="203">
        <f>ROUND(((SUM(BE138:BE606))*I35),2)</f>
        <v>0</v>
      </c>
      <c r="K35" s="187"/>
      <c r="L35" s="189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190" customFormat="1" ht="14.45" customHeight="1">
      <c r="A36" s="187"/>
      <c r="B36" s="188"/>
      <c r="C36" s="187"/>
      <c r="D36" s="187"/>
      <c r="E36" s="186" t="s">
        <v>38</v>
      </c>
      <c r="F36" s="203">
        <f>ROUND((SUM(BF138:BF606)),2)</f>
        <v>0</v>
      </c>
      <c r="G36" s="187"/>
      <c r="H36" s="187"/>
      <c r="I36" s="204">
        <v>0.15</v>
      </c>
      <c r="J36" s="203">
        <f>ROUND(((SUM(BF138:BF606))*I36),2)</f>
        <v>0</v>
      </c>
      <c r="K36" s="187"/>
      <c r="L36" s="189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190" customFormat="1" ht="14.45" customHeight="1" hidden="1">
      <c r="A37" s="187"/>
      <c r="B37" s="188"/>
      <c r="C37" s="187"/>
      <c r="D37" s="187"/>
      <c r="E37" s="186" t="s">
        <v>39</v>
      </c>
      <c r="F37" s="203">
        <f>ROUND((SUM(BG138:BG606)),2)</f>
        <v>0</v>
      </c>
      <c r="G37" s="187"/>
      <c r="H37" s="187"/>
      <c r="I37" s="204">
        <v>0.21</v>
      </c>
      <c r="J37" s="203">
        <f>0</f>
        <v>0</v>
      </c>
      <c r="K37" s="187"/>
      <c r="L37" s="189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190" customFormat="1" ht="14.45" customHeight="1" hidden="1">
      <c r="A38" s="187"/>
      <c r="B38" s="188"/>
      <c r="C38" s="187"/>
      <c r="D38" s="187"/>
      <c r="E38" s="186" t="s">
        <v>40</v>
      </c>
      <c r="F38" s="203">
        <f>ROUND((SUM(BH138:BH606)),2)</f>
        <v>0</v>
      </c>
      <c r="G38" s="187"/>
      <c r="H38" s="187"/>
      <c r="I38" s="204">
        <v>0.15</v>
      </c>
      <c r="J38" s="203">
        <f>0</f>
        <v>0</v>
      </c>
      <c r="K38" s="187"/>
      <c r="L38" s="189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190" customFormat="1" ht="14.45" customHeight="1" hidden="1">
      <c r="A39" s="187"/>
      <c r="B39" s="188"/>
      <c r="C39" s="187"/>
      <c r="D39" s="187"/>
      <c r="E39" s="186" t="s">
        <v>41</v>
      </c>
      <c r="F39" s="203">
        <f>ROUND((SUM(BI138:BI606)),2)</f>
        <v>0</v>
      </c>
      <c r="G39" s="187"/>
      <c r="H39" s="187"/>
      <c r="I39" s="204">
        <v>0</v>
      </c>
      <c r="J39" s="203">
        <f>0</f>
        <v>0</v>
      </c>
      <c r="K39" s="187"/>
      <c r="L39" s="189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190" customFormat="1" ht="6.95" customHeight="1">
      <c r="A40" s="187"/>
      <c r="B40" s="188"/>
      <c r="C40" s="187"/>
      <c r="D40" s="187"/>
      <c r="E40" s="187"/>
      <c r="F40" s="187"/>
      <c r="G40" s="187"/>
      <c r="H40" s="187"/>
      <c r="I40" s="187"/>
      <c r="J40" s="187"/>
      <c r="K40" s="187"/>
      <c r="L40" s="189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s="190" customFormat="1" ht="25.35" customHeight="1">
      <c r="A41" s="187"/>
      <c r="B41" s="188"/>
      <c r="C41" s="205"/>
      <c r="D41" s="206" t="s">
        <v>42</v>
      </c>
      <c r="E41" s="207"/>
      <c r="F41" s="207"/>
      <c r="G41" s="208" t="s">
        <v>43</v>
      </c>
      <c r="H41" s="209" t="s">
        <v>44</v>
      </c>
      <c r="I41" s="207"/>
      <c r="J41" s="210">
        <f>SUM(J32:J39)</f>
        <v>0</v>
      </c>
      <c r="K41" s="211"/>
      <c r="L41" s="189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</row>
    <row r="42" spans="1:31" s="190" customFormat="1" ht="14.45" customHeight="1">
      <c r="A42" s="187"/>
      <c r="B42" s="188"/>
      <c r="C42" s="187"/>
      <c r="D42" s="187"/>
      <c r="E42" s="187"/>
      <c r="F42" s="187"/>
      <c r="G42" s="187"/>
      <c r="H42" s="187"/>
      <c r="I42" s="187"/>
      <c r="J42" s="187"/>
      <c r="K42" s="187"/>
      <c r="L42" s="189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</row>
    <row r="43" spans="2:12" ht="14.45" customHeight="1">
      <c r="B43" s="183"/>
      <c r="L43" s="183"/>
    </row>
    <row r="44" spans="2:12" ht="14.45" customHeight="1">
      <c r="B44" s="183"/>
      <c r="L44" s="183"/>
    </row>
    <row r="45" spans="2:12" ht="14.45" customHeight="1">
      <c r="B45" s="183"/>
      <c r="L45" s="183"/>
    </row>
    <row r="46" spans="2:12" ht="14.45" customHeight="1">
      <c r="B46" s="183"/>
      <c r="L46" s="183"/>
    </row>
    <row r="47" spans="2:12" ht="14.45" customHeight="1">
      <c r="B47" s="183"/>
      <c r="L47" s="183"/>
    </row>
    <row r="48" spans="2:12" ht="14.45" customHeight="1">
      <c r="B48" s="183"/>
      <c r="L48" s="183"/>
    </row>
    <row r="49" spans="2:12" ht="14.45" customHeight="1">
      <c r="B49" s="183"/>
      <c r="L49" s="183"/>
    </row>
    <row r="50" spans="2:12" s="190" customFormat="1" ht="14.45" customHeight="1">
      <c r="B50" s="189"/>
      <c r="D50" s="212" t="s">
        <v>45</v>
      </c>
      <c r="E50" s="213"/>
      <c r="F50" s="213"/>
      <c r="G50" s="212" t="s">
        <v>46</v>
      </c>
      <c r="H50" s="213"/>
      <c r="I50" s="213"/>
      <c r="J50" s="213"/>
      <c r="K50" s="213"/>
      <c r="L50" s="189"/>
    </row>
    <row r="51" spans="2:12" ht="12">
      <c r="B51" s="183"/>
      <c r="L51" s="183"/>
    </row>
    <row r="52" spans="2:12" ht="12">
      <c r="B52" s="183"/>
      <c r="L52" s="183"/>
    </row>
    <row r="53" spans="2:12" ht="12">
      <c r="B53" s="183"/>
      <c r="L53" s="183"/>
    </row>
    <row r="54" spans="2:12" ht="12">
      <c r="B54" s="183"/>
      <c r="L54" s="183"/>
    </row>
    <row r="55" spans="2:12" ht="12">
      <c r="B55" s="183"/>
      <c r="L55" s="183"/>
    </row>
    <row r="56" spans="2:12" ht="12">
      <c r="B56" s="183"/>
      <c r="L56" s="183"/>
    </row>
    <row r="57" spans="2:12" ht="12">
      <c r="B57" s="183"/>
      <c r="L57" s="183"/>
    </row>
    <row r="58" spans="2:12" ht="12">
      <c r="B58" s="183"/>
      <c r="L58" s="183"/>
    </row>
    <row r="59" spans="2:12" ht="12">
      <c r="B59" s="183"/>
      <c r="L59" s="183"/>
    </row>
    <row r="60" spans="2:12" ht="12">
      <c r="B60" s="183"/>
      <c r="L60" s="183"/>
    </row>
    <row r="61" spans="1:31" s="190" customFormat="1" ht="12.75">
      <c r="A61" s="187"/>
      <c r="B61" s="188"/>
      <c r="C61" s="187"/>
      <c r="D61" s="214" t="s">
        <v>47</v>
      </c>
      <c r="E61" s="215"/>
      <c r="F61" s="216" t="s">
        <v>48</v>
      </c>
      <c r="G61" s="214" t="s">
        <v>47</v>
      </c>
      <c r="H61" s="215"/>
      <c r="I61" s="215"/>
      <c r="J61" s="217" t="s">
        <v>48</v>
      </c>
      <c r="K61" s="215"/>
      <c r="L61" s="189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2:12" ht="12">
      <c r="B62" s="183"/>
      <c r="L62" s="183"/>
    </row>
    <row r="63" spans="2:12" ht="12">
      <c r="B63" s="183"/>
      <c r="L63" s="183"/>
    </row>
    <row r="64" spans="2:12" ht="12">
      <c r="B64" s="183"/>
      <c r="L64" s="183"/>
    </row>
    <row r="65" spans="1:31" s="190" customFormat="1" ht="12.75">
      <c r="A65" s="187"/>
      <c r="B65" s="188"/>
      <c r="C65" s="187"/>
      <c r="D65" s="212" t="s">
        <v>49</v>
      </c>
      <c r="E65" s="218"/>
      <c r="F65" s="218"/>
      <c r="G65" s="212" t="s">
        <v>50</v>
      </c>
      <c r="H65" s="218"/>
      <c r="I65" s="218"/>
      <c r="J65" s="218"/>
      <c r="K65" s="218"/>
      <c r="L65" s="189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2:12" ht="12">
      <c r="B66" s="183"/>
      <c r="L66" s="183"/>
    </row>
    <row r="67" spans="2:12" ht="12">
      <c r="B67" s="183"/>
      <c r="L67" s="183"/>
    </row>
    <row r="68" spans="2:12" ht="12">
      <c r="B68" s="183"/>
      <c r="L68" s="183"/>
    </row>
    <row r="69" spans="2:12" ht="12">
      <c r="B69" s="183"/>
      <c r="L69" s="183"/>
    </row>
    <row r="70" spans="2:12" ht="12">
      <c r="B70" s="183"/>
      <c r="L70" s="183"/>
    </row>
    <row r="71" spans="2:12" ht="12">
      <c r="B71" s="183"/>
      <c r="L71" s="183"/>
    </row>
    <row r="72" spans="2:12" ht="12">
      <c r="B72" s="183"/>
      <c r="L72" s="183"/>
    </row>
    <row r="73" spans="2:12" ht="12">
      <c r="B73" s="183"/>
      <c r="L73" s="183"/>
    </row>
    <row r="74" spans="2:12" ht="12">
      <c r="B74" s="183"/>
      <c r="L74" s="183"/>
    </row>
    <row r="75" spans="2:12" ht="12">
      <c r="B75" s="183"/>
      <c r="L75" s="183"/>
    </row>
    <row r="76" spans="1:31" s="190" customFormat="1" ht="12.75">
      <c r="A76" s="187"/>
      <c r="B76" s="188"/>
      <c r="C76" s="187"/>
      <c r="D76" s="214" t="s">
        <v>47</v>
      </c>
      <c r="E76" s="215"/>
      <c r="F76" s="216" t="s">
        <v>48</v>
      </c>
      <c r="G76" s="214" t="s">
        <v>47</v>
      </c>
      <c r="H76" s="215"/>
      <c r="I76" s="215"/>
      <c r="J76" s="217" t="s">
        <v>48</v>
      </c>
      <c r="K76" s="215"/>
      <c r="L76" s="189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190" customFormat="1" ht="14.45" customHeight="1">
      <c r="A77" s="187"/>
      <c r="B77" s="219"/>
      <c r="C77" s="220"/>
      <c r="D77" s="220"/>
      <c r="E77" s="220"/>
      <c r="F77" s="220"/>
      <c r="G77" s="220"/>
      <c r="H77" s="220"/>
      <c r="I77" s="220"/>
      <c r="J77" s="220"/>
      <c r="K77" s="220"/>
      <c r="L77" s="189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31" s="190" customFormat="1" ht="6.95" customHeight="1">
      <c r="A81" s="187"/>
      <c r="B81" s="221"/>
      <c r="C81" s="222"/>
      <c r="D81" s="222"/>
      <c r="E81" s="222"/>
      <c r="F81" s="222"/>
      <c r="G81" s="222"/>
      <c r="H81" s="222"/>
      <c r="I81" s="222"/>
      <c r="J81" s="222"/>
      <c r="K81" s="222"/>
      <c r="L81" s="189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31" s="190" customFormat="1" ht="24.95" customHeight="1">
      <c r="A82" s="187"/>
      <c r="B82" s="188"/>
      <c r="C82" s="184" t="s">
        <v>120</v>
      </c>
      <c r="D82" s="187"/>
      <c r="E82" s="187"/>
      <c r="F82" s="187"/>
      <c r="G82" s="187"/>
      <c r="H82" s="187"/>
      <c r="I82" s="187"/>
      <c r="J82" s="187"/>
      <c r="K82" s="187"/>
      <c r="L82" s="189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31" s="190" customFormat="1" ht="6.95" customHeight="1">
      <c r="A83" s="187"/>
      <c r="B83" s="188"/>
      <c r="C83" s="187"/>
      <c r="D83" s="187"/>
      <c r="E83" s="187"/>
      <c r="F83" s="187"/>
      <c r="G83" s="187"/>
      <c r="H83" s="187"/>
      <c r="I83" s="187"/>
      <c r="J83" s="187"/>
      <c r="K83" s="187"/>
      <c r="L83" s="189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31" s="190" customFormat="1" ht="12" customHeight="1">
      <c r="A84" s="187"/>
      <c r="B84" s="188"/>
      <c r="C84" s="186" t="s">
        <v>16</v>
      </c>
      <c r="D84" s="187"/>
      <c r="E84" s="187"/>
      <c r="F84" s="187"/>
      <c r="G84" s="187"/>
      <c r="H84" s="187"/>
      <c r="I84" s="187"/>
      <c r="J84" s="187"/>
      <c r="K84" s="187"/>
      <c r="L84" s="189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31" s="190" customFormat="1" ht="16.5" customHeight="1">
      <c r="A85" s="187"/>
      <c r="B85" s="188"/>
      <c r="C85" s="187"/>
      <c r="D85" s="187"/>
      <c r="E85" s="372" t="str">
        <f>E7</f>
        <v>Novostavba patrového parkoviště Bezručova IV, Benešov</v>
      </c>
      <c r="F85" s="373"/>
      <c r="G85" s="373"/>
      <c r="H85" s="373"/>
      <c r="I85" s="187"/>
      <c r="J85" s="187"/>
      <c r="K85" s="187"/>
      <c r="L85" s="189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2:12" ht="12" customHeight="1">
      <c r="B86" s="183"/>
      <c r="C86" s="186" t="s">
        <v>116</v>
      </c>
      <c r="L86" s="183"/>
    </row>
    <row r="87" spans="1:31" s="190" customFormat="1" ht="16.5" customHeight="1">
      <c r="A87" s="187"/>
      <c r="B87" s="188"/>
      <c r="C87" s="187"/>
      <c r="D87" s="187"/>
      <c r="E87" s="372" t="s">
        <v>117</v>
      </c>
      <c r="F87" s="369"/>
      <c r="G87" s="369"/>
      <c r="H87" s="369"/>
      <c r="I87" s="187"/>
      <c r="J87" s="187"/>
      <c r="K87" s="187"/>
      <c r="L87" s="189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31" s="190" customFormat="1" ht="12" customHeight="1">
      <c r="A88" s="187"/>
      <c r="B88" s="188"/>
      <c r="C88" s="186" t="s">
        <v>118</v>
      </c>
      <c r="D88" s="187"/>
      <c r="E88" s="187"/>
      <c r="F88" s="187"/>
      <c r="G88" s="187"/>
      <c r="H88" s="187"/>
      <c r="I88" s="187"/>
      <c r="J88" s="187"/>
      <c r="K88" s="187"/>
      <c r="L88" s="189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31" s="190" customFormat="1" ht="16.5" customHeight="1">
      <c r="A89" s="187"/>
      <c r="B89" s="188"/>
      <c r="C89" s="187"/>
      <c r="D89" s="187"/>
      <c r="E89" s="368" t="str">
        <f>E11</f>
        <v>C 01 - Patrové parkoviště</v>
      </c>
      <c r="F89" s="369"/>
      <c r="G89" s="369"/>
      <c r="H89" s="369"/>
      <c r="I89" s="187"/>
      <c r="J89" s="187"/>
      <c r="K89" s="187"/>
      <c r="L89" s="189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31" s="190" customFormat="1" ht="6.95" customHeight="1">
      <c r="A90" s="187"/>
      <c r="B90" s="188"/>
      <c r="C90" s="187"/>
      <c r="D90" s="187"/>
      <c r="E90" s="187"/>
      <c r="F90" s="187"/>
      <c r="G90" s="187"/>
      <c r="H90" s="187"/>
      <c r="I90" s="187"/>
      <c r="J90" s="187"/>
      <c r="K90" s="187"/>
      <c r="L90" s="189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31" s="190" customFormat="1" ht="12" customHeight="1">
      <c r="A91" s="187"/>
      <c r="B91" s="188"/>
      <c r="C91" s="186" t="s">
        <v>20</v>
      </c>
      <c r="D91" s="187"/>
      <c r="E91" s="187"/>
      <c r="F91" s="191" t="str">
        <f>F14</f>
        <v xml:space="preserve"> </v>
      </c>
      <c r="G91" s="187"/>
      <c r="H91" s="187"/>
      <c r="I91" s="186" t="s">
        <v>22</v>
      </c>
      <c r="J91" s="192">
        <f>IF(J14="","",J14)</f>
        <v>44599</v>
      </c>
      <c r="K91" s="187"/>
      <c r="L91" s="189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31" s="190" customFormat="1" ht="6.95" customHeight="1">
      <c r="A92" s="187"/>
      <c r="B92" s="188"/>
      <c r="C92" s="187"/>
      <c r="D92" s="187"/>
      <c r="E92" s="187"/>
      <c r="F92" s="187"/>
      <c r="G92" s="187"/>
      <c r="H92" s="187"/>
      <c r="I92" s="187"/>
      <c r="J92" s="187"/>
      <c r="K92" s="187"/>
      <c r="L92" s="189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31" s="190" customFormat="1" ht="15.2" customHeight="1">
      <c r="A93" s="187"/>
      <c r="B93" s="188"/>
      <c r="C93" s="186" t="s">
        <v>23</v>
      </c>
      <c r="D93" s="187"/>
      <c r="E93" s="187"/>
      <c r="F93" s="191" t="str">
        <f>E17</f>
        <v xml:space="preserve"> </v>
      </c>
      <c r="G93" s="187"/>
      <c r="H93" s="187"/>
      <c r="I93" s="186" t="s">
        <v>28</v>
      </c>
      <c r="J93" s="223" t="str">
        <f>E23</f>
        <v xml:space="preserve"> </v>
      </c>
      <c r="K93" s="187"/>
      <c r="L93" s="189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31" s="190" customFormat="1" ht="15.2" customHeight="1">
      <c r="A94" s="187"/>
      <c r="B94" s="188"/>
      <c r="C94" s="186" t="s">
        <v>26</v>
      </c>
      <c r="D94" s="187"/>
      <c r="E94" s="187"/>
      <c r="F94" s="191" t="str">
        <f>IF(E20="","",E20)</f>
        <v>Vyplň údaj</v>
      </c>
      <c r="G94" s="187"/>
      <c r="H94" s="187"/>
      <c r="I94" s="186" t="s">
        <v>30</v>
      </c>
      <c r="J94" s="223" t="str">
        <f>E26</f>
        <v xml:space="preserve"> </v>
      </c>
      <c r="K94" s="187"/>
      <c r="L94" s="189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31" s="190" customFormat="1" ht="10.35" customHeight="1">
      <c r="A95" s="187"/>
      <c r="B95" s="188"/>
      <c r="C95" s="187"/>
      <c r="D95" s="187"/>
      <c r="E95" s="187"/>
      <c r="F95" s="187"/>
      <c r="G95" s="187"/>
      <c r="H95" s="187"/>
      <c r="I95" s="187"/>
      <c r="J95" s="187"/>
      <c r="K95" s="187"/>
      <c r="L95" s="189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31" s="190" customFormat="1" ht="29.25" customHeight="1">
      <c r="A96" s="187"/>
      <c r="B96" s="188"/>
      <c r="C96" s="224" t="s">
        <v>121</v>
      </c>
      <c r="D96" s="205"/>
      <c r="E96" s="205"/>
      <c r="F96" s="205"/>
      <c r="G96" s="205"/>
      <c r="H96" s="205"/>
      <c r="I96" s="205"/>
      <c r="J96" s="225" t="s">
        <v>122</v>
      </c>
      <c r="K96" s="205"/>
      <c r="L96" s="189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31" s="190" customFormat="1" ht="10.35" customHeight="1">
      <c r="A97" s="187"/>
      <c r="B97" s="188"/>
      <c r="C97" s="187"/>
      <c r="D97" s="187"/>
      <c r="E97" s="187"/>
      <c r="F97" s="187"/>
      <c r="G97" s="187"/>
      <c r="H97" s="187"/>
      <c r="I97" s="187"/>
      <c r="J97" s="187"/>
      <c r="K97" s="187"/>
      <c r="L97" s="189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pans="1:47" s="190" customFormat="1" ht="22.9" customHeight="1">
      <c r="A98" s="187"/>
      <c r="B98" s="188"/>
      <c r="C98" s="226" t="s">
        <v>123</v>
      </c>
      <c r="D98" s="187"/>
      <c r="E98" s="187"/>
      <c r="F98" s="187"/>
      <c r="G98" s="187"/>
      <c r="H98" s="187"/>
      <c r="I98" s="187"/>
      <c r="J98" s="200">
        <f>J138</f>
        <v>0</v>
      </c>
      <c r="K98" s="187"/>
      <c r="L98" s="189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U98" s="180" t="s">
        <v>124</v>
      </c>
    </row>
    <row r="99" spans="2:12" s="227" customFormat="1" ht="24.95" customHeight="1">
      <c r="B99" s="228"/>
      <c r="D99" s="229" t="s">
        <v>125</v>
      </c>
      <c r="E99" s="230"/>
      <c r="F99" s="230"/>
      <c r="G99" s="230"/>
      <c r="H99" s="230"/>
      <c r="I99" s="230"/>
      <c r="J99" s="231">
        <f>J139</f>
        <v>0</v>
      </c>
      <c r="L99" s="228"/>
    </row>
    <row r="100" spans="2:12" s="232" customFormat="1" ht="19.9" customHeight="1">
      <c r="B100" s="233"/>
      <c r="D100" s="234" t="s">
        <v>126</v>
      </c>
      <c r="E100" s="235"/>
      <c r="F100" s="235"/>
      <c r="G100" s="235"/>
      <c r="H100" s="235"/>
      <c r="I100" s="235"/>
      <c r="J100" s="236">
        <f>J140</f>
        <v>0</v>
      </c>
      <c r="L100" s="233"/>
    </row>
    <row r="101" spans="2:12" s="232" customFormat="1" ht="19.9" customHeight="1">
      <c r="B101" s="233"/>
      <c r="D101" s="234" t="s">
        <v>127</v>
      </c>
      <c r="E101" s="235"/>
      <c r="F101" s="235"/>
      <c r="G101" s="235"/>
      <c r="H101" s="235"/>
      <c r="I101" s="235"/>
      <c r="J101" s="236">
        <f>J258</f>
        <v>0</v>
      </c>
      <c r="L101" s="233"/>
    </row>
    <row r="102" spans="2:12" s="232" customFormat="1" ht="19.9" customHeight="1">
      <c r="B102" s="233"/>
      <c r="D102" s="234" t="s">
        <v>128</v>
      </c>
      <c r="E102" s="235"/>
      <c r="F102" s="235"/>
      <c r="G102" s="235"/>
      <c r="H102" s="235"/>
      <c r="I102" s="235"/>
      <c r="J102" s="236">
        <f>J301</f>
        <v>0</v>
      </c>
      <c r="L102" s="233"/>
    </row>
    <row r="103" spans="2:12" s="232" customFormat="1" ht="19.9" customHeight="1">
      <c r="B103" s="233"/>
      <c r="D103" s="234" t="s">
        <v>129</v>
      </c>
      <c r="E103" s="235"/>
      <c r="F103" s="235"/>
      <c r="G103" s="235"/>
      <c r="H103" s="235"/>
      <c r="I103" s="235"/>
      <c r="J103" s="236">
        <f>J335</f>
        <v>0</v>
      </c>
      <c r="L103" s="233"/>
    </row>
    <row r="104" spans="2:12" s="232" customFormat="1" ht="19.9" customHeight="1">
      <c r="B104" s="233"/>
      <c r="D104" s="234" t="s">
        <v>130</v>
      </c>
      <c r="E104" s="235"/>
      <c r="F104" s="235"/>
      <c r="G104" s="235"/>
      <c r="H104" s="235"/>
      <c r="I104" s="235"/>
      <c r="J104" s="236">
        <f>J361</f>
        <v>0</v>
      </c>
      <c r="L104" s="233"/>
    </row>
    <row r="105" spans="2:12" s="232" customFormat="1" ht="19.9" customHeight="1">
      <c r="B105" s="233"/>
      <c r="D105" s="234" t="s">
        <v>131</v>
      </c>
      <c r="E105" s="235"/>
      <c r="F105" s="235"/>
      <c r="G105" s="235"/>
      <c r="H105" s="235"/>
      <c r="I105" s="235"/>
      <c r="J105" s="236">
        <f>J408</f>
        <v>0</v>
      </c>
      <c r="L105" s="233"/>
    </row>
    <row r="106" spans="2:12" s="232" customFormat="1" ht="19.9" customHeight="1">
      <c r="B106" s="233"/>
      <c r="D106" s="234" t="s">
        <v>132</v>
      </c>
      <c r="E106" s="235"/>
      <c r="F106" s="235"/>
      <c r="G106" s="235"/>
      <c r="H106" s="235"/>
      <c r="I106" s="235"/>
      <c r="J106" s="236">
        <f>J476</f>
        <v>0</v>
      </c>
      <c r="L106" s="233"/>
    </row>
    <row r="107" spans="2:12" s="227" customFormat="1" ht="24.95" customHeight="1">
      <c r="B107" s="228"/>
      <c r="D107" s="229" t="s">
        <v>133</v>
      </c>
      <c r="E107" s="230"/>
      <c r="F107" s="230"/>
      <c r="G107" s="230"/>
      <c r="H107" s="230"/>
      <c r="I107" s="230"/>
      <c r="J107" s="231">
        <f>J480</f>
        <v>0</v>
      </c>
      <c r="L107" s="228"/>
    </row>
    <row r="108" spans="2:12" s="232" customFormat="1" ht="19.9" customHeight="1">
      <c r="B108" s="233"/>
      <c r="D108" s="234" t="s">
        <v>134</v>
      </c>
      <c r="E108" s="235"/>
      <c r="F108" s="235"/>
      <c r="G108" s="235"/>
      <c r="H108" s="235"/>
      <c r="I108" s="235"/>
      <c r="J108" s="236">
        <f>J481</f>
        <v>0</v>
      </c>
      <c r="L108" s="233"/>
    </row>
    <row r="109" spans="2:12" s="232" customFormat="1" ht="19.9" customHeight="1">
      <c r="B109" s="233"/>
      <c r="D109" s="234" t="s">
        <v>135</v>
      </c>
      <c r="E109" s="235"/>
      <c r="F109" s="235"/>
      <c r="G109" s="235"/>
      <c r="H109" s="235"/>
      <c r="I109" s="235"/>
      <c r="J109" s="236">
        <f>J510</f>
        <v>0</v>
      </c>
      <c r="L109" s="233"/>
    </row>
    <row r="110" spans="2:12" s="232" customFormat="1" ht="19.9" customHeight="1">
      <c r="B110" s="233"/>
      <c r="D110" s="234" t="s">
        <v>136</v>
      </c>
      <c r="E110" s="235"/>
      <c r="F110" s="235"/>
      <c r="G110" s="235"/>
      <c r="H110" s="235"/>
      <c r="I110" s="235"/>
      <c r="J110" s="236">
        <f>J517</f>
        <v>0</v>
      </c>
      <c r="L110" s="233"/>
    </row>
    <row r="111" spans="2:12" s="232" customFormat="1" ht="19.9" customHeight="1">
      <c r="B111" s="233"/>
      <c r="D111" s="234" t="s">
        <v>137</v>
      </c>
      <c r="E111" s="235"/>
      <c r="F111" s="235"/>
      <c r="G111" s="235"/>
      <c r="H111" s="235"/>
      <c r="I111" s="235"/>
      <c r="J111" s="236">
        <f>J560</f>
        <v>0</v>
      </c>
      <c r="L111" s="233"/>
    </row>
    <row r="112" spans="2:12" s="232" customFormat="1" ht="19.9" customHeight="1">
      <c r="B112" s="233"/>
      <c r="D112" s="234" t="s">
        <v>138</v>
      </c>
      <c r="E112" s="235"/>
      <c r="F112" s="235"/>
      <c r="G112" s="235"/>
      <c r="H112" s="235"/>
      <c r="I112" s="235"/>
      <c r="J112" s="236">
        <f>J562</f>
        <v>0</v>
      </c>
      <c r="L112" s="233"/>
    </row>
    <row r="113" spans="2:12" s="227" customFormat="1" ht="24.95" customHeight="1">
      <c r="B113" s="228"/>
      <c r="D113" s="229" t="s">
        <v>139</v>
      </c>
      <c r="E113" s="230"/>
      <c r="F113" s="230"/>
      <c r="G113" s="230"/>
      <c r="H113" s="230"/>
      <c r="I113" s="230"/>
      <c r="J113" s="231">
        <f>J584</f>
        <v>0</v>
      </c>
      <c r="L113" s="228"/>
    </row>
    <row r="114" spans="2:12" s="232" customFormat="1" ht="19.9" customHeight="1">
      <c r="B114" s="233"/>
      <c r="D114" s="234" t="s">
        <v>140</v>
      </c>
      <c r="E114" s="235"/>
      <c r="F114" s="235"/>
      <c r="G114" s="235"/>
      <c r="H114" s="235"/>
      <c r="I114" s="235"/>
      <c r="J114" s="236">
        <f>J585</f>
        <v>0</v>
      </c>
      <c r="L114" s="233"/>
    </row>
    <row r="115" spans="2:12" s="232" customFormat="1" ht="19.9" customHeight="1">
      <c r="B115" s="233"/>
      <c r="D115" s="234" t="s">
        <v>141</v>
      </c>
      <c r="E115" s="235"/>
      <c r="F115" s="235"/>
      <c r="G115" s="235"/>
      <c r="H115" s="235"/>
      <c r="I115" s="235"/>
      <c r="J115" s="236">
        <f>J591</f>
        <v>0</v>
      </c>
      <c r="L115" s="233"/>
    </row>
    <row r="116" spans="2:12" s="232" customFormat="1" ht="19.9" customHeight="1">
      <c r="B116" s="233"/>
      <c r="D116" s="234" t="s">
        <v>142</v>
      </c>
      <c r="E116" s="235"/>
      <c r="F116" s="235"/>
      <c r="G116" s="235"/>
      <c r="H116" s="235"/>
      <c r="I116" s="235"/>
      <c r="J116" s="236">
        <f>J603</f>
        <v>0</v>
      </c>
      <c r="L116" s="233"/>
    </row>
    <row r="117" spans="1:31" s="190" customFormat="1" ht="21.75" customHeight="1">
      <c r="A117" s="187"/>
      <c r="B117" s="188"/>
      <c r="C117" s="187"/>
      <c r="D117" s="187"/>
      <c r="E117" s="187"/>
      <c r="F117" s="187"/>
      <c r="G117" s="187"/>
      <c r="H117" s="187"/>
      <c r="I117" s="187"/>
      <c r="J117" s="187"/>
      <c r="K117" s="187"/>
      <c r="L117" s="189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31" s="190" customFormat="1" ht="6.95" customHeight="1">
      <c r="A118" s="187"/>
      <c r="B118" s="219"/>
      <c r="C118" s="220"/>
      <c r="D118" s="220"/>
      <c r="E118" s="220"/>
      <c r="F118" s="220"/>
      <c r="G118" s="220"/>
      <c r="H118" s="220"/>
      <c r="I118" s="220"/>
      <c r="J118" s="220"/>
      <c r="K118" s="220"/>
      <c r="L118" s="189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22" spans="1:31" s="190" customFormat="1" ht="6.95" customHeight="1">
      <c r="A122" s="187"/>
      <c r="B122" s="221"/>
      <c r="C122" s="222"/>
      <c r="D122" s="222"/>
      <c r="E122" s="222"/>
      <c r="F122" s="222"/>
      <c r="G122" s="222"/>
      <c r="H122" s="222"/>
      <c r="I122" s="222"/>
      <c r="J122" s="222"/>
      <c r="K122" s="222"/>
      <c r="L122" s="189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31" s="190" customFormat="1" ht="24.95" customHeight="1">
      <c r="A123" s="187"/>
      <c r="B123" s="188"/>
      <c r="C123" s="184" t="s">
        <v>143</v>
      </c>
      <c r="D123" s="187"/>
      <c r="E123" s="187"/>
      <c r="F123" s="187"/>
      <c r="G123" s="187"/>
      <c r="H123" s="187"/>
      <c r="I123" s="187"/>
      <c r="J123" s="187"/>
      <c r="K123" s="187"/>
      <c r="L123" s="189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31" s="190" customFormat="1" ht="6.95" customHeight="1">
      <c r="A124" s="187"/>
      <c r="B124" s="188"/>
      <c r="C124" s="187"/>
      <c r="D124" s="187"/>
      <c r="E124" s="187"/>
      <c r="F124" s="187"/>
      <c r="G124" s="187"/>
      <c r="H124" s="187"/>
      <c r="I124" s="187"/>
      <c r="J124" s="187"/>
      <c r="K124" s="187"/>
      <c r="L124" s="189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</row>
    <row r="125" spans="1:31" s="190" customFormat="1" ht="12" customHeight="1">
      <c r="A125" s="187"/>
      <c r="B125" s="188"/>
      <c r="C125" s="186" t="s">
        <v>16</v>
      </c>
      <c r="D125" s="187"/>
      <c r="E125" s="187"/>
      <c r="F125" s="187"/>
      <c r="G125" s="187"/>
      <c r="H125" s="187"/>
      <c r="I125" s="187"/>
      <c r="J125" s="187"/>
      <c r="K125" s="187"/>
      <c r="L125" s="189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pans="1:31" s="190" customFormat="1" ht="16.5" customHeight="1">
      <c r="A126" s="187"/>
      <c r="B126" s="188"/>
      <c r="C126" s="187"/>
      <c r="D126" s="187"/>
      <c r="E126" s="372" t="str">
        <f>E7</f>
        <v>Novostavba patrového parkoviště Bezručova IV, Benešov</v>
      </c>
      <c r="F126" s="373"/>
      <c r="G126" s="373"/>
      <c r="H126" s="373"/>
      <c r="I126" s="187"/>
      <c r="J126" s="187"/>
      <c r="K126" s="187"/>
      <c r="L126" s="189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2:12" ht="12" customHeight="1">
      <c r="B127" s="183"/>
      <c r="C127" s="186" t="s">
        <v>116</v>
      </c>
      <c r="L127" s="183"/>
    </row>
    <row r="128" spans="1:31" s="190" customFormat="1" ht="16.5" customHeight="1">
      <c r="A128" s="187"/>
      <c r="B128" s="188"/>
      <c r="C128" s="187"/>
      <c r="D128" s="187"/>
      <c r="E128" s="372" t="s">
        <v>117</v>
      </c>
      <c r="F128" s="369"/>
      <c r="G128" s="369"/>
      <c r="H128" s="369"/>
      <c r="I128" s="187"/>
      <c r="J128" s="187"/>
      <c r="K128" s="187"/>
      <c r="L128" s="189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</row>
    <row r="129" spans="1:31" s="190" customFormat="1" ht="12" customHeight="1">
      <c r="A129" s="187"/>
      <c r="B129" s="188"/>
      <c r="C129" s="186" t="s">
        <v>118</v>
      </c>
      <c r="D129" s="187"/>
      <c r="E129" s="187"/>
      <c r="F129" s="187"/>
      <c r="G129" s="187"/>
      <c r="H129" s="187"/>
      <c r="I129" s="187"/>
      <c r="J129" s="187"/>
      <c r="K129" s="187"/>
      <c r="L129" s="189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</row>
    <row r="130" spans="1:31" s="190" customFormat="1" ht="16.5" customHeight="1">
      <c r="A130" s="187"/>
      <c r="B130" s="188"/>
      <c r="C130" s="187"/>
      <c r="D130" s="187"/>
      <c r="E130" s="368" t="str">
        <f>E11</f>
        <v>C 01 - Patrové parkoviště</v>
      </c>
      <c r="F130" s="369"/>
      <c r="G130" s="369"/>
      <c r="H130" s="369"/>
      <c r="I130" s="187"/>
      <c r="J130" s="187"/>
      <c r="K130" s="187"/>
      <c r="L130" s="189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</row>
    <row r="131" spans="1:31" s="190" customFormat="1" ht="6.95" customHeight="1">
      <c r="A131" s="187"/>
      <c r="B131" s="188"/>
      <c r="C131" s="187"/>
      <c r="D131" s="187"/>
      <c r="E131" s="187"/>
      <c r="F131" s="187"/>
      <c r="G131" s="187"/>
      <c r="H131" s="187"/>
      <c r="I131" s="187"/>
      <c r="J131" s="187"/>
      <c r="K131" s="187"/>
      <c r="L131" s="189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</row>
    <row r="132" spans="1:31" s="190" customFormat="1" ht="12" customHeight="1">
      <c r="A132" s="187"/>
      <c r="B132" s="188"/>
      <c r="C132" s="186" t="s">
        <v>20</v>
      </c>
      <c r="D132" s="187"/>
      <c r="E132" s="187"/>
      <c r="F132" s="191" t="str">
        <f>F14</f>
        <v xml:space="preserve"> </v>
      </c>
      <c r="G132" s="187"/>
      <c r="H132" s="187"/>
      <c r="I132" s="186" t="s">
        <v>22</v>
      </c>
      <c r="J132" s="192">
        <f>IF(J14="","",J14)</f>
        <v>44599</v>
      </c>
      <c r="K132" s="187"/>
      <c r="L132" s="189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</row>
    <row r="133" spans="1:31" s="190" customFormat="1" ht="6.95" customHeight="1">
      <c r="A133" s="187"/>
      <c r="B133" s="188"/>
      <c r="C133" s="187"/>
      <c r="D133" s="187"/>
      <c r="E133" s="187"/>
      <c r="F133" s="187"/>
      <c r="G133" s="187"/>
      <c r="H133" s="187"/>
      <c r="I133" s="187"/>
      <c r="J133" s="187"/>
      <c r="K133" s="187"/>
      <c r="L133" s="189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</row>
    <row r="134" spans="1:31" s="190" customFormat="1" ht="15.2" customHeight="1">
      <c r="A134" s="187"/>
      <c r="B134" s="188"/>
      <c r="C134" s="186" t="s">
        <v>23</v>
      </c>
      <c r="D134" s="187"/>
      <c r="E134" s="187"/>
      <c r="F134" s="191" t="str">
        <f>E17</f>
        <v xml:space="preserve"> </v>
      </c>
      <c r="G134" s="187"/>
      <c r="H134" s="187"/>
      <c r="I134" s="186" t="s">
        <v>28</v>
      </c>
      <c r="J134" s="223" t="str">
        <f>E23</f>
        <v xml:space="preserve"> </v>
      </c>
      <c r="K134" s="187"/>
      <c r="L134" s="189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</row>
    <row r="135" spans="1:31" s="190" customFormat="1" ht="15.2" customHeight="1">
      <c r="A135" s="187"/>
      <c r="B135" s="188"/>
      <c r="C135" s="186" t="s">
        <v>26</v>
      </c>
      <c r="D135" s="187"/>
      <c r="E135" s="187"/>
      <c r="F135" s="191" t="str">
        <f>IF(E20="","",E20)</f>
        <v>Vyplň údaj</v>
      </c>
      <c r="G135" s="187"/>
      <c r="H135" s="187"/>
      <c r="I135" s="186" t="s">
        <v>30</v>
      </c>
      <c r="J135" s="223" t="str">
        <f>E26</f>
        <v xml:space="preserve"> </v>
      </c>
      <c r="K135" s="187"/>
      <c r="L135" s="189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</row>
    <row r="136" spans="1:31" s="190" customFormat="1" ht="10.35" customHeight="1">
      <c r="A136" s="187"/>
      <c r="B136" s="188"/>
      <c r="C136" s="187"/>
      <c r="D136" s="187"/>
      <c r="E136" s="187"/>
      <c r="F136" s="187"/>
      <c r="G136" s="187"/>
      <c r="H136" s="187"/>
      <c r="I136" s="187"/>
      <c r="J136" s="187"/>
      <c r="K136" s="187"/>
      <c r="L136" s="189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</row>
    <row r="137" spans="1:31" s="247" customFormat="1" ht="29.25" customHeight="1">
      <c r="A137" s="237"/>
      <c r="B137" s="238"/>
      <c r="C137" s="239" t="s">
        <v>144</v>
      </c>
      <c r="D137" s="240" t="s">
        <v>57</v>
      </c>
      <c r="E137" s="240" t="s">
        <v>53</v>
      </c>
      <c r="F137" s="240" t="s">
        <v>54</v>
      </c>
      <c r="G137" s="240" t="s">
        <v>145</v>
      </c>
      <c r="H137" s="240" t="s">
        <v>146</v>
      </c>
      <c r="I137" s="240" t="s">
        <v>147</v>
      </c>
      <c r="J137" s="241" t="s">
        <v>122</v>
      </c>
      <c r="K137" s="242" t="s">
        <v>148</v>
      </c>
      <c r="L137" s="243"/>
      <c r="M137" s="244" t="s">
        <v>1</v>
      </c>
      <c r="N137" s="245" t="s">
        <v>36</v>
      </c>
      <c r="O137" s="245" t="s">
        <v>149</v>
      </c>
      <c r="P137" s="245" t="s">
        <v>150</v>
      </c>
      <c r="Q137" s="245" t="s">
        <v>151</v>
      </c>
      <c r="R137" s="245" t="s">
        <v>152</v>
      </c>
      <c r="S137" s="245" t="s">
        <v>153</v>
      </c>
      <c r="T137" s="246" t="s">
        <v>154</v>
      </c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</row>
    <row r="138" spans="1:63" s="190" customFormat="1" ht="22.9" customHeight="1">
      <c r="A138" s="187"/>
      <c r="B138" s="188"/>
      <c r="C138" s="248" t="s">
        <v>155</v>
      </c>
      <c r="D138" s="187"/>
      <c r="E138" s="187"/>
      <c r="F138" s="187"/>
      <c r="G138" s="187"/>
      <c r="H138" s="187"/>
      <c r="I138" s="187"/>
      <c r="J138" s="249">
        <f>BK138</f>
        <v>0</v>
      </c>
      <c r="K138" s="187"/>
      <c r="L138" s="188"/>
      <c r="M138" s="250"/>
      <c r="N138" s="251"/>
      <c r="O138" s="198"/>
      <c r="P138" s="252">
        <f>P139+P480+P584</f>
        <v>0</v>
      </c>
      <c r="Q138" s="198"/>
      <c r="R138" s="252">
        <f>R139+R480+R584</f>
        <v>3083.22705892</v>
      </c>
      <c r="S138" s="198"/>
      <c r="T138" s="253">
        <f>T139+T480+T584</f>
        <v>619.490244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T138" s="180" t="s">
        <v>71</v>
      </c>
      <c r="AU138" s="180" t="s">
        <v>124</v>
      </c>
      <c r="BK138" s="254">
        <f>BK139+BK480+BK584</f>
        <v>0</v>
      </c>
    </row>
    <row r="139" spans="2:63" s="255" customFormat="1" ht="25.9" customHeight="1">
      <c r="B139" s="256"/>
      <c r="D139" s="257" t="s">
        <v>71</v>
      </c>
      <c r="E139" s="258" t="s">
        <v>156</v>
      </c>
      <c r="F139" s="258" t="s">
        <v>157</v>
      </c>
      <c r="J139" s="259">
        <f>BK139</f>
        <v>0</v>
      </c>
      <c r="L139" s="256"/>
      <c r="M139" s="260"/>
      <c r="N139" s="261"/>
      <c r="O139" s="261"/>
      <c r="P139" s="262">
        <f>P140+P258+P301+P335+P361+P408+P476</f>
        <v>0</v>
      </c>
      <c r="Q139" s="261"/>
      <c r="R139" s="262">
        <f>R140+R258+R301+R335+R361+R408+R476</f>
        <v>3057.0981459900004</v>
      </c>
      <c r="S139" s="261"/>
      <c r="T139" s="263">
        <f>T140+T258+T301+T335+T361+T408+T476</f>
        <v>619.465344</v>
      </c>
      <c r="AR139" s="257" t="s">
        <v>79</v>
      </c>
      <c r="AT139" s="264" t="s">
        <v>71</v>
      </c>
      <c r="AU139" s="264" t="s">
        <v>72</v>
      </c>
      <c r="AY139" s="257" t="s">
        <v>158</v>
      </c>
      <c r="BK139" s="265">
        <f>BK140+BK258+BK301+BK335+BK361+BK408+BK476</f>
        <v>0</v>
      </c>
    </row>
    <row r="140" spans="2:63" s="255" customFormat="1" ht="22.9" customHeight="1">
      <c r="B140" s="256"/>
      <c r="D140" s="257" t="s">
        <v>71</v>
      </c>
      <c r="E140" s="266" t="s">
        <v>79</v>
      </c>
      <c r="F140" s="266" t="s">
        <v>159</v>
      </c>
      <c r="J140" s="267">
        <f>BK140</f>
        <v>0</v>
      </c>
      <c r="L140" s="256"/>
      <c r="M140" s="260"/>
      <c r="N140" s="261"/>
      <c r="O140" s="261"/>
      <c r="P140" s="262">
        <f>SUM(P141:P257)</f>
        <v>0</v>
      </c>
      <c r="Q140" s="261"/>
      <c r="R140" s="262">
        <f>SUM(R141:R257)</f>
        <v>309.07770300000004</v>
      </c>
      <c r="S140" s="261"/>
      <c r="T140" s="263">
        <f>SUM(T141:T257)</f>
        <v>0</v>
      </c>
      <c r="AR140" s="257" t="s">
        <v>79</v>
      </c>
      <c r="AT140" s="264" t="s">
        <v>71</v>
      </c>
      <c r="AU140" s="264" t="s">
        <v>79</v>
      </c>
      <c r="AY140" s="257" t="s">
        <v>158</v>
      </c>
      <c r="BK140" s="265">
        <f>SUM(BK141:BK257)</f>
        <v>0</v>
      </c>
    </row>
    <row r="141" spans="1:65" s="190" customFormat="1" ht="33" customHeight="1">
      <c r="A141" s="187"/>
      <c r="B141" s="188"/>
      <c r="C141" s="268" t="s">
        <v>79</v>
      </c>
      <c r="D141" s="268" t="s">
        <v>160</v>
      </c>
      <c r="E141" s="269" t="s">
        <v>161</v>
      </c>
      <c r="F141" s="270" t="s">
        <v>162</v>
      </c>
      <c r="G141" s="271" t="s">
        <v>163</v>
      </c>
      <c r="H141" s="272">
        <v>612.825</v>
      </c>
      <c r="I141" s="152"/>
      <c r="J141" s="273">
        <f>ROUND(I141*H141,2)</f>
        <v>0</v>
      </c>
      <c r="K141" s="274"/>
      <c r="L141" s="188"/>
      <c r="M141" s="275" t="s">
        <v>1</v>
      </c>
      <c r="N141" s="276" t="s">
        <v>37</v>
      </c>
      <c r="O141" s="277"/>
      <c r="P141" s="278">
        <f>O141*H141</f>
        <v>0</v>
      </c>
      <c r="Q141" s="278">
        <v>0</v>
      </c>
      <c r="R141" s="278">
        <f>Q141*H141</f>
        <v>0</v>
      </c>
      <c r="S141" s="278">
        <v>0</v>
      </c>
      <c r="T141" s="279">
        <f>S141*H141</f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280" t="s">
        <v>164</v>
      </c>
      <c r="AT141" s="280" t="s">
        <v>160</v>
      </c>
      <c r="AU141" s="280" t="s">
        <v>81</v>
      </c>
      <c r="AY141" s="180" t="s">
        <v>158</v>
      </c>
      <c r="BE141" s="281">
        <f>IF(N141="základní",J141,0)</f>
        <v>0</v>
      </c>
      <c r="BF141" s="281">
        <f>IF(N141="snížená",J141,0)</f>
        <v>0</v>
      </c>
      <c r="BG141" s="281">
        <f>IF(N141="zákl. přenesená",J141,0)</f>
        <v>0</v>
      </c>
      <c r="BH141" s="281">
        <f>IF(N141="sníž. přenesená",J141,0)</f>
        <v>0</v>
      </c>
      <c r="BI141" s="281">
        <f>IF(N141="nulová",J141,0)</f>
        <v>0</v>
      </c>
      <c r="BJ141" s="180" t="s">
        <v>79</v>
      </c>
      <c r="BK141" s="281">
        <f>ROUND(I141*H141,2)</f>
        <v>0</v>
      </c>
      <c r="BL141" s="180" t="s">
        <v>164</v>
      </c>
      <c r="BM141" s="280" t="s">
        <v>165</v>
      </c>
    </row>
    <row r="142" spans="2:51" s="282" customFormat="1" ht="12">
      <c r="B142" s="283"/>
      <c r="D142" s="284" t="s">
        <v>166</v>
      </c>
      <c r="E142" s="285" t="s">
        <v>1</v>
      </c>
      <c r="F142" s="286" t="s">
        <v>167</v>
      </c>
      <c r="H142" s="285" t="s">
        <v>1</v>
      </c>
      <c r="L142" s="283"/>
      <c r="M142" s="287"/>
      <c r="N142" s="288"/>
      <c r="O142" s="288"/>
      <c r="P142" s="288"/>
      <c r="Q142" s="288"/>
      <c r="R142" s="288"/>
      <c r="S142" s="288"/>
      <c r="T142" s="289"/>
      <c r="AT142" s="285" t="s">
        <v>166</v>
      </c>
      <c r="AU142" s="285" t="s">
        <v>81</v>
      </c>
      <c r="AV142" s="282" t="s">
        <v>79</v>
      </c>
      <c r="AW142" s="282" t="s">
        <v>29</v>
      </c>
      <c r="AX142" s="282" t="s">
        <v>72</v>
      </c>
      <c r="AY142" s="285" t="s">
        <v>158</v>
      </c>
    </row>
    <row r="143" spans="2:51" s="290" customFormat="1" ht="12">
      <c r="B143" s="291"/>
      <c r="D143" s="284" t="s">
        <v>166</v>
      </c>
      <c r="E143" s="292" t="s">
        <v>1</v>
      </c>
      <c r="F143" s="293" t="s">
        <v>168</v>
      </c>
      <c r="H143" s="294">
        <v>612.825</v>
      </c>
      <c r="L143" s="291"/>
      <c r="M143" s="295"/>
      <c r="N143" s="296"/>
      <c r="O143" s="296"/>
      <c r="P143" s="296"/>
      <c r="Q143" s="296"/>
      <c r="R143" s="296"/>
      <c r="S143" s="296"/>
      <c r="T143" s="297"/>
      <c r="AT143" s="292" t="s">
        <v>166</v>
      </c>
      <c r="AU143" s="292" t="s">
        <v>81</v>
      </c>
      <c r="AV143" s="290" t="s">
        <v>81</v>
      </c>
      <c r="AW143" s="290" t="s">
        <v>29</v>
      </c>
      <c r="AX143" s="290" t="s">
        <v>72</v>
      </c>
      <c r="AY143" s="292" t="s">
        <v>158</v>
      </c>
    </row>
    <row r="144" spans="1:65" s="190" customFormat="1" ht="16.5" customHeight="1">
      <c r="A144" s="187"/>
      <c r="B144" s="188"/>
      <c r="C144" s="268" t="s">
        <v>81</v>
      </c>
      <c r="D144" s="268" t="s">
        <v>160</v>
      </c>
      <c r="E144" s="269" t="s">
        <v>169</v>
      </c>
      <c r="F144" s="270" t="s">
        <v>170</v>
      </c>
      <c r="G144" s="271" t="s">
        <v>171</v>
      </c>
      <c r="H144" s="272">
        <v>7</v>
      </c>
      <c r="I144" s="152"/>
      <c r="J144" s="273">
        <f>ROUND(I144*H144,2)</f>
        <v>0</v>
      </c>
      <c r="K144" s="274"/>
      <c r="L144" s="188"/>
      <c r="M144" s="275" t="s">
        <v>1</v>
      </c>
      <c r="N144" s="276" t="s">
        <v>37</v>
      </c>
      <c r="O144" s="277"/>
      <c r="P144" s="278">
        <f>O144*H144</f>
        <v>0</v>
      </c>
      <c r="Q144" s="278">
        <v>0</v>
      </c>
      <c r="R144" s="278">
        <f>Q144*H144</f>
        <v>0</v>
      </c>
      <c r="S144" s="278">
        <v>0</v>
      </c>
      <c r="T144" s="279">
        <f>S144*H144</f>
        <v>0</v>
      </c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R144" s="280" t="s">
        <v>164</v>
      </c>
      <c r="AT144" s="280" t="s">
        <v>160</v>
      </c>
      <c r="AU144" s="280" t="s">
        <v>81</v>
      </c>
      <c r="AY144" s="180" t="s">
        <v>158</v>
      </c>
      <c r="BE144" s="281">
        <f>IF(N144="základní",J144,0)</f>
        <v>0</v>
      </c>
      <c r="BF144" s="281">
        <f>IF(N144="snížená",J144,0)</f>
        <v>0</v>
      </c>
      <c r="BG144" s="281">
        <f>IF(N144="zákl. přenesená",J144,0)</f>
        <v>0</v>
      </c>
      <c r="BH144" s="281">
        <f>IF(N144="sníž. přenesená",J144,0)</f>
        <v>0</v>
      </c>
      <c r="BI144" s="281">
        <f>IF(N144="nulová",J144,0)</f>
        <v>0</v>
      </c>
      <c r="BJ144" s="180" t="s">
        <v>79</v>
      </c>
      <c r="BK144" s="281">
        <f>ROUND(I144*H144,2)</f>
        <v>0</v>
      </c>
      <c r="BL144" s="180" t="s">
        <v>164</v>
      </c>
      <c r="BM144" s="280" t="s">
        <v>172</v>
      </c>
    </row>
    <row r="145" spans="2:51" s="282" customFormat="1" ht="12">
      <c r="B145" s="283"/>
      <c r="D145" s="284" t="s">
        <v>166</v>
      </c>
      <c r="E145" s="285" t="s">
        <v>1</v>
      </c>
      <c r="F145" s="286" t="s">
        <v>167</v>
      </c>
      <c r="H145" s="285" t="s">
        <v>1</v>
      </c>
      <c r="L145" s="283"/>
      <c r="M145" s="287"/>
      <c r="N145" s="288"/>
      <c r="O145" s="288"/>
      <c r="P145" s="288"/>
      <c r="Q145" s="288"/>
      <c r="R145" s="288"/>
      <c r="S145" s="288"/>
      <c r="T145" s="289"/>
      <c r="AT145" s="285" t="s">
        <v>166</v>
      </c>
      <c r="AU145" s="285" t="s">
        <v>81</v>
      </c>
      <c r="AV145" s="282" t="s">
        <v>79</v>
      </c>
      <c r="AW145" s="282" t="s">
        <v>29</v>
      </c>
      <c r="AX145" s="282" t="s">
        <v>72</v>
      </c>
      <c r="AY145" s="285" t="s">
        <v>158</v>
      </c>
    </row>
    <row r="146" spans="2:51" s="290" customFormat="1" ht="12">
      <c r="B146" s="291"/>
      <c r="D146" s="284" t="s">
        <v>166</v>
      </c>
      <c r="E146" s="292" t="s">
        <v>1</v>
      </c>
      <c r="F146" s="293" t="s">
        <v>173</v>
      </c>
      <c r="H146" s="294">
        <v>7</v>
      </c>
      <c r="L146" s="291"/>
      <c r="M146" s="295"/>
      <c r="N146" s="296"/>
      <c r="O146" s="296"/>
      <c r="P146" s="296"/>
      <c r="Q146" s="296"/>
      <c r="R146" s="296"/>
      <c r="S146" s="296"/>
      <c r="T146" s="297"/>
      <c r="AT146" s="292" t="s">
        <v>166</v>
      </c>
      <c r="AU146" s="292" t="s">
        <v>81</v>
      </c>
      <c r="AV146" s="290" t="s">
        <v>81</v>
      </c>
      <c r="AW146" s="290" t="s">
        <v>29</v>
      </c>
      <c r="AX146" s="290" t="s">
        <v>72</v>
      </c>
      <c r="AY146" s="292" t="s">
        <v>158</v>
      </c>
    </row>
    <row r="147" spans="1:65" s="190" customFormat="1" ht="16.5" customHeight="1">
      <c r="A147" s="187"/>
      <c r="B147" s="188"/>
      <c r="C147" s="268" t="s">
        <v>174</v>
      </c>
      <c r="D147" s="268" t="s">
        <v>160</v>
      </c>
      <c r="E147" s="269" t="s">
        <v>175</v>
      </c>
      <c r="F147" s="270" t="s">
        <v>176</v>
      </c>
      <c r="G147" s="271" t="s">
        <v>171</v>
      </c>
      <c r="H147" s="272">
        <v>7</v>
      </c>
      <c r="I147" s="152"/>
      <c r="J147" s="273">
        <f>ROUND(I147*H147,2)</f>
        <v>0</v>
      </c>
      <c r="K147" s="274"/>
      <c r="L147" s="188"/>
      <c r="M147" s="275" t="s">
        <v>1</v>
      </c>
      <c r="N147" s="276" t="s">
        <v>37</v>
      </c>
      <c r="O147" s="277"/>
      <c r="P147" s="278">
        <f>O147*H147</f>
        <v>0</v>
      </c>
      <c r="Q147" s="278">
        <v>0</v>
      </c>
      <c r="R147" s="278">
        <f>Q147*H147</f>
        <v>0</v>
      </c>
      <c r="S147" s="278">
        <v>0</v>
      </c>
      <c r="T147" s="279">
        <f>S147*H147</f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280" t="s">
        <v>164</v>
      </c>
      <c r="AT147" s="280" t="s">
        <v>160</v>
      </c>
      <c r="AU147" s="280" t="s">
        <v>81</v>
      </c>
      <c r="AY147" s="180" t="s">
        <v>158</v>
      </c>
      <c r="BE147" s="281">
        <f>IF(N147="základní",J147,0)</f>
        <v>0</v>
      </c>
      <c r="BF147" s="281">
        <f>IF(N147="snížená",J147,0)</f>
        <v>0</v>
      </c>
      <c r="BG147" s="281">
        <f>IF(N147="zákl. přenesená",J147,0)</f>
        <v>0</v>
      </c>
      <c r="BH147" s="281">
        <f>IF(N147="sníž. přenesená",J147,0)</f>
        <v>0</v>
      </c>
      <c r="BI147" s="281">
        <f>IF(N147="nulová",J147,0)</f>
        <v>0</v>
      </c>
      <c r="BJ147" s="180" t="s">
        <v>79</v>
      </c>
      <c r="BK147" s="281">
        <f>ROUND(I147*H147,2)</f>
        <v>0</v>
      </c>
      <c r="BL147" s="180" t="s">
        <v>164</v>
      </c>
      <c r="BM147" s="280" t="s">
        <v>177</v>
      </c>
    </row>
    <row r="148" spans="2:51" s="290" customFormat="1" ht="12">
      <c r="B148" s="291"/>
      <c r="D148" s="284" t="s">
        <v>166</v>
      </c>
      <c r="E148" s="292" t="s">
        <v>1</v>
      </c>
      <c r="F148" s="293" t="s">
        <v>173</v>
      </c>
      <c r="H148" s="294">
        <v>7</v>
      </c>
      <c r="L148" s="291"/>
      <c r="M148" s="295"/>
      <c r="N148" s="296"/>
      <c r="O148" s="296"/>
      <c r="P148" s="296"/>
      <c r="Q148" s="296"/>
      <c r="R148" s="296"/>
      <c r="S148" s="296"/>
      <c r="T148" s="297"/>
      <c r="AT148" s="292" t="s">
        <v>166</v>
      </c>
      <c r="AU148" s="292" t="s">
        <v>81</v>
      </c>
      <c r="AV148" s="290" t="s">
        <v>81</v>
      </c>
      <c r="AW148" s="290" t="s">
        <v>29</v>
      </c>
      <c r="AX148" s="290" t="s">
        <v>72</v>
      </c>
      <c r="AY148" s="292" t="s">
        <v>158</v>
      </c>
    </row>
    <row r="149" spans="1:65" s="190" customFormat="1" ht="16.5" customHeight="1">
      <c r="A149" s="187"/>
      <c r="B149" s="188"/>
      <c r="C149" s="268" t="s">
        <v>164</v>
      </c>
      <c r="D149" s="268" t="s">
        <v>160</v>
      </c>
      <c r="E149" s="269" t="s">
        <v>178</v>
      </c>
      <c r="F149" s="270" t="s">
        <v>179</v>
      </c>
      <c r="G149" s="271" t="s">
        <v>163</v>
      </c>
      <c r="H149" s="272">
        <v>612.825</v>
      </c>
      <c r="I149" s="152"/>
      <c r="J149" s="273">
        <f>ROUND(I149*H149,2)</f>
        <v>0</v>
      </c>
      <c r="K149" s="274"/>
      <c r="L149" s="188"/>
      <c r="M149" s="275" t="s">
        <v>1</v>
      </c>
      <c r="N149" s="276" t="s">
        <v>37</v>
      </c>
      <c r="O149" s="277"/>
      <c r="P149" s="278">
        <f>O149*H149</f>
        <v>0</v>
      </c>
      <c r="Q149" s="278">
        <v>0</v>
      </c>
      <c r="R149" s="278">
        <f>Q149*H149</f>
        <v>0</v>
      </c>
      <c r="S149" s="278">
        <v>0</v>
      </c>
      <c r="T149" s="279">
        <f>S149*H149</f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280" t="s">
        <v>164</v>
      </c>
      <c r="AT149" s="280" t="s">
        <v>160</v>
      </c>
      <c r="AU149" s="280" t="s">
        <v>81</v>
      </c>
      <c r="AY149" s="180" t="s">
        <v>158</v>
      </c>
      <c r="BE149" s="281">
        <f>IF(N149="základní",J149,0)</f>
        <v>0</v>
      </c>
      <c r="BF149" s="281">
        <f>IF(N149="snížená",J149,0)</f>
        <v>0</v>
      </c>
      <c r="BG149" s="281">
        <f>IF(N149="zákl. přenesená",J149,0)</f>
        <v>0</v>
      </c>
      <c r="BH149" s="281">
        <f>IF(N149="sníž. přenesená",J149,0)</f>
        <v>0</v>
      </c>
      <c r="BI149" s="281">
        <f>IF(N149="nulová",J149,0)</f>
        <v>0</v>
      </c>
      <c r="BJ149" s="180" t="s">
        <v>79</v>
      </c>
      <c r="BK149" s="281">
        <f>ROUND(I149*H149,2)</f>
        <v>0</v>
      </c>
      <c r="BL149" s="180" t="s">
        <v>164</v>
      </c>
      <c r="BM149" s="280" t="s">
        <v>180</v>
      </c>
    </row>
    <row r="150" spans="2:51" s="282" customFormat="1" ht="12">
      <c r="B150" s="283"/>
      <c r="D150" s="284" t="s">
        <v>166</v>
      </c>
      <c r="E150" s="285" t="s">
        <v>1</v>
      </c>
      <c r="F150" s="286" t="s">
        <v>167</v>
      </c>
      <c r="H150" s="285" t="s">
        <v>1</v>
      </c>
      <c r="L150" s="283"/>
      <c r="M150" s="287"/>
      <c r="N150" s="288"/>
      <c r="O150" s="288"/>
      <c r="P150" s="288"/>
      <c r="Q150" s="288"/>
      <c r="R150" s="288"/>
      <c r="S150" s="288"/>
      <c r="T150" s="289"/>
      <c r="AT150" s="285" t="s">
        <v>166</v>
      </c>
      <c r="AU150" s="285" t="s">
        <v>81</v>
      </c>
      <c r="AV150" s="282" t="s">
        <v>79</v>
      </c>
      <c r="AW150" s="282" t="s">
        <v>29</v>
      </c>
      <c r="AX150" s="282" t="s">
        <v>72</v>
      </c>
      <c r="AY150" s="285" t="s">
        <v>158</v>
      </c>
    </row>
    <row r="151" spans="2:51" s="290" customFormat="1" ht="12">
      <c r="B151" s="291"/>
      <c r="D151" s="284" t="s">
        <v>166</v>
      </c>
      <c r="E151" s="292" t="s">
        <v>1</v>
      </c>
      <c r="F151" s="293" t="s">
        <v>168</v>
      </c>
      <c r="H151" s="294">
        <v>612.825</v>
      </c>
      <c r="L151" s="291"/>
      <c r="M151" s="295"/>
      <c r="N151" s="296"/>
      <c r="O151" s="296"/>
      <c r="P151" s="296"/>
      <c r="Q151" s="296"/>
      <c r="R151" s="296"/>
      <c r="S151" s="296"/>
      <c r="T151" s="297"/>
      <c r="AT151" s="292" t="s">
        <v>166</v>
      </c>
      <c r="AU151" s="292" t="s">
        <v>81</v>
      </c>
      <c r="AV151" s="290" t="s">
        <v>81</v>
      </c>
      <c r="AW151" s="290" t="s">
        <v>29</v>
      </c>
      <c r="AX151" s="290" t="s">
        <v>72</v>
      </c>
      <c r="AY151" s="292" t="s">
        <v>158</v>
      </c>
    </row>
    <row r="152" spans="1:65" s="190" customFormat="1" ht="21.75" customHeight="1">
      <c r="A152" s="187"/>
      <c r="B152" s="188"/>
      <c r="C152" s="268" t="s">
        <v>181</v>
      </c>
      <c r="D152" s="268" t="s">
        <v>160</v>
      </c>
      <c r="E152" s="269" t="s">
        <v>182</v>
      </c>
      <c r="F152" s="270" t="s">
        <v>183</v>
      </c>
      <c r="G152" s="271" t="s">
        <v>184</v>
      </c>
      <c r="H152" s="272">
        <v>869.011</v>
      </c>
      <c r="I152" s="152"/>
      <c r="J152" s="273">
        <f>ROUND(I152*H152,2)</f>
        <v>0</v>
      </c>
      <c r="K152" s="274"/>
      <c r="L152" s="188"/>
      <c r="M152" s="275" t="s">
        <v>1</v>
      </c>
      <c r="N152" s="276" t="s">
        <v>37</v>
      </c>
      <c r="O152" s="277"/>
      <c r="P152" s="278">
        <f>O152*H152</f>
        <v>0</v>
      </c>
      <c r="Q152" s="278">
        <v>0</v>
      </c>
      <c r="R152" s="278">
        <f>Q152*H152</f>
        <v>0</v>
      </c>
      <c r="S152" s="278">
        <v>0</v>
      </c>
      <c r="T152" s="279">
        <f>S152*H152</f>
        <v>0</v>
      </c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R152" s="280" t="s">
        <v>164</v>
      </c>
      <c r="AT152" s="280" t="s">
        <v>160</v>
      </c>
      <c r="AU152" s="280" t="s">
        <v>81</v>
      </c>
      <c r="AY152" s="180" t="s">
        <v>158</v>
      </c>
      <c r="BE152" s="281">
        <f>IF(N152="základní",J152,0)</f>
        <v>0</v>
      </c>
      <c r="BF152" s="281">
        <f>IF(N152="snížená",J152,0)</f>
        <v>0</v>
      </c>
      <c r="BG152" s="281">
        <f>IF(N152="zákl. přenesená",J152,0)</f>
        <v>0</v>
      </c>
      <c r="BH152" s="281">
        <f>IF(N152="sníž. přenesená",J152,0)</f>
        <v>0</v>
      </c>
      <c r="BI152" s="281">
        <f>IF(N152="nulová",J152,0)</f>
        <v>0</v>
      </c>
      <c r="BJ152" s="180" t="s">
        <v>79</v>
      </c>
      <c r="BK152" s="281">
        <f>ROUND(I152*H152,2)</f>
        <v>0</v>
      </c>
      <c r="BL152" s="180" t="s">
        <v>164</v>
      </c>
      <c r="BM152" s="280" t="s">
        <v>185</v>
      </c>
    </row>
    <row r="153" spans="2:51" s="282" customFormat="1" ht="12">
      <c r="B153" s="283"/>
      <c r="D153" s="284" t="s">
        <v>166</v>
      </c>
      <c r="E153" s="285" t="s">
        <v>1</v>
      </c>
      <c r="F153" s="286" t="s">
        <v>186</v>
      </c>
      <c r="H153" s="285" t="s">
        <v>1</v>
      </c>
      <c r="L153" s="283"/>
      <c r="M153" s="287"/>
      <c r="N153" s="288"/>
      <c r="O153" s="288"/>
      <c r="P153" s="288"/>
      <c r="Q153" s="288"/>
      <c r="R153" s="288"/>
      <c r="S153" s="288"/>
      <c r="T153" s="289"/>
      <c r="AT153" s="285" t="s">
        <v>166</v>
      </c>
      <c r="AU153" s="285" t="s">
        <v>81</v>
      </c>
      <c r="AV153" s="282" t="s">
        <v>79</v>
      </c>
      <c r="AW153" s="282" t="s">
        <v>29</v>
      </c>
      <c r="AX153" s="282" t="s">
        <v>72</v>
      </c>
      <c r="AY153" s="285" t="s">
        <v>158</v>
      </c>
    </row>
    <row r="154" spans="2:51" s="290" customFormat="1" ht="22.5">
      <c r="B154" s="291"/>
      <c r="D154" s="284" t="s">
        <v>166</v>
      </c>
      <c r="E154" s="292" t="s">
        <v>1</v>
      </c>
      <c r="F154" s="293" t="s">
        <v>187</v>
      </c>
      <c r="H154" s="294">
        <v>869.011</v>
      </c>
      <c r="L154" s="291"/>
      <c r="M154" s="295"/>
      <c r="N154" s="296"/>
      <c r="O154" s="296"/>
      <c r="P154" s="296"/>
      <c r="Q154" s="296"/>
      <c r="R154" s="296"/>
      <c r="S154" s="296"/>
      <c r="T154" s="297"/>
      <c r="AT154" s="292" t="s">
        <v>166</v>
      </c>
      <c r="AU154" s="292" t="s">
        <v>81</v>
      </c>
      <c r="AV154" s="290" t="s">
        <v>81</v>
      </c>
      <c r="AW154" s="290" t="s">
        <v>29</v>
      </c>
      <c r="AX154" s="290" t="s">
        <v>72</v>
      </c>
      <c r="AY154" s="292" t="s">
        <v>158</v>
      </c>
    </row>
    <row r="155" spans="1:65" s="190" customFormat="1" ht="21.75" customHeight="1">
      <c r="A155" s="187"/>
      <c r="B155" s="188"/>
      <c r="C155" s="268" t="s">
        <v>188</v>
      </c>
      <c r="D155" s="268" t="s">
        <v>160</v>
      </c>
      <c r="E155" s="269" t="s">
        <v>189</v>
      </c>
      <c r="F155" s="270" t="s">
        <v>190</v>
      </c>
      <c r="G155" s="271" t="s">
        <v>184</v>
      </c>
      <c r="H155" s="272">
        <v>869.011</v>
      </c>
      <c r="I155" s="152"/>
      <c r="J155" s="273">
        <f>ROUND(I155*H155,2)</f>
        <v>0</v>
      </c>
      <c r="K155" s="274"/>
      <c r="L155" s="188"/>
      <c r="M155" s="275" t="s">
        <v>1</v>
      </c>
      <c r="N155" s="276" t="s">
        <v>37</v>
      </c>
      <c r="O155" s="277"/>
      <c r="P155" s="278">
        <f>O155*H155</f>
        <v>0</v>
      </c>
      <c r="Q155" s="278">
        <v>0</v>
      </c>
      <c r="R155" s="278">
        <f>Q155*H155</f>
        <v>0</v>
      </c>
      <c r="S155" s="278">
        <v>0</v>
      </c>
      <c r="T155" s="279">
        <f>S155*H155</f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280" t="s">
        <v>164</v>
      </c>
      <c r="AT155" s="280" t="s">
        <v>160</v>
      </c>
      <c r="AU155" s="280" t="s">
        <v>81</v>
      </c>
      <c r="AY155" s="180" t="s">
        <v>158</v>
      </c>
      <c r="BE155" s="281">
        <f>IF(N155="základní",J155,0)</f>
        <v>0</v>
      </c>
      <c r="BF155" s="281">
        <f>IF(N155="snížená",J155,0)</f>
        <v>0</v>
      </c>
      <c r="BG155" s="281">
        <f>IF(N155="zákl. přenesená",J155,0)</f>
        <v>0</v>
      </c>
      <c r="BH155" s="281">
        <f>IF(N155="sníž. přenesená",J155,0)</f>
        <v>0</v>
      </c>
      <c r="BI155" s="281">
        <f>IF(N155="nulová",J155,0)</f>
        <v>0</v>
      </c>
      <c r="BJ155" s="180" t="s">
        <v>79</v>
      </c>
      <c r="BK155" s="281">
        <f>ROUND(I155*H155,2)</f>
        <v>0</v>
      </c>
      <c r="BL155" s="180" t="s">
        <v>164</v>
      </c>
      <c r="BM155" s="280" t="s">
        <v>191</v>
      </c>
    </row>
    <row r="156" spans="2:51" s="282" customFormat="1" ht="12">
      <c r="B156" s="283"/>
      <c r="D156" s="284" t="s">
        <v>166</v>
      </c>
      <c r="E156" s="285" t="s">
        <v>1</v>
      </c>
      <c r="F156" s="286" t="s">
        <v>186</v>
      </c>
      <c r="H156" s="285" t="s">
        <v>1</v>
      </c>
      <c r="L156" s="283"/>
      <c r="M156" s="287"/>
      <c r="N156" s="288"/>
      <c r="O156" s="288"/>
      <c r="P156" s="288"/>
      <c r="Q156" s="288"/>
      <c r="R156" s="288"/>
      <c r="S156" s="288"/>
      <c r="T156" s="289"/>
      <c r="AT156" s="285" t="s">
        <v>166</v>
      </c>
      <c r="AU156" s="285" t="s">
        <v>81</v>
      </c>
      <c r="AV156" s="282" t="s">
        <v>79</v>
      </c>
      <c r="AW156" s="282" t="s">
        <v>29</v>
      </c>
      <c r="AX156" s="282" t="s">
        <v>72</v>
      </c>
      <c r="AY156" s="285" t="s">
        <v>158</v>
      </c>
    </row>
    <row r="157" spans="2:51" s="290" customFormat="1" ht="22.5">
      <c r="B157" s="291"/>
      <c r="D157" s="284" t="s">
        <v>166</v>
      </c>
      <c r="E157" s="292" t="s">
        <v>1</v>
      </c>
      <c r="F157" s="293" t="s">
        <v>187</v>
      </c>
      <c r="H157" s="294">
        <v>869.011</v>
      </c>
      <c r="L157" s="291"/>
      <c r="M157" s="295"/>
      <c r="N157" s="296"/>
      <c r="O157" s="296"/>
      <c r="P157" s="296"/>
      <c r="Q157" s="296"/>
      <c r="R157" s="296"/>
      <c r="S157" s="296"/>
      <c r="T157" s="297"/>
      <c r="AT157" s="292" t="s">
        <v>166</v>
      </c>
      <c r="AU157" s="292" t="s">
        <v>81</v>
      </c>
      <c r="AV157" s="290" t="s">
        <v>81</v>
      </c>
      <c r="AW157" s="290" t="s">
        <v>29</v>
      </c>
      <c r="AX157" s="290" t="s">
        <v>72</v>
      </c>
      <c r="AY157" s="292" t="s">
        <v>158</v>
      </c>
    </row>
    <row r="158" spans="1:65" s="190" customFormat="1" ht="21.75" customHeight="1">
      <c r="A158" s="187"/>
      <c r="B158" s="188"/>
      <c r="C158" s="268" t="s">
        <v>173</v>
      </c>
      <c r="D158" s="268" t="s">
        <v>160</v>
      </c>
      <c r="E158" s="269" t="s">
        <v>192</v>
      </c>
      <c r="F158" s="270" t="s">
        <v>193</v>
      </c>
      <c r="G158" s="271" t="s">
        <v>184</v>
      </c>
      <c r="H158" s="272">
        <v>434.505</v>
      </c>
      <c r="I158" s="152"/>
      <c r="J158" s="273">
        <f>ROUND(I158*H158,2)</f>
        <v>0</v>
      </c>
      <c r="K158" s="274"/>
      <c r="L158" s="188"/>
      <c r="M158" s="275" t="s">
        <v>1</v>
      </c>
      <c r="N158" s="276" t="s">
        <v>37</v>
      </c>
      <c r="O158" s="277"/>
      <c r="P158" s="278">
        <f>O158*H158</f>
        <v>0</v>
      </c>
      <c r="Q158" s="278">
        <v>0</v>
      </c>
      <c r="R158" s="278">
        <f>Q158*H158</f>
        <v>0</v>
      </c>
      <c r="S158" s="278">
        <v>0</v>
      </c>
      <c r="T158" s="279">
        <f>S158*H158</f>
        <v>0</v>
      </c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R158" s="280" t="s">
        <v>164</v>
      </c>
      <c r="AT158" s="280" t="s">
        <v>160</v>
      </c>
      <c r="AU158" s="280" t="s">
        <v>81</v>
      </c>
      <c r="AY158" s="180" t="s">
        <v>158</v>
      </c>
      <c r="BE158" s="281">
        <f>IF(N158="základní",J158,0)</f>
        <v>0</v>
      </c>
      <c r="BF158" s="281">
        <f>IF(N158="snížená",J158,0)</f>
        <v>0</v>
      </c>
      <c r="BG158" s="281">
        <f>IF(N158="zákl. přenesená",J158,0)</f>
        <v>0</v>
      </c>
      <c r="BH158" s="281">
        <f>IF(N158="sníž. přenesená",J158,0)</f>
        <v>0</v>
      </c>
      <c r="BI158" s="281">
        <f>IF(N158="nulová",J158,0)</f>
        <v>0</v>
      </c>
      <c r="BJ158" s="180" t="s">
        <v>79</v>
      </c>
      <c r="BK158" s="281">
        <f>ROUND(I158*H158,2)</f>
        <v>0</v>
      </c>
      <c r="BL158" s="180" t="s">
        <v>164</v>
      </c>
      <c r="BM158" s="280" t="s">
        <v>194</v>
      </c>
    </row>
    <row r="159" spans="2:51" s="282" customFormat="1" ht="12">
      <c r="B159" s="283"/>
      <c r="D159" s="284" t="s">
        <v>166</v>
      </c>
      <c r="E159" s="285" t="s">
        <v>1</v>
      </c>
      <c r="F159" s="286" t="s">
        <v>186</v>
      </c>
      <c r="H159" s="285" t="s">
        <v>1</v>
      </c>
      <c r="L159" s="283"/>
      <c r="M159" s="287"/>
      <c r="N159" s="288"/>
      <c r="O159" s="288"/>
      <c r="P159" s="288"/>
      <c r="Q159" s="288"/>
      <c r="R159" s="288"/>
      <c r="S159" s="288"/>
      <c r="T159" s="289"/>
      <c r="AT159" s="285" t="s">
        <v>166</v>
      </c>
      <c r="AU159" s="285" t="s">
        <v>81</v>
      </c>
      <c r="AV159" s="282" t="s">
        <v>79</v>
      </c>
      <c r="AW159" s="282" t="s">
        <v>29</v>
      </c>
      <c r="AX159" s="282" t="s">
        <v>72</v>
      </c>
      <c r="AY159" s="285" t="s">
        <v>158</v>
      </c>
    </row>
    <row r="160" spans="2:51" s="290" customFormat="1" ht="22.5">
      <c r="B160" s="291"/>
      <c r="D160" s="284" t="s">
        <v>166</v>
      </c>
      <c r="E160" s="292" t="s">
        <v>1</v>
      </c>
      <c r="F160" s="293" t="s">
        <v>195</v>
      </c>
      <c r="H160" s="294">
        <v>434.505</v>
      </c>
      <c r="L160" s="291"/>
      <c r="M160" s="295"/>
      <c r="N160" s="296"/>
      <c r="O160" s="296"/>
      <c r="P160" s="296"/>
      <c r="Q160" s="296"/>
      <c r="R160" s="296"/>
      <c r="S160" s="296"/>
      <c r="T160" s="297"/>
      <c r="AT160" s="292" t="s">
        <v>166</v>
      </c>
      <c r="AU160" s="292" t="s">
        <v>81</v>
      </c>
      <c r="AV160" s="290" t="s">
        <v>81</v>
      </c>
      <c r="AW160" s="290" t="s">
        <v>29</v>
      </c>
      <c r="AX160" s="290" t="s">
        <v>72</v>
      </c>
      <c r="AY160" s="292" t="s">
        <v>158</v>
      </c>
    </row>
    <row r="161" spans="1:65" s="190" customFormat="1" ht="21.75" customHeight="1">
      <c r="A161" s="187"/>
      <c r="B161" s="188"/>
      <c r="C161" s="268" t="s">
        <v>196</v>
      </c>
      <c r="D161" s="268" t="s">
        <v>160</v>
      </c>
      <c r="E161" s="269" t="s">
        <v>197</v>
      </c>
      <c r="F161" s="270" t="s">
        <v>198</v>
      </c>
      <c r="G161" s="271" t="s">
        <v>184</v>
      </c>
      <c r="H161" s="272">
        <v>39.325</v>
      </c>
      <c r="I161" s="152"/>
      <c r="J161" s="273">
        <f>ROUND(I161*H161,2)</f>
        <v>0</v>
      </c>
      <c r="K161" s="274"/>
      <c r="L161" s="188"/>
      <c r="M161" s="275" t="s">
        <v>1</v>
      </c>
      <c r="N161" s="276" t="s">
        <v>37</v>
      </c>
      <c r="O161" s="277"/>
      <c r="P161" s="278">
        <f>O161*H161</f>
        <v>0</v>
      </c>
      <c r="Q161" s="278">
        <v>0</v>
      </c>
      <c r="R161" s="278">
        <f>Q161*H161</f>
        <v>0</v>
      </c>
      <c r="S161" s="278">
        <v>0</v>
      </c>
      <c r="T161" s="279">
        <f>S161*H161</f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280" t="s">
        <v>164</v>
      </c>
      <c r="AT161" s="280" t="s">
        <v>160</v>
      </c>
      <c r="AU161" s="280" t="s">
        <v>81</v>
      </c>
      <c r="AY161" s="180" t="s">
        <v>158</v>
      </c>
      <c r="BE161" s="281">
        <f>IF(N161="základní",J161,0)</f>
        <v>0</v>
      </c>
      <c r="BF161" s="281">
        <f>IF(N161="snížená",J161,0)</f>
        <v>0</v>
      </c>
      <c r="BG161" s="281">
        <f>IF(N161="zákl. přenesená",J161,0)</f>
        <v>0</v>
      </c>
      <c r="BH161" s="281">
        <f>IF(N161="sníž. přenesená",J161,0)</f>
        <v>0</v>
      </c>
      <c r="BI161" s="281">
        <f>IF(N161="nulová",J161,0)</f>
        <v>0</v>
      </c>
      <c r="BJ161" s="180" t="s">
        <v>79</v>
      </c>
      <c r="BK161" s="281">
        <f>ROUND(I161*H161,2)</f>
        <v>0</v>
      </c>
      <c r="BL161" s="180" t="s">
        <v>164</v>
      </c>
      <c r="BM161" s="280" t="s">
        <v>199</v>
      </c>
    </row>
    <row r="162" spans="2:51" s="282" customFormat="1" ht="12">
      <c r="B162" s="283"/>
      <c r="D162" s="284" t="s">
        <v>166</v>
      </c>
      <c r="E162" s="285" t="s">
        <v>1</v>
      </c>
      <c r="F162" s="286" t="s">
        <v>200</v>
      </c>
      <c r="H162" s="285" t="s">
        <v>1</v>
      </c>
      <c r="L162" s="283"/>
      <c r="M162" s="287"/>
      <c r="N162" s="288"/>
      <c r="O162" s="288"/>
      <c r="P162" s="288"/>
      <c r="Q162" s="288"/>
      <c r="R162" s="288"/>
      <c r="S162" s="288"/>
      <c r="T162" s="289"/>
      <c r="AT162" s="285" t="s">
        <v>166</v>
      </c>
      <c r="AU162" s="285" t="s">
        <v>81</v>
      </c>
      <c r="AV162" s="282" t="s">
        <v>79</v>
      </c>
      <c r="AW162" s="282" t="s">
        <v>29</v>
      </c>
      <c r="AX162" s="282" t="s">
        <v>72</v>
      </c>
      <c r="AY162" s="285" t="s">
        <v>158</v>
      </c>
    </row>
    <row r="163" spans="2:51" s="290" customFormat="1" ht="12">
      <c r="B163" s="291"/>
      <c r="D163" s="284" t="s">
        <v>166</v>
      </c>
      <c r="E163" s="292" t="s">
        <v>1</v>
      </c>
      <c r="F163" s="293" t="s">
        <v>201</v>
      </c>
      <c r="H163" s="294">
        <v>39.325</v>
      </c>
      <c r="L163" s="291"/>
      <c r="M163" s="295"/>
      <c r="N163" s="296"/>
      <c r="O163" s="296"/>
      <c r="P163" s="296"/>
      <c r="Q163" s="296"/>
      <c r="R163" s="296"/>
      <c r="S163" s="296"/>
      <c r="T163" s="297"/>
      <c r="AT163" s="292" t="s">
        <v>166</v>
      </c>
      <c r="AU163" s="292" t="s">
        <v>81</v>
      </c>
      <c r="AV163" s="290" t="s">
        <v>81</v>
      </c>
      <c r="AW163" s="290" t="s">
        <v>29</v>
      </c>
      <c r="AX163" s="290" t="s">
        <v>72</v>
      </c>
      <c r="AY163" s="292" t="s">
        <v>158</v>
      </c>
    </row>
    <row r="164" spans="1:65" s="190" customFormat="1" ht="21.75" customHeight="1">
      <c r="A164" s="187"/>
      <c r="B164" s="188"/>
      <c r="C164" s="268" t="s">
        <v>202</v>
      </c>
      <c r="D164" s="268" t="s">
        <v>160</v>
      </c>
      <c r="E164" s="269" t="s">
        <v>203</v>
      </c>
      <c r="F164" s="270" t="s">
        <v>204</v>
      </c>
      <c r="G164" s="271" t="s">
        <v>184</v>
      </c>
      <c r="H164" s="272">
        <v>30.84</v>
      </c>
      <c r="I164" s="152"/>
      <c r="J164" s="273">
        <f>ROUND(I164*H164,2)</f>
        <v>0</v>
      </c>
      <c r="K164" s="274"/>
      <c r="L164" s="188"/>
      <c r="M164" s="275" t="s">
        <v>1</v>
      </c>
      <c r="N164" s="276" t="s">
        <v>37</v>
      </c>
      <c r="O164" s="277"/>
      <c r="P164" s="278">
        <f>O164*H164</f>
        <v>0</v>
      </c>
      <c r="Q164" s="278">
        <v>0</v>
      </c>
      <c r="R164" s="278">
        <f>Q164*H164</f>
        <v>0</v>
      </c>
      <c r="S164" s="278">
        <v>0</v>
      </c>
      <c r="T164" s="279">
        <f>S164*H164</f>
        <v>0</v>
      </c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R164" s="280" t="s">
        <v>164</v>
      </c>
      <c r="AT164" s="280" t="s">
        <v>160</v>
      </c>
      <c r="AU164" s="280" t="s">
        <v>81</v>
      </c>
      <c r="AY164" s="180" t="s">
        <v>158</v>
      </c>
      <c r="BE164" s="281">
        <f>IF(N164="základní",J164,0)</f>
        <v>0</v>
      </c>
      <c r="BF164" s="281">
        <f>IF(N164="snížená",J164,0)</f>
        <v>0</v>
      </c>
      <c r="BG164" s="281">
        <f>IF(N164="zákl. přenesená",J164,0)</f>
        <v>0</v>
      </c>
      <c r="BH164" s="281">
        <f>IF(N164="sníž. přenesená",J164,0)</f>
        <v>0</v>
      </c>
      <c r="BI164" s="281">
        <f>IF(N164="nulová",J164,0)</f>
        <v>0</v>
      </c>
      <c r="BJ164" s="180" t="s">
        <v>79</v>
      </c>
      <c r="BK164" s="281">
        <f>ROUND(I164*H164,2)</f>
        <v>0</v>
      </c>
      <c r="BL164" s="180" t="s">
        <v>164</v>
      </c>
      <c r="BM164" s="280" t="s">
        <v>205</v>
      </c>
    </row>
    <row r="165" spans="2:51" s="282" customFormat="1" ht="12">
      <c r="B165" s="283"/>
      <c r="D165" s="284" t="s">
        <v>166</v>
      </c>
      <c r="E165" s="285" t="s">
        <v>1</v>
      </c>
      <c r="F165" s="286" t="s">
        <v>200</v>
      </c>
      <c r="H165" s="285" t="s">
        <v>1</v>
      </c>
      <c r="L165" s="283"/>
      <c r="M165" s="287"/>
      <c r="N165" s="288"/>
      <c r="O165" s="288"/>
      <c r="P165" s="288"/>
      <c r="Q165" s="288"/>
      <c r="R165" s="288"/>
      <c r="S165" s="288"/>
      <c r="T165" s="289"/>
      <c r="AT165" s="285" t="s">
        <v>166</v>
      </c>
      <c r="AU165" s="285" t="s">
        <v>81</v>
      </c>
      <c r="AV165" s="282" t="s">
        <v>79</v>
      </c>
      <c r="AW165" s="282" t="s">
        <v>29</v>
      </c>
      <c r="AX165" s="282" t="s">
        <v>72</v>
      </c>
      <c r="AY165" s="285" t="s">
        <v>158</v>
      </c>
    </row>
    <row r="166" spans="2:51" s="290" customFormat="1" ht="12">
      <c r="B166" s="291"/>
      <c r="D166" s="284" t="s">
        <v>166</v>
      </c>
      <c r="E166" s="292" t="s">
        <v>1</v>
      </c>
      <c r="F166" s="293" t="s">
        <v>206</v>
      </c>
      <c r="H166" s="294">
        <v>30.84</v>
      </c>
      <c r="L166" s="291"/>
      <c r="M166" s="295"/>
      <c r="N166" s="296"/>
      <c r="O166" s="296"/>
      <c r="P166" s="296"/>
      <c r="Q166" s="296"/>
      <c r="R166" s="296"/>
      <c r="S166" s="296"/>
      <c r="T166" s="297"/>
      <c r="AT166" s="292" t="s">
        <v>166</v>
      </c>
      <c r="AU166" s="292" t="s">
        <v>81</v>
      </c>
      <c r="AV166" s="290" t="s">
        <v>81</v>
      </c>
      <c r="AW166" s="290" t="s">
        <v>29</v>
      </c>
      <c r="AX166" s="290" t="s">
        <v>72</v>
      </c>
      <c r="AY166" s="292" t="s">
        <v>158</v>
      </c>
    </row>
    <row r="167" spans="1:65" s="190" customFormat="1" ht="21.75" customHeight="1">
      <c r="A167" s="187"/>
      <c r="B167" s="188"/>
      <c r="C167" s="268" t="s">
        <v>207</v>
      </c>
      <c r="D167" s="268" t="s">
        <v>160</v>
      </c>
      <c r="E167" s="269" t="s">
        <v>208</v>
      </c>
      <c r="F167" s="270" t="s">
        <v>209</v>
      </c>
      <c r="G167" s="271" t="s">
        <v>184</v>
      </c>
      <c r="H167" s="272">
        <v>48.528</v>
      </c>
      <c r="I167" s="152"/>
      <c r="J167" s="273">
        <f>ROUND(I167*H167,2)</f>
        <v>0</v>
      </c>
      <c r="K167" s="274"/>
      <c r="L167" s="188"/>
      <c r="M167" s="275" t="s">
        <v>1</v>
      </c>
      <c r="N167" s="276" t="s">
        <v>37</v>
      </c>
      <c r="O167" s="277"/>
      <c r="P167" s="278">
        <f>O167*H167</f>
        <v>0</v>
      </c>
      <c r="Q167" s="278">
        <v>0</v>
      </c>
      <c r="R167" s="278">
        <f>Q167*H167</f>
        <v>0</v>
      </c>
      <c r="S167" s="278">
        <v>0</v>
      </c>
      <c r="T167" s="279">
        <f>S167*H167</f>
        <v>0</v>
      </c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R167" s="280" t="s">
        <v>164</v>
      </c>
      <c r="AT167" s="280" t="s">
        <v>160</v>
      </c>
      <c r="AU167" s="280" t="s">
        <v>81</v>
      </c>
      <c r="AY167" s="180" t="s">
        <v>158</v>
      </c>
      <c r="BE167" s="281">
        <f>IF(N167="základní",J167,0)</f>
        <v>0</v>
      </c>
      <c r="BF167" s="281">
        <f>IF(N167="snížená",J167,0)</f>
        <v>0</v>
      </c>
      <c r="BG167" s="281">
        <f>IF(N167="zákl. přenesená",J167,0)</f>
        <v>0</v>
      </c>
      <c r="BH167" s="281">
        <f>IF(N167="sníž. přenesená",J167,0)</f>
        <v>0</v>
      </c>
      <c r="BI167" s="281">
        <f>IF(N167="nulová",J167,0)</f>
        <v>0</v>
      </c>
      <c r="BJ167" s="180" t="s">
        <v>79</v>
      </c>
      <c r="BK167" s="281">
        <f>ROUND(I167*H167,2)</f>
        <v>0</v>
      </c>
      <c r="BL167" s="180" t="s">
        <v>164</v>
      </c>
      <c r="BM167" s="280" t="s">
        <v>210</v>
      </c>
    </row>
    <row r="168" spans="2:51" s="282" customFormat="1" ht="12">
      <c r="B168" s="283"/>
      <c r="D168" s="284" t="s">
        <v>166</v>
      </c>
      <c r="E168" s="285" t="s">
        <v>1</v>
      </c>
      <c r="F168" s="286" t="s">
        <v>200</v>
      </c>
      <c r="H168" s="285" t="s">
        <v>1</v>
      </c>
      <c r="L168" s="283"/>
      <c r="M168" s="287"/>
      <c r="N168" s="288"/>
      <c r="O168" s="288"/>
      <c r="P168" s="288"/>
      <c r="Q168" s="288"/>
      <c r="R168" s="288"/>
      <c r="S168" s="288"/>
      <c r="T168" s="289"/>
      <c r="AT168" s="285" t="s">
        <v>166</v>
      </c>
      <c r="AU168" s="285" t="s">
        <v>81</v>
      </c>
      <c r="AV168" s="282" t="s">
        <v>79</v>
      </c>
      <c r="AW168" s="282" t="s">
        <v>29</v>
      </c>
      <c r="AX168" s="282" t="s">
        <v>72</v>
      </c>
      <c r="AY168" s="285" t="s">
        <v>158</v>
      </c>
    </row>
    <row r="169" spans="2:51" s="290" customFormat="1" ht="12">
      <c r="B169" s="291"/>
      <c r="D169" s="284" t="s">
        <v>166</v>
      </c>
      <c r="E169" s="292" t="s">
        <v>1</v>
      </c>
      <c r="F169" s="293" t="s">
        <v>211</v>
      </c>
      <c r="H169" s="294">
        <v>48.528</v>
      </c>
      <c r="L169" s="291"/>
      <c r="M169" s="295"/>
      <c r="N169" s="296"/>
      <c r="O169" s="296"/>
      <c r="P169" s="296"/>
      <c r="Q169" s="296"/>
      <c r="R169" s="296"/>
      <c r="S169" s="296"/>
      <c r="T169" s="297"/>
      <c r="AT169" s="292" t="s">
        <v>166</v>
      </c>
      <c r="AU169" s="292" t="s">
        <v>81</v>
      </c>
      <c r="AV169" s="290" t="s">
        <v>81</v>
      </c>
      <c r="AW169" s="290" t="s">
        <v>29</v>
      </c>
      <c r="AX169" s="290" t="s">
        <v>72</v>
      </c>
      <c r="AY169" s="292" t="s">
        <v>158</v>
      </c>
    </row>
    <row r="170" spans="1:65" s="190" customFormat="1" ht="21.75" customHeight="1">
      <c r="A170" s="187"/>
      <c r="B170" s="188"/>
      <c r="C170" s="268" t="s">
        <v>212</v>
      </c>
      <c r="D170" s="268" t="s">
        <v>160</v>
      </c>
      <c r="E170" s="269" t="s">
        <v>213</v>
      </c>
      <c r="F170" s="270" t="s">
        <v>214</v>
      </c>
      <c r="G170" s="271" t="s">
        <v>184</v>
      </c>
      <c r="H170" s="272">
        <v>32.352</v>
      </c>
      <c r="I170" s="152"/>
      <c r="J170" s="273">
        <f>ROUND(I170*H170,2)</f>
        <v>0</v>
      </c>
      <c r="K170" s="274"/>
      <c r="L170" s="188"/>
      <c r="M170" s="275" t="s">
        <v>1</v>
      </c>
      <c r="N170" s="276" t="s">
        <v>37</v>
      </c>
      <c r="O170" s="277"/>
      <c r="P170" s="278">
        <f>O170*H170</f>
        <v>0</v>
      </c>
      <c r="Q170" s="278">
        <v>0</v>
      </c>
      <c r="R170" s="278">
        <f>Q170*H170</f>
        <v>0</v>
      </c>
      <c r="S170" s="278">
        <v>0</v>
      </c>
      <c r="T170" s="279">
        <f>S170*H170</f>
        <v>0</v>
      </c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R170" s="280" t="s">
        <v>164</v>
      </c>
      <c r="AT170" s="280" t="s">
        <v>160</v>
      </c>
      <c r="AU170" s="280" t="s">
        <v>81</v>
      </c>
      <c r="AY170" s="180" t="s">
        <v>158</v>
      </c>
      <c r="BE170" s="281">
        <f>IF(N170="základní",J170,0)</f>
        <v>0</v>
      </c>
      <c r="BF170" s="281">
        <f>IF(N170="snížená",J170,0)</f>
        <v>0</v>
      </c>
      <c r="BG170" s="281">
        <f>IF(N170="zákl. přenesená",J170,0)</f>
        <v>0</v>
      </c>
      <c r="BH170" s="281">
        <f>IF(N170="sníž. přenesená",J170,0)</f>
        <v>0</v>
      </c>
      <c r="BI170" s="281">
        <f>IF(N170="nulová",J170,0)</f>
        <v>0</v>
      </c>
      <c r="BJ170" s="180" t="s">
        <v>79</v>
      </c>
      <c r="BK170" s="281">
        <f>ROUND(I170*H170,2)</f>
        <v>0</v>
      </c>
      <c r="BL170" s="180" t="s">
        <v>164</v>
      </c>
      <c r="BM170" s="280" t="s">
        <v>215</v>
      </c>
    </row>
    <row r="171" spans="2:51" s="282" customFormat="1" ht="12">
      <c r="B171" s="283"/>
      <c r="D171" s="284" t="s">
        <v>166</v>
      </c>
      <c r="E171" s="285" t="s">
        <v>1</v>
      </c>
      <c r="F171" s="286" t="s">
        <v>200</v>
      </c>
      <c r="H171" s="285" t="s">
        <v>1</v>
      </c>
      <c r="L171" s="283"/>
      <c r="M171" s="287"/>
      <c r="N171" s="288"/>
      <c r="O171" s="288"/>
      <c r="P171" s="288"/>
      <c r="Q171" s="288"/>
      <c r="R171" s="288"/>
      <c r="S171" s="288"/>
      <c r="T171" s="289"/>
      <c r="AT171" s="285" t="s">
        <v>166</v>
      </c>
      <c r="AU171" s="285" t="s">
        <v>81</v>
      </c>
      <c r="AV171" s="282" t="s">
        <v>79</v>
      </c>
      <c r="AW171" s="282" t="s">
        <v>29</v>
      </c>
      <c r="AX171" s="282" t="s">
        <v>72</v>
      </c>
      <c r="AY171" s="285" t="s">
        <v>158</v>
      </c>
    </row>
    <row r="172" spans="2:51" s="290" customFormat="1" ht="12">
      <c r="B172" s="291"/>
      <c r="D172" s="284" t="s">
        <v>166</v>
      </c>
      <c r="E172" s="292" t="s">
        <v>1</v>
      </c>
      <c r="F172" s="293" t="s">
        <v>216</v>
      </c>
      <c r="H172" s="294">
        <v>32.352</v>
      </c>
      <c r="L172" s="291"/>
      <c r="M172" s="295"/>
      <c r="N172" s="296"/>
      <c r="O172" s="296"/>
      <c r="P172" s="296"/>
      <c r="Q172" s="296"/>
      <c r="R172" s="296"/>
      <c r="S172" s="296"/>
      <c r="T172" s="297"/>
      <c r="AT172" s="292" t="s">
        <v>166</v>
      </c>
      <c r="AU172" s="292" t="s">
        <v>81</v>
      </c>
      <c r="AV172" s="290" t="s">
        <v>81</v>
      </c>
      <c r="AW172" s="290" t="s">
        <v>29</v>
      </c>
      <c r="AX172" s="290" t="s">
        <v>72</v>
      </c>
      <c r="AY172" s="292" t="s">
        <v>158</v>
      </c>
    </row>
    <row r="173" spans="1:65" s="190" customFormat="1" ht="21.75" customHeight="1">
      <c r="A173" s="187"/>
      <c r="B173" s="188"/>
      <c r="C173" s="268" t="s">
        <v>217</v>
      </c>
      <c r="D173" s="268" t="s">
        <v>160</v>
      </c>
      <c r="E173" s="269" t="s">
        <v>218</v>
      </c>
      <c r="F173" s="270" t="s">
        <v>219</v>
      </c>
      <c r="G173" s="271" t="s">
        <v>184</v>
      </c>
      <c r="H173" s="272">
        <v>390</v>
      </c>
      <c r="I173" s="152"/>
      <c r="J173" s="273">
        <f>ROUND(I173*H173,2)</f>
        <v>0</v>
      </c>
      <c r="K173" s="274"/>
      <c r="L173" s="188"/>
      <c r="M173" s="275" t="s">
        <v>1</v>
      </c>
      <c r="N173" s="276" t="s">
        <v>37</v>
      </c>
      <c r="O173" s="277"/>
      <c r="P173" s="278">
        <f>O173*H173</f>
        <v>0</v>
      </c>
      <c r="Q173" s="278">
        <v>0</v>
      </c>
      <c r="R173" s="278">
        <f>Q173*H173</f>
        <v>0</v>
      </c>
      <c r="S173" s="278">
        <v>0</v>
      </c>
      <c r="T173" s="279">
        <f>S173*H173</f>
        <v>0</v>
      </c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R173" s="280" t="s">
        <v>164</v>
      </c>
      <c r="AT173" s="280" t="s">
        <v>160</v>
      </c>
      <c r="AU173" s="280" t="s">
        <v>81</v>
      </c>
      <c r="AY173" s="180" t="s">
        <v>158</v>
      </c>
      <c r="BE173" s="281">
        <f>IF(N173="základní",J173,0)</f>
        <v>0</v>
      </c>
      <c r="BF173" s="281">
        <f>IF(N173="snížená",J173,0)</f>
        <v>0</v>
      </c>
      <c r="BG173" s="281">
        <f>IF(N173="zákl. přenesená",J173,0)</f>
        <v>0</v>
      </c>
      <c r="BH173" s="281">
        <f>IF(N173="sníž. přenesená",J173,0)</f>
        <v>0</v>
      </c>
      <c r="BI173" s="281">
        <f>IF(N173="nulová",J173,0)</f>
        <v>0</v>
      </c>
      <c r="BJ173" s="180" t="s">
        <v>79</v>
      </c>
      <c r="BK173" s="281">
        <f>ROUND(I173*H173,2)</f>
        <v>0</v>
      </c>
      <c r="BL173" s="180" t="s">
        <v>164</v>
      </c>
      <c r="BM173" s="280" t="s">
        <v>220</v>
      </c>
    </row>
    <row r="174" spans="2:51" s="282" customFormat="1" ht="12">
      <c r="B174" s="283"/>
      <c r="D174" s="284" t="s">
        <v>166</v>
      </c>
      <c r="E174" s="285" t="s">
        <v>1</v>
      </c>
      <c r="F174" s="286" t="s">
        <v>221</v>
      </c>
      <c r="H174" s="285" t="s">
        <v>1</v>
      </c>
      <c r="L174" s="283"/>
      <c r="M174" s="287"/>
      <c r="N174" s="288"/>
      <c r="O174" s="288"/>
      <c r="P174" s="288"/>
      <c r="Q174" s="288"/>
      <c r="R174" s="288"/>
      <c r="S174" s="288"/>
      <c r="T174" s="289"/>
      <c r="AT174" s="285" t="s">
        <v>166</v>
      </c>
      <c r="AU174" s="285" t="s">
        <v>81</v>
      </c>
      <c r="AV174" s="282" t="s">
        <v>79</v>
      </c>
      <c r="AW174" s="282" t="s">
        <v>29</v>
      </c>
      <c r="AX174" s="282" t="s">
        <v>72</v>
      </c>
      <c r="AY174" s="285" t="s">
        <v>158</v>
      </c>
    </row>
    <row r="175" spans="2:51" s="290" customFormat="1" ht="12">
      <c r="B175" s="291"/>
      <c r="D175" s="284" t="s">
        <v>166</v>
      </c>
      <c r="E175" s="292" t="s">
        <v>1</v>
      </c>
      <c r="F175" s="293" t="s">
        <v>222</v>
      </c>
      <c r="H175" s="294">
        <v>390</v>
      </c>
      <c r="L175" s="291"/>
      <c r="M175" s="295"/>
      <c r="N175" s="296"/>
      <c r="O175" s="296"/>
      <c r="P175" s="296"/>
      <c r="Q175" s="296"/>
      <c r="R175" s="296"/>
      <c r="S175" s="296"/>
      <c r="T175" s="297"/>
      <c r="AT175" s="292" t="s">
        <v>166</v>
      </c>
      <c r="AU175" s="292" t="s">
        <v>81</v>
      </c>
      <c r="AV175" s="290" t="s">
        <v>81</v>
      </c>
      <c r="AW175" s="290" t="s">
        <v>29</v>
      </c>
      <c r="AX175" s="290" t="s">
        <v>72</v>
      </c>
      <c r="AY175" s="292" t="s">
        <v>158</v>
      </c>
    </row>
    <row r="176" spans="1:65" s="190" customFormat="1" ht="21.75" customHeight="1">
      <c r="A176" s="187"/>
      <c r="B176" s="188"/>
      <c r="C176" s="268" t="s">
        <v>223</v>
      </c>
      <c r="D176" s="268" t="s">
        <v>160</v>
      </c>
      <c r="E176" s="269" t="s">
        <v>224</v>
      </c>
      <c r="F176" s="270" t="s">
        <v>225</v>
      </c>
      <c r="G176" s="271" t="s">
        <v>226</v>
      </c>
      <c r="H176" s="272">
        <v>156</v>
      </c>
      <c r="I176" s="152"/>
      <c r="J176" s="273">
        <f>ROUND(I176*H176,2)</f>
        <v>0</v>
      </c>
      <c r="K176" s="274"/>
      <c r="L176" s="188"/>
      <c r="M176" s="275" t="s">
        <v>1</v>
      </c>
      <c r="N176" s="276" t="s">
        <v>37</v>
      </c>
      <c r="O176" s="277"/>
      <c r="P176" s="278">
        <f>O176*H176</f>
        <v>0</v>
      </c>
      <c r="Q176" s="278">
        <v>0.00014</v>
      </c>
      <c r="R176" s="278">
        <f>Q176*H176</f>
        <v>0.02184</v>
      </c>
      <c r="S176" s="278">
        <v>0</v>
      </c>
      <c r="T176" s="279">
        <f>S176*H176</f>
        <v>0</v>
      </c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R176" s="280" t="s">
        <v>164</v>
      </c>
      <c r="AT176" s="280" t="s">
        <v>160</v>
      </c>
      <c r="AU176" s="280" t="s">
        <v>81</v>
      </c>
      <c r="AY176" s="180" t="s">
        <v>158</v>
      </c>
      <c r="BE176" s="281">
        <f>IF(N176="základní",J176,0)</f>
        <v>0</v>
      </c>
      <c r="BF176" s="281">
        <f>IF(N176="snížená",J176,0)</f>
        <v>0</v>
      </c>
      <c r="BG176" s="281">
        <f>IF(N176="zákl. přenesená",J176,0)</f>
        <v>0</v>
      </c>
      <c r="BH176" s="281">
        <f>IF(N176="sníž. přenesená",J176,0)</f>
        <v>0</v>
      </c>
      <c r="BI176" s="281">
        <f>IF(N176="nulová",J176,0)</f>
        <v>0</v>
      </c>
      <c r="BJ176" s="180" t="s">
        <v>79</v>
      </c>
      <c r="BK176" s="281">
        <f>ROUND(I176*H176,2)</f>
        <v>0</v>
      </c>
      <c r="BL176" s="180" t="s">
        <v>164</v>
      </c>
      <c r="BM176" s="280" t="s">
        <v>227</v>
      </c>
    </row>
    <row r="177" spans="2:51" s="282" customFormat="1" ht="12">
      <c r="B177" s="283"/>
      <c r="D177" s="284" t="s">
        <v>166</v>
      </c>
      <c r="E177" s="285" t="s">
        <v>1</v>
      </c>
      <c r="F177" s="286" t="s">
        <v>228</v>
      </c>
      <c r="H177" s="285" t="s">
        <v>1</v>
      </c>
      <c r="L177" s="283"/>
      <c r="M177" s="287"/>
      <c r="N177" s="288"/>
      <c r="O177" s="288"/>
      <c r="P177" s="288"/>
      <c r="Q177" s="288"/>
      <c r="R177" s="288"/>
      <c r="S177" s="288"/>
      <c r="T177" s="289"/>
      <c r="AT177" s="285" t="s">
        <v>166</v>
      </c>
      <c r="AU177" s="285" t="s">
        <v>81</v>
      </c>
      <c r="AV177" s="282" t="s">
        <v>79</v>
      </c>
      <c r="AW177" s="282" t="s">
        <v>29</v>
      </c>
      <c r="AX177" s="282" t="s">
        <v>72</v>
      </c>
      <c r="AY177" s="285" t="s">
        <v>158</v>
      </c>
    </row>
    <row r="178" spans="2:51" s="290" customFormat="1" ht="12">
      <c r="B178" s="291"/>
      <c r="D178" s="284" t="s">
        <v>166</v>
      </c>
      <c r="E178" s="292" t="s">
        <v>1</v>
      </c>
      <c r="F178" s="293" t="s">
        <v>229</v>
      </c>
      <c r="H178" s="294">
        <v>156</v>
      </c>
      <c r="L178" s="291"/>
      <c r="M178" s="295"/>
      <c r="N178" s="296"/>
      <c r="O178" s="296"/>
      <c r="P178" s="296"/>
      <c r="Q178" s="296"/>
      <c r="R178" s="296"/>
      <c r="S178" s="296"/>
      <c r="T178" s="297"/>
      <c r="AT178" s="292" t="s">
        <v>166</v>
      </c>
      <c r="AU178" s="292" t="s">
        <v>81</v>
      </c>
      <c r="AV178" s="290" t="s">
        <v>81</v>
      </c>
      <c r="AW178" s="290" t="s">
        <v>29</v>
      </c>
      <c r="AX178" s="290" t="s">
        <v>72</v>
      </c>
      <c r="AY178" s="292" t="s">
        <v>158</v>
      </c>
    </row>
    <row r="179" spans="1:65" s="190" customFormat="1" ht="21.75" customHeight="1">
      <c r="A179" s="187"/>
      <c r="B179" s="188"/>
      <c r="C179" s="268" t="s">
        <v>230</v>
      </c>
      <c r="D179" s="268" t="s">
        <v>160</v>
      </c>
      <c r="E179" s="269" t="s">
        <v>231</v>
      </c>
      <c r="F179" s="270" t="s">
        <v>232</v>
      </c>
      <c r="G179" s="271" t="s">
        <v>226</v>
      </c>
      <c r="H179" s="272">
        <v>234</v>
      </c>
      <c r="I179" s="152"/>
      <c r="J179" s="273">
        <f>ROUND(I179*H179,2)</f>
        <v>0</v>
      </c>
      <c r="K179" s="274"/>
      <c r="L179" s="188"/>
      <c r="M179" s="275" t="s">
        <v>1</v>
      </c>
      <c r="N179" s="276" t="s">
        <v>37</v>
      </c>
      <c r="O179" s="277"/>
      <c r="P179" s="278">
        <f>O179*H179</f>
        <v>0</v>
      </c>
      <c r="Q179" s="278">
        <v>0.00017</v>
      </c>
      <c r="R179" s="278">
        <f>Q179*H179</f>
        <v>0.03978</v>
      </c>
      <c r="S179" s="278">
        <v>0</v>
      </c>
      <c r="T179" s="279">
        <f>S179*H179</f>
        <v>0</v>
      </c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R179" s="280" t="s">
        <v>164</v>
      </c>
      <c r="AT179" s="280" t="s">
        <v>160</v>
      </c>
      <c r="AU179" s="280" t="s">
        <v>81</v>
      </c>
      <c r="AY179" s="180" t="s">
        <v>158</v>
      </c>
      <c r="BE179" s="281">
        <f>IF(N179="základní",J179,0)</f>
        <v>0</v>
      </c>
      <c r="BF179" s="281">
        <f>IF(N179="snížená",J179,0)</f>
        <v>0</v>
      </c>
      <c r="BG179" s="281">
        <f>IF(N179="zákl. přenesená",J179,0)</f>
        <v>0</v>
      </c>
      <c r="BH179" s="281">
        <f>IF(N179="sníž. přenesená",J179,0)</f>
        <v>0</v>
      </c>
      <c r="BI179" s="281">
        <f>IF(N179="nulová",J179,0)</f>
        <v>0</v>
      </c>
      <c r="BJ179" s="180" t="s">
        <v>79</v>
      </c>
      <c r="BK179" s="281">
        <f>ROUND(I179*H179,2)</f>
        <v>0</v>
      </c>
      <c r="BL179" s="180" t="s">
        <v>164</v>
      </c>
      <c r="BM179" s="280" t="s">
        <v>233</v>
      </c>
    </row>
    <row r="180" spans="2:51" s="282" customFormat="1" ht="12">
      <c r="B180" s="283"/>
      <c r="D180" s="284" t="s">
        <v>166</v>
      </c>
      <c r="E180" s="285" t="s">
        <v>1</v>
      </c>
      <c r="F180" s="286" t="s">
        <v>228</v>
      </c>
      <c r="H180" s="285" t="s">
        <v>1</v>
      </c>
      <c r="L180" s="283"/>
      <c r="M180" s="287"/>
      <c r="N180" s="288"/>
      <c r="O180" s="288"/>
      <c r="P180" s="288"/>
      <c r="Q180" s="288"/>
      <c r="R180" s="288"/>
      <c r="S180" s="288"/>
      <c r="T180" s="289"/>
      <c r="AT180" s="285" t="s">
        <v>166</v>
      </c>
      <c r="AU180" s="285" t="s">
        <v>81</v>
      </c>
      <c r="AV180" s="282" t="s">
        <v>79</v>
      </c>
      <c r="AW180" s="282" t="s">
        <v>29</v>
      </c>
      <c r="AX180" s="282" t="s">
        <v>72</v>
      </c>
      <c r="AY180" s="285" t="s">
        <v>158</v>
      </c>
    </row>
    <row r="181" spans="2:51" s="290" customFormat="1" ht="12">
      <c r="B181" s="291"/>
      <c r="D181" s="284" t="s">
        <v>166</v>
      </c>
      <c r="E181" s="292" t="s">
        <v>1</v>
      </c>
      <c r="F181" s="293" t="s">
        <v>234</v>
      </c>
      <c r="H181" s="294">
        <v>234</v>
      </c>
      <c r="L181" s="291"/>
      <c r="M181" s="295"/>
      <c r="N181" s="296"/>
      <c r="O181" s="296"/>
      <c r="P181" s="296"/>
      <c r="Q181" s="296"/>
      <c r="R181" s="296"/>
      <c r="S181" s="296"/>
      <c r="T181" s="297"/>
      <c r="AT181" s="292" t="s">
        <v>166</v>
      </c>
      <c r="AU181" s="292" t="s">
        <v>81</v>
      </c>
      <c r="AV181" s="290" t="s">
        <v>81</v>
      </c>
      <c r="AW181" s="290" t="s">
        <v>29</v>
      </c>
      <c r="AX181" s="290" t="s">
        <v>72</v>
      </c>
      <c r="AY181" s="292" t="s">
        <v>158</v>
      </c>
    </row>
    <row r="182" spans="1:65" s="190" customFormat="1" ht="21.75" customHeight="1">
      <c r="A182" s="187"/>
      <c r="B182" s="188"/>
      <c r="C182" s="268" t="s">
        <v>8</v>
      </c>
      <c r="D182" s="268" t="s">
        <v>160</v>
      </c>
      <c r="E182" s="269" t="s">
        <v>235</v>
      </c>
      <c r="F182" s="270" t="s">
        <v>236</v>
      </c>
      <c r="G182" s="271" t="s">
        <v>226</v>
      </c>
      <c r="H182" s="272">
        <v>39</v>
      </c>
      <c r="I182" s="152"/>
      <c r="J182" s="273">
        <f>ROUND(I182*H182,2)</f>
        <v>0</v>
      </c>
      <c r="K182" s="274"/>
      <c r="L182" s="188"/>
      <c r="M182" s="275" t="s">
        <v>1</v>
      </c>
      <c r="N182" s="276" t="s">
        <v>37</v>
      </c>
      <c r="O182" s="277"/>
      <c r="P182" s="278">
        <f>O182*H182</f>
        <v>0</v>
      </c>
      <c r="Q182" s="278">
        <v>0.00025</v>
      </c>
      <c r="R182" s="278">
        <f>Q182*H182</f>
        <v>0.00975</v>
      </c>
      <c r="S182" s="278">
        <v>0</v>
      </c>
      <c r="T182" s="279">
        <f>S182*H182</f>
        <v>0</v>
      </c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R182" s="280" t="s">
        <v>164</v>
      </c>
      <c r="AT182" s="280" t="s">
        <v>160</v>
      </c>
      <c r="AU182" s="280" t="s">
        <v>81</v>
      </c>
      <c r="AY182" s="180" t="s">
        <v>158</v>
      </c>
      <c r="BE182" s="281">
        <f>IF(N182="základní",J182,0)</f>
        <v>0</v>
      </c>
      <c r="BF182" s="281">
        <f>IF(N182="snížená",J182,0)</f>
        <v>0</v>
      </c>
      <c r="BG182" s="281">
        <f>IF(N182="zákl. přenesená",J182,0)</f>
        <v>0</v>
      </c>
      <c r="BH182" s="281">
        <f>IF(N182="sníž. přenesená",J182,0)</f>
        <v>0</v>
      </c>
      <c r="BI182" s="281">
        <f>IF(N182="nulová",J182,0)</f>
        <v>0</v>
      </c>
      <c r="BJ182" s="180" t="s">
        <v>79</v>
      </c>
      <c r="BK182" s="281">
        <f>ROUND(I182*H182,2)</f>
        <v>0</v>
      </c>
      <c r="BL182" s="180" t="s">
        <v>164</v>
      </c>
      <c r="BM182" s="280" t="s">
        <v>237</v>
      </c>
    </row>
    <row r="183" spans="2:51" s="282" customFormat="1" ht="12">
      <c r="B183" s="283"/>
      <c r="D183" s="284" t="s">
        <v>166</v>
      </c>
      <c r="E183" s="285" t="s">
        <v>1</v>
      </c>
      <c r="F183" s="286" t="s">
        <v>228</v>
      </c>
      <c r="H183" s="285" t="s">
        <v>1</v>
      </c>
      <c r="L183" s="283"/>
      <c r="M183" s="287"/>
      <c r="N183" s="288"/>
      <c r="O183" s="288"/>
      <c r="P183" s="288"/>
      <c r="Q183" s="288"/>
      <c r="R183" s="288"/>
      <c r="S183" s="288"/>
      <c r="T183" s="289"/>
      <c r="AT183" s="285" t="s">
        <v>166</v>
      </c>
      <c r="AU183" s="285" t="s">
        <v>81</v>
      </c>
      <c r="AV183" s="282" t="s">
        <v>79</v>
      </c>
      <c r="AW183" s="282" t="s">
        <v>29</v>
      </c>
      <c r="AX183" s="282" t="s">
        <v>72</v>
      </c>
      <c r="AY183" s="285" t="s">
        <v>158</v>
      </c>
    </row>
    <row r="184" spans="2:51" s="290" customFormat="1" ht="12">
      <c r="B184" s="291"/>
      <c r="D184" s="284" t="s">
        <v>166</v>
      </c>
      <c r="E184" s="292" t="s">
        <v>1</v>
      </c>
      <c r="F184" s="293" t="s">
        <v>238</v>
      </c>
      <c r="H184" s="294">
        <v>39</v>
      </c>
      <c r="L184" s="291"/>
      <c r="M184" s="295"/>
      <c r="N184" s="296"/>
      <c r="O184" s="296"/>
      <c r="P184" s="296"/>
      <c r="Q184" s="296"/>
      <c r="R184" s="296"/>
      <c r="S184" s="296"/>
      <c r="T184" s="297"/>
      <c r="AT184" s="292" t="s">
        <v>166</v>
      </c>
      <c r="AU184" s="292" t="s">
        <v>81</v>
      </c>
      <c r="AV184" s="290" t="s">
        <v>81</v>
      </c>
      <c r="AW184" s="290" t="s">
        <v>29</v>
      </c>
      <c r="AX184" s="290" t="s">
        <v>72</v>
      </c>
      <c r="AY184" s="292" t="s">
        <v>158</v>
      </c>
    </row>
    <row r="185" spans="1:65" s="190" customFormat="1" ht="21.75" customHeight="1">
      <c r="A185" s="187"/>
      <c r="B185" s="188"/>
      <c r="C185" s="268" t="s">
        <v>239</v>
      </c>
      <c r="D185" s="268" t="s">
        <v>160</v>
      </c>
      <c r="E185" s="269" t="s">
        <v>240</v>
      </c>
      <c r="F185" s="270" t="s">
        <v>241</v>
      </c>
      <c r="G185" s="271" t="s">
        <v>184</v>
      </c>
      <c r="H185" s="272">
        <v>110.285</v>
      </c>
      <c r="I185" s="152"/>
      <c r="J185" s="273">
        <f>ROUND(I185*H185,2)</f>
        <v>0</v>
      </c>
      <c r="K185" s="274"/>
      <c r="L185" s="188"/>
      <c r="M185" s="275" t="s">
        <v>1</v>
      </c>
      <c r="N185" s="276" t="s">
        <v>37</v>
      </c>
      <c r="O185" s="277"/>
      <c r="P185" s="278">
        <f>O185*H185</f>
        <v>0</v>
      </c>
      <c r="Q185" s="278">
        <v>0</v>
      </c>
      <c r="R185" s="278">
        <f>Q185*H185</f>
        <v>0</v>
      </c>
      <c r="S185" s="278">
        <v>0</v>
      </c>
      <c r="T185" s="279">
        <f>S185*H185</f>
        <v>0</v>
      </c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R185" s="280" t="s">
        <v>164</v>
      </c>
      <c r="AT185" s="280" t="s">
        <v>160</v>
      </c>
      <c r="AU185" s="280" t="s">
        <v>81</v>
      </c>
      <c r="AY185" s="180" t="s">
        <v>158</v>
      </c>
      <c r="BE185" s="281">
        <f>IF(N185="základní",J185,0)</f>
        <v>0</v>
      </c>
      <c r="BF185" s="281">
        <f>IF(N185="snížená",J185,0)</f>
        <v>0</v>
      </c>
      <c r="BG185" s="281">
        <f>IF(N185="zákl. přenesená",J185,0)</f>
        <v>0</v>
      </c>
      <c r="BH185" s="281">
        <f>IF(N185="sníž. přenesená",J185,0)</f>
        <v>0</v>
      </c>
      <c r="BI185" s="281">
        <f>IF(N185="nulová",J185,0)</f>
        <v>0</v>
      </c>
      <c r="BJ185" s="180" t="s">
        <v>79</v>
      </c>
      <c r="BK185" s="281">
        <f>ROUND(I185*H185,2)</f>
        <v>0</v>
      </c>
      <c r="BL185" s="180" t="s">
        <v>164</v>
      </c>
      <c r="BM185" s="280" t="s">
        <v>242</v>
      </c>
    </row>
    <row r="186" spans="2:51" s="290" customFormat="1" ht="12">
      <c r="B186" s="291"/>
      <c r="D186" s="284" t="s">
        <v>166</v>
      </c>
      <c r="E186" s="292" t="s">
        <v>1</v>
      </c>
      <c r="F186" s="293" t="s">
        <v>243</v>
      </c>
      <c r="H186" s="294">
        <v>110.285</v>
      </c>
      <c r="L186" s="291"/>
      <c r="M186" s="295"/>
      <c r="N186" s="296"/>
      <c r="O186" s="296"/>
      <c r="P186" s="296"/>
      <c r="Q186" s="296"/>
      <c r="R186" s="296"/>
      <c r="S186" s="296"/>
      <c r="T186" s="297"/>
      <c r="AT186" s="292" t="s">
        <v>166</v>
      </c>
      <c r="AU186" s="292" t="s">
        <v>81</v>
      </c>
      <c r="AV186" s="290" t="s">
        <v>81</v>
      </c>
      <c r="AW186" s="290" t="s">
        <v>29</v>
      </c>
      <c r="AX186" s="290" t="s">
        <v>72</v>
      </c>
      <c r="AY186" s="292" t="s">
        <v>158</v>
      </c>
    </row>
    <row r="187" spans="1:65" s="190" customFormat="1" ht="21.75" customHeight="1">
      <c r="A187" s="187"/>
      <c r="B187" s="188"/>
      <c r="C187" s="268" t="s">
        <v>244</v>
      </c>
      <c r="D187" s="268" t="s">
        <v>160</v>
      </c>
      <c r="E187" s="269" t="s">
        <v>245</v>
      </c>
      <c r="F187" s="270" t="s">
        <v>246</v>
      </c>
      <c r="G187" s="271" t="s">
        <v>184</v>
      </c>
      <c r="H187" s="272">
        <v>11.028</v>
      </c>
      <c r="I187" s="152"/>
      <c r="J187" s="273">
        <f>ROUND(I187*H187,2)</f>
        <v>0</v>
      </c>
      <c r="K187" s="274"/>
      <c r="L187" s="188"/>
      <c r="M187" s="275" t="s">
        <v>1</v>
      </c>
      <c r="N187" s="276" t="s">
        <v>37</v>
      </c>
      <c r="O187" s="277"/>
      <c r="P187" s="278">
        <f>O187*H187</f>
        <v>0</v>
      </c>
      <c r="Q187" s="278">
        <v>0</v>
      </c>
      <c r="R187" s="278">
        <f>Q187*H187</f>
        <v>0</v>
      </c>
      <c r="S187" s="278">
        <v>0</v>
      </c>
      <c r="T187" s="279">
        <f>S187*H187</f>
        <v>0</v>
      </c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R187" s="280" t="s">
        <v>164</v>
      </c>
      <c r="AT187" s="280" t="s">
        <v>160</v>
      </c>
      <c r="AU187" s="280" t="s">
        <v>81</v>
      </c>
      <c r="AY187" s="180" t="s">
        <v>158</v>
      </c>
      <c r="BE187" s="281">
        <f>IF(N187="základní",J187,0)</f>
        <v>0</v>
      </c>
      <c r="BF187" s="281">
        <f>IF(N187="snížená",J187,0)</f>
        <v>0</v>
      </c>
      <c r="BG187" s="281">
        <f>IF(N187="zákl. přenesená",J187,0)</f>
        <v>0</v>
      </c>
      <c r="BH187" s="281">
        <f>IF(N187="sníž. přenesená",J187,0)</f>
        <v>0</v>
      </c>
      <c r="BI187" s="281">
        <f>IF(N187="nulová",J187,0)</f>
        <v>0</v>
      </c>
      <c r="BJ187" s="180" t="s">
        <v>79</v>
      </c>
      <c r="BK187" s="281">
        <f>ROUND(I187*H187,2)</f>
        <v>0</v>
      </c>
      <c r="BL187" s="180" t="s">
        <v>164</v>
      </c>
      <c r="BM187" s="280" t="s">
        <v>247</v>
      </c>
    </row>
    <row r="188" spans="2:51" s="290" customFormat="1" ht="12">
      <c r="B188" s="291"/>
      <c r="D188" s="284" t="s">
        <v>166</v>
      </c>
      <c r="E188" s="292" t="s">
        <v>1</v>
      </c>
      <c r="F188" s="293" t="s">
        <v>248</v>
      </c>
      <c r="H188" s="294">
        <v>11.028</v>
      </c>
      <c r="L188" s="291"/>
      <c r="M188" s="295"/>
      <c r="N188" s="296"/>
      <c r="O188" s="296"/>
      <c r="P188" s="296"/>
      <c r="Q188" s="296"/>
      <c r="R188" s="296"/>
      <c r="S188" s="296"/>
      <c r="T188" s="297"/>
      <c r="AT188" s="292" t="s">
        <v>166</v>
      </c>
      <c r="AU188" s="292" t="s">
        <v>81</v>
      </c>
      <c r="AV188" s="290" t="s">
        <v>81</v>
      </c>
      <c r="AW188" s="290" t="s">
        <v>29</v>
      </c>
      <c r="AX188" s="290" t="s">
        <v>72</v>
      </c>
      <c r="AY188" s="292" t="s">
        <v>158</v>
      </c>
    </row>
    <row r="189" spans="1:65" s="190" customFormat="1" ht="21.75" customHeight="1">
      <c r="A189" s="187"/>
      <c r="B189" s="188"/>
      <c r="C189" s="268" t="s">
        <v>249</v>
      </c>
      <c r="D189" s="268" t="s">
        <v>160</v>
      </c>
      <c r="E189" s="269" t="s">
        <v>250</v>
      </c>
      <c r="F189" s="270" t="s">
        <v>251</v>
      </c>
      <c r="G189" s="271" t="s">
        <v>184</v>
      </c>
      <c r="H189" s="272">
        <v>195.52</v>
      </c>
      <c r="I189" s="152"/>
      <c r="J189" s="273">
        <f>ROUND(I189*H189,2)</f>
        <v>0</v>
      </c>
      <c r="K189" s="274"/>
      <c r="L189" s="188"/>
      <c r="M189" s="275" t="s">
        <v>1</v>
      </c>
      <c r="N189" s="276" t="s">
        <v>37</v>
      </c>
      <c r="O189" s="277"/>
      <c r="P189" s="278">
        <f>O189*H189</f>
        <v>0</v>
      </c>
      <c r="Q189" s="278">
        <v>0</v>
      </c>
      <c r="R189" s="278">
        <f>Q189*H189</f>
        <v>0</v>
      </c>
      <c r="S189" s="278">
        <v>0</v>
      </c>
      <c r="T189" s="279">
        <f>S189*H189</f>
        <v>0</v>
      </c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R189" s="280" t="s">
        <v>164</v>
      </c>
      <c r="AT189" s="280" t="s">
        <v>160</v>
      </c>
      <c r="AU189" s="280" t="s">
        <v>81</v>
      </c>
      <c r="AY189" s="180" t="s">
        <v>158</v>
      </c>
      <c r="BE189" s="281">
        <f>IF(N189="základní",J189,0)</f>
        <v>0</v>
      </c>
      <c r="BF189" s="281">
        <f>IF(N189="snížená",J189,0)</f>
        <v>0</v>
      </c>
      <c r="BG189" s="281">
        <f>IF(N189="zákl. přenesená",J189,0)</f>
        <v>0</v>
      </c>
      <c r="BH189" s="281">
        <f>IF(N189="sníž. přenesená",J189,0)</f>
        <v>0</v>
      </c>
      <c r="BI189" s="281">
        <f>IF(N189="nulová",J189,0)</f>
        <v>0</v>
      </c>
      <c r="BJ189" s="180" t="s">
        <v>79</v>
      </c>
      <c r="BK189" s="281">
        <f>ROUND(I189*H189,2)</f>
        <v>0</v>
      </c>
      <c r="BL189" s="180" t="s">
        <v>164</v>
      </c>
      <c r="BM189" s="280" t="s">
        <v>252</v>
      </c>
    </row>
    <row r="190" spans="2:51" s="290" customFormat="1" ht="12">
      <c r="B190" s="291"/>
      <c r="D190" s="284" t="s">
        <v>166</v>
      </c>
      <c r="E190" s="292" t="s">
        <v>1</v>
      </c>
      <c r="F190" s="293" t="s">
        <v>253</v>
      </c>
      <c r="H190" s="294">
        <v>195.52</v>
      </c>
      <c r="L190" s="291"/>
      <c r="M190" s="295"/>
      <c r="N190" s="296"/>
      <c r="O190" s="296"/>
      <c r="P190" s="296"/>
      <c r="Q190" s="296"/>
      <c r="R190" s="296"/>
      <c r="S190" s="296"/>
      <c r="T190" s="297"/>
      <c r="AT190" s="292" t="s">
        <v>166</v>
      </c>
      <c r="AU190" s="292" t="s">
        <v>81</v>
      </c>
      <c r="AV190" s="290" t="s">
        <v>81</v>
      </c>
      <c r="AW190" s="290" t="s">
        <v>29</v>
      </c>
      <c r="AX190" s="290" t="s">
        <v>72</v>
      </c>
      <c r="AY190" s="292" t="s">
        <v>158</v>
      </c>
    </row>
    <row r="191" spans="1:65" s="190" customFormat="1" ht="21.75" customHeight="1">
      <c r="A191" s="187"/>
      <c r="B191" s="188"/>
      <c r="C191" s="268" t="s">
        <v>254</v>
      </c>
      <c r="D191" s="268" t="s">
        <v>160</v>
      </c>
      <c r="E191" s="269" t="s">
        <v>255</v>
      </c>
      <c r="F191" s="270" t="s">
        <v>256</v>
      </c>
      <c r="G191" s="271" t="s">
        <v>184</v>
      </c>
      <c r="H191" s="272">
        <v>765.415</v>
      </c>
      <c r="I191" s="152"/>
      <c r="J191" s="273">
        <f>ROUND(I191*H191,2)</f>
        <v>0</v>
      </c>
      <c r="K191" s="274"/>
      <c r="L191" s="188"/>
      <c r="M191" s="275" t="s">
        <v>1</v>
      </c>
      <c r="N191" s="276" t="s">
        <v>37</v>
      </c>
      <c r="O191" s="277"/>
      <c r="P191" s="278">
        <f>O191*H191</f>
        <v>0</v>
      </c>
      <c r="Q191" s="278">
        <v>0</v>
      </c>
      <c r="R191" s="278">
        <f>Q191*H191</f>
        <v>0</v>
      </c>
      <c r="S191" s="278">
        <v>0</v>
      </c>
      <c r="T191" s="279">
        <f>S191*H191</f>
        <v>0</v>
      </c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R191" s="280" t="s">
        <v>164</v>
      </c>
      <c r="AT191" s="280" t="s">
        <v>160</v>
      </c>
      <c r="AU191" s="280" t="s">
        <v>81</v>
      </c>
      <c r="AY191" s="180" t="s">
        <v>158</v>
      </c>
      <c r="BE191" s="281">
        <f>IF(N191="základní",J191,0)</f>
        <v>0</v>
      </c>
      <c r="BF191" s="281">
        <f>IF(N191="snížená",J191,0)</f>
        <v>0</v>
      </c>
      <c r="BG191" s="281">
        <f>IF(N191="zákl. přenesená",J191,0)</f>
        <v>0</v>
      </c>
      <c r="BH191" s="281">
        <f>IF(N191="sníž. přenesená",J191,0)</f>
        <v>0</v>
      </c>
      <c r="BI191" s="281">
        <f>IF(N191="nulová",J191,0)</f>
        <v>0</v>
      </c>
      <c r="BJ191" s="180" t="s">
        <v>79</v>
      </c>
      <c r="BK191" s="281">
        <f>ROUND(I191*H191,2)</f>
        <v>0</v>
      </c>
      <c r="BL191" s="180" t="s">
        <v>164</v>
      </c>
      <c r="BM191" s="280" t="s">
        <v>257</v>
      </c>
    </row>
    <row r="192" spans="2:51" s="290" customFormat="1" ht="12">
      <c r="B192" s="291"/>
      <c r="D192" s="284" t="s">
        <v>166</v>
      </c>
      <c r="E192" s="292" t="s">
        <v>1</v>
      </c>
      <c r="F192" s="293" t="s">
        <v>258</v>
      </c>
      <c r="H192" s="294">
        <v>765.415</v>
      </c>
      <c r="L192" s="291"/>
      <c r="M192" s="295"/>
      <c r="N192" s="296"/>
      <c r="O192" s="296"/>
      <c r="P192" s="296"/>
      <c r="Q192" s="296"/>
      <c r="R192" s="296"/>
      <c r="S192" s="296"/>
      <c r="T192" s="297"/>
      <c r="AT192" s="292" t="s">
        <v>166</v>
      </c>
      <c r="AU192" s="292" t="s">
        <v>81</v>
      </c>
      <c r="AV192" s="290" t="s">
        <v>81</v>
      </c>
      <c r="AW192" s="290" t="s">
        <v>29</v>
      </c>
      <c r="AX192" s="290" t="s">
        <v>72</v>
      </c>
      <c r="AY192" s="292" t="s">
        <v>158</v>
      </c>
    </row>
    <row r="193" spans="1:65" s="190" customFormat="1" ht="33" customHeight="1">
      <c r="A193" s="187"/>
      <c r="B193" s="188"/>
      <c r="C193" s="268" t="s">
        <v>259</v>
      </c>
      <c r="D193" s="268" t="s">
        <v>160</v>
      </c>
      <c r="E193" s="269" t="s">
        <v>260</v>
      </c>
      <c r="F193" s="270" t="s">
        <v>261</v>
      </c>
      <c r="G193" s="271" t="s">
        <v>184</v>
      </c>
      <c r="H193" s="272">
        <v>15308.3</v>
      </c>
      <c r="I193" s="152"/>
      <c r="J193" s="273">
        <f>ROUND(I193*H193,2)</f>
        <v>0</v>
      </c>
      <c r="K193" s="274"/>
      <c r="L193" s="188"/>
      <c r="M193" s="275" t="s">
        <v>1</v>
      </c>
      <c r="N193" s="276" t="s">
        <v>37</v>
      </c>
      <c r="O193" s="277"/>
      <c r="P193" s="278">
        <f>O193*H193</f>
        <v>0</v>
      </c>
      <c r="Q193" s="278">
        <v>0</v>
      </c>
      <c r="R193" s="278">
        <f>Q193*H193</f>
        <v>0</v>
      </c>
      <c r="S193" s="278">
        <v>0</v>
      </c>
      <c r="T193" s="279">
        <f>S193*H193</f>
        <v>0</v>
      </c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R193" s="280" t="s">
        <v>164</v>
      </c>
      <c r="AT193" s="280" t="s">
        <v>160</v>
      </c>
      <c r="AU193" s="280" t="s">
        <v>81</v>
      </c>
      <c r="AY193" s="180" t="s">
        <v>158</v>
      </c>
      <c r="BE193" s="281">
        <f>IF(N193="základní",J193,0)</f>
        <v>0</v>
      </c>
      <c r="BF193" s="281">
        <f>IF(N193="snížená",J193,0)</f>
        <v>0</v>
      </c>
      <c r="BG193" s="281">
        <f>IF(N193="zákl. přenesená",J193,0)</f>
        <v>0</v>
      </c>
      <c r="BH193" s="281">
        <f>IF(N193="sníž. přenesená",J193,0)</f>
        <v>0</v>
      </c>
      <c r="BI193" s="281">
        <f>IF(N193="nulová",J193,0)</f>
        <v>0</v>
      </c>
      <c r="BJ193" s="180" t="s">
        <v>79</v>
      </c>
      <c r="BK193" s="281">
        <f>ROUND(I193*H193,2)</f>
        <v>0</v>
      </c>
      <c r="BL193" s="180" t="s">
        <v>164</v>
      </c>
      <c r="BM193" s="280" t="s">
        <v>262</v>
      </c>
    </row>
    <row r="194" spans="2:51" s="290" customFormat="1" ht="12">
      <c r="B194" s="291"/>
      <c r="D194" s="284" t="s">
        <v>166</v>
      </c>
      <c r="E194" s="292" t="s">
        <v>1</v>
      </c>
      <c r="F194" s="293" t="s">
        <v>263</v>
      </c>
      <c r="H194" s="294">
        <v>15308.3</v>
      </c>
      <c r="L194" s="291"/>
      <c r="M194" s="295"/>
      <c r="N194" s="296"/>
      <c r="O194" s="296"/>
      <c r="P194" s="296"/>
      <c r="Q194" s="296"/>
      <c r="R194" s="296"/>
      <c r="S194" s="296"/>
      <c r="T194" s="297"/>
      <c r="AT194" s="292" t="s">
        <v>166</v>
      </c>
      <c r="AU194" s="292" t="s">
        <v>81</v>
      </c>
      <c r="AV194" s="290" t="s">
        <v>81</v>
      </c>
      <c r="AW194" s="290" t="s">
        <v>29</v>
      </c>
      <c r="AX194" s="290" t="s">
        <v>72</v>
      </c>
      <c r="AY194" s="292" t="s">
        <v>158</v>
      </c>
    </row>
    <row r="195" spans="1:65" s="190" customFormat="1" ht="21.75" customHeight="1">
      <c r="A195" s="187"/>
      <c r="B195" s="188"/>
      <c r="C195" s="268" t="s">
        <v>7</v>
      </c>
      <c r="D195" s="268" t="s">
        <v>160</v>
      </c>
      <c r="E195" s="269" t="s">
        <v>264</v>
      </c>
      <c r="F195" s="270" t="s">
        <v>265</v>
      </c>
      <c r="G195" s="271" t="s">
        <v>184</v>
      </c>
      <c r="H195" s="272">
        <v>1564.846</v>
      </c>
      <c r="I195" s="152"/>
      <c r="J195" s="273">
        <f>ROUND(I195*H195,2)</f>
        <v>0</v>
      </c>
      <c r="K195" s="274"/>
      <c r="L195" s="188"/>
      <c r="M195" s="275" t="s">
        <v>1</v>
      </c>
      <c r="N195" s="276" t="s">
        <v>37</v>
      </c>
      <c r="O195" s="277"/>
      <c r="P195" s="278">
        <f>O195*H195</f>
        <v>0</v>
      </c>
      <c r="Q195" s="278">
        <v>0</v>
      </c>
      <c r="R195" s="278">
        <f>Q195*H195</f>
        <v>0</v>
      </c>
      <c r="S195" s="278">
        <v>0</v>
      </c>
      <c r="T195" s="279">
        <f>S195*H195</f>
        <v>0</v>
      </c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R195" s="280" t="s">
        <v>164</v>
      </c>
      <c r="AT195" s="280" t="s">
        <v>160</v>
      </c>
      <c r="AU195" s="280" t="s">
        <v>81</v>
      </c>
      <c r="AY195" s="180" t="s">
        <v>158</v>
      </c>
      <c r="BE195" s="281">
        <f>IF(N195="základní",J195,0)</f>
        <v>0</v>
      </c>
      <c r="BF195" s="281">
        <f>IF(N195="snížená",J195,0)</f>
        <v>0</v>
      </c>
      <c r="BG195" s="281">
        <f>IF(N195="zákl. přenesená",J195,0)</f>
        <v>0</v>
      </c>
      <c r="BH195" s="281">
        <f>IF(N195="sníž. přenesená",J195,0)</f>
        <v>0</v>
      </c>
      <c r="BI195" s="281">
        <f>IF(N195="nulová",J195,0)</f>
        <v>0</v>
      </c>
      <c r="BJ195" s="180" t="s">
        <v>79</v>
      </c>
      <c r="BK195" s="281">
        <f>ROUND(I195*H195,2)</f>
        <v>0</v>
      </c>
      <c r="BL195" s="180" t="s">
        <v>164</v>
      </c>
      <c r="BM195" s="280" t="s">
        <v>266</v>
      </c>
    </row>
    <row r="196" spans="2:51" s="290" customFormat="1" ht="12">
      <c r="B196" s="291"/>
      <c r="D196" s="284" t="s">
        <v>166</v>
      </c>
      <c r="E196" s="292" t="s">
        <v>1</v>
      </c>
      <c r="F196" s="293" t="s">
        <v>267</v>
      </c>
      <c r="H196" s="294">
        <v>1564.846</v>
      </c>
      <c r="L196" s="291"/>
      <c r="M196" s="295"/>
      <c r="N196" s="296"/>
      <c r="O196" s="296"/>
      <c r="P196" s="296"/>
      <c r="Q196" s="296"/>
      <c r="R196" s="296"/>
      <c r="S196" s="296"/>
      <c r="T196" s="297"/>
      <c r="AT196" s="292" t="s">
        <v>166</v>
      </c>
      <c r="AU196" s="292" t="s">
        <v>81</v>
      </c>
      <c r="AV196" s="290" t="s">
        <v>81</v>
      </c>
      <c r="AW196" s="290" t="s">
        <v>29</v>
      </c>
      <c r="AX196" s="290" t="s">
        <v>72</v>
      </c>
      <c r="AY196" s="292" t="s">
        <v>158</v>
      </c>
    </row>
    <row r="197" spans="1:65" s="190" customFormat="1" ht="33" customHeight="1">
      <c r="A197" s="187"/>
      <c r="B197" s="188"/>
      <c r="C197" s="268" t="s">
        <v>268</v>
      </c>
      <c r="D197" s="268" t="s">
        <v>160</v>
      </c>
      <c r="E197" s="269" t="s">
        <v>269</v>
      </c>
      <c r="F197" s="270" t="s">
        <v>270</v>
      </c>
      <c r="G197" s="271" t="s">
        <v>184</v>
      </c>
      <c r="H197" s="272">
        <v>31296.92</v>
      </c>
      <c r="I197" s="152"/>
      <c r="J197" s="273">
        <f>ROUND(I197*H197,2)</f>
        <v>0</v>
      </c>
      <c r="K197" s="274"/>
      <c r="L197" s="188"/>
      <c r="M197" s="275" t="s">
        <v>1</v>
      </c>
      <c r="N197" s="276" t="s">
        <v>37</v>
      </c>
      <c r="O197" s="277"/>
      <c r="P197" s="278">
        <f>O197*H197</f>
        <v>0</v>
      </c>
      <c r="Q197" s="278">
        <v>0</v>
      </c>
      <c r="R197" s="278">
        <f>Q197*H197</f>
        <v>0</v>
      </c>
      <c r="S197" s="278">
        <v>0</v>
      </c>
      <c r="T197" s="279">
        <f>S197*H197</f>
        <v>0</v>
      </c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R197" s="280" t="s">
        <v>164</v>
      </c>
      <c r="AT197" s="280" t="s">
        <v>160</v>
      </c>
      <c r="AU197" s="280" t="s">
        <v>81</v>
      </c>
      <c r="AY197" s="180" t="s">
        <v>158</v>
      </c>
      <c r="BE197" s="281">
        <f>IF(N197="základní",J197,0)</f>
        <v>0</v>
      </c>
      <c r="BF197" s="281">
        <f>IF(N197="snížená",J197,0)</f>
        <v>0</v>
      </c>
      <c r="BG197" s="281">
        <f>IF(N197="zákl. přenesená",J197,0)</f>
        <v>0</v>
      </c>
      <c r="BH197" s="281">
        <f>IF(N197="sníž. přenesená",J197,0)</f>
        <v>0</v>
      </c>
      <c r="BI197" s="281">
        <f>IF(N197="nulová",J197,0)</f>
        <v>0</v>
      </c>
      <c r="BJ197" s="180" t="s">
        <v>79</v>
      </c>
      <c r="BK197" s="281">
        <f>ROUND(I197*H197,2)</f>
        <v>0</v>
      </c>
      <c r="BL197" s="180" t="s">
        <v>164</v>
      </c>
      <c r="BM197" s="280" t="s">
        <v>271</v>
      </c>
    </row>
    <row r="198" spans="2:51" s="290" customFormat="1" ht="12">
      <c r="B198" s="291"/>
      <c r="D198" s="284" t="s">
        <v>166</v>
      </c>
      <c r="E198" s="292" t="s">
        <v>1</v>
      </c>
      <c r="F198" s="293" t="s">
        <v>272</v>
      </c>
      <c r="H198" s="294">
        <v>31296.92</v>
      </c>
      <c r="L198" s="291"/>
      <c r="M198" s="295"/>
      <c r="N198" s="296"/>
      <c r="O198" s="296"/>
      <c r="P198" s="296"/>
      <c r="Q198" s="296"/>
      <c r="R198" s="296"/>
      <c r="S198" s="296"/>
      <c r="T198" s="297"/>
      <c r="AT198" s="292" t="s">
        <v>166</v>
      </c>
      <c r="AU198" s="292" t="s">
        <v>81</v>
      </c>
      <c r="AV198" s="290" t="s">
        <v>81</v>
      </c>
      <c r="AW198" s="290" t="s">
        <v>29</v>
      </c>
      <c r="AX198" s="290" t="s">
        <v>72</v>
      </c>
      <c r="AY198" s="292" t="s">
        <v>158</v>
      </c>
    </row>
    <row r="199" spans="1:65" s="190" customFormat="1" ht="21.75" customHeight="1">
      <c r="A199" s="187"/>
      <c r="B199" s="188"/>
      <c r="C199" s="268" t="s">
        <v>273</v>
      </c>
      <c r="D199" s="268" t="s">
        <v>160</v>
      </c>
      <c r="E199" s="269" t="s">
        <v>274</v>
      </c>
      <c r="F199" s="270" t="s">
        <v>275</v>
      </c>
      <c r="G199" s="271" t="s">
        <v>184</v>
      </c>
      <c r="H199" s="272">
        <v>11.028</v>
      </c>
      <c r="I199" s="152"/>
      <c r="J199" s="273">
        <f>ROUND(I199*H199,2)</f>
        <v>0</v>
      </c>
      <c r="K199" s="274"/>
      <c r="L199" s="188"/>
      <c r="M199" s="275" t="s">
        <v>1</v>
      </c>
      <c r="N199" s="276" t="s">
        <v>37</v>
      </c>
      <c r="O199" s="277"/>
      <c r="P199" s="278">
        <f>O199*H199</f>
        <v>0</v>
      </c>
      <c r="Q199" s="278">
        <v>0</v>
      </c>
      <c r="R199" s="278">
        <f>Q199*H199</f>
        <v>0</v>
      </c>
      <c r="S199" s="278">
        <v>0</v>
      </c>
      <c r="T199" s="279">
        <f>S199*H199</f>
        <v>0</v>
      </c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R199" s="280" t="s">
        <v>164</v>
      </c>
      <c r="AT199" s="280" t="s">
        <v>160</v>
      </c>
      <c r="AU199" s="280" t="s">
        <v>81</v>
      </c>
      <c r="AY199" s="180" t="s">
        <v>158</v>
      </c>
      <c r="BE199" s="281">
        <f>IF(N199="základní",J199,0)</f>
        <v>0</v>
      </c>
      <c r="BF199" s="281">
        <f>IF(N199="snížená",J199,0)</f>
        <v>0</v>
      </c>
      <c r="BG199" s="281">
        <f>IF(N199="zákl. přenesená",J199,0)</f>
        <v>0</v>
      </c>
      <c r="BH199" s="281">
        <f>IF(N199="sníž. přenesená",J199,0)</f>
        <v>0</v>
      </c>
      <c r="BI199" s="281">
        <f>IF(N199="nulová",J199,0)</f>
        <v>0</v>
      </c>
      <c r="BJ199" s="180" t="s">
        <v>79</v>
      </c>
      <c r="BK199" s="281">
        <f>ROUND(I199*H199,2)</f>
        <v>0</v>
      </c>
      <c r="BL199" s="180" t="s">
        <v>164</v>
      </c>
      <c r="BM199" s="280" t="s">
        <v>276</v>
      </c>
    </row>
    <row r="200" spans="2:51" s="290" customFormat="1" ht="12">
      <c r="B200" s="291"/>
      <c r="D200" s="284" t="s">
        <v>166</v>
      </c>
      <c r="E200" s="292" t="s">
        <v>1</v>
      </c>
      <c r="F200" s="293" t="s">
        <v>248</v>
      </c>
      <c r="H200" s="294">
        <v>11.028</v>
      </c>
      <c r="L200" s="291"/>
      <c r="M200" s="295"/>
      <c r="N200" s="296"/>
      <c r="O200" s="296"/>
      <c r="P200" s="296"/>
      <c r="Q200" s="296"/>
      <c r="R200" s="296"/>
      <c r="S200" s="296"/>
      <c r="T200" s="297"/>
      <c r="AT200" s="292" t="s">
        <v>166</v>
      </c>
      <c r="AU200" s="292" t="s">
        <v>81</v>
      </c>
      <c r="AV200" s="290" t="s">
        <v>81</v>
      </c>
      <c r="AW200" s="290" t="s">
        <v>29</v>
      </c>
      <c r="AX200" s="290" t="s">
        <v>72</v>
      </c>
      <c r="AY200" s="292" t="s">
        <v>158</v>
      </c>
    </row>
    <row r="201" spans="1:65" s="190" customFormat="1" ht="33" customHeight="1">
      <c r="A201" s="187"/>
      <c r="B201" s="188"/>
      <c r="C201" s="268" t="s">
        <v>277</v>
      </c>
      <c r="D201" s="268" t="s">
        <v>160</v>
      </c>
      <c r="E201" s="269" t="s">
        <v>278</v>
      </c>
      <c r="F201" s="270" t="s">
        <v>279</v>
      </c>
      <c r="G201" s="271" t="s">
        <v>184</v>
      </c>
      <c r="H201" s="272">
        <v>220.56</v>
      </c>
      <c r="I201" s="152"/>
      <c r="J201" s="273">
        <f>ROUND(I201*H201,2)</f>
        <v>0</v>
      </c>
      <c r="K201" s="274"/>
      <c r="L201" s="188"/>
      <c r="M201" s="275" t="s">
        <v>1</v>
      </c>
      <c r="N201" s="276" t="s">
        <v>37</v>
      </c>
      <c r="O201" s="277"/>
      <c r="P201" s="278">
        <f>O201*H201</f>
        <v>0</v>
      </c>
      <c r="Q201" s="278">
        <v>0</v>
      </c>
      <c r="R201" s="278">
        <f>Q201*H201</f>
        <v>0</v>
      </c>
      <c r="S201" s="278">
        <v>0</v>
      </c>
      <c r="T201" s="279">
        <f>S201*H201</f>
        <v>0</v>
      </c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R201" s="280" t="s">
        <v>164</v>
      </c>
      <c r="AT201" s="280" t="s">
        <v>160</v>
      </c>
      <c r="AU201" s="280" t="s">
        <v>81</v>
      </c>
      <c r="AY201" s="180" t="s">
        <v>158</v>
      </c>
      <c r="BE201" s="281">
        <f>IF(N201="základní",J201,0)</f>
        <v>0</v>
      </c>
      <c r="BF201" s="281">
        <f>IF(N201="snížená",J201,0)</f>
        <v>0</v>
      </c>
      <c r="BG201" s="281">
        <f>IF(N201="zákl. přenesená",J201,0)</f>
        <v>0</v>
      </c>
      <c r="BH201" s="281">
        <f>IF(N201="sníž. přenesená",J201,0)</f>
        <v>0</v>
      </c>
      <c r="BI201" s="281">
        <f>IF(N201="nulová",J201,0)</f>
        <v>0</v>
      </c>
      <c r="BJ201" s="180" t="s">
        <v>79</v>
      </c>
      <c r="BK201" s="281">
        <f>ROUND(I201*H201,2)</f>
        <v>0</v>
      </c>
      <c r="BL201" s="180" t="s">
        <v>164</v>
      </c>
      <c r="BM201" s="280" t="s">
        <v>280</v>
      </c>
    </row>
    <row r="202" spans="2:51" s="290" customFormat="1" ht="12">
      <c r="B202" s="291"/>
      <c r="D202" s="284" t="s">
        <v>166</v>
      </c>
      <c r="E202" s="292" t="s">
        <v>1</v>
      </c>
      <c r="F202" s="293" t="s">
        <v>281</v>
      </c>
      <c r="H202" s="294">
        <v>220.56</v>
      </c>
      <c r="L202" s="291"/>
      <c r="M202" s="295"/>
      <c r="N202" s="296"/>
      <c r="O202" s="296"/>
      <c r="P202" s="296"/>
      <c r="Q202" s="296"/>
      <c r="R202" s="296"/>
      <c r="S202" s="296"/>
      <c r="T202" s="297"/>
      <c r="AT202" s="292" t="s">
        <v>166</v>
      </c>
      <c r="AU202" s="292" t="s">
        <v>81</v>
      </c>
      <c r="AV202" s="290" t="s">
        <v>81</v>
      </c>
      <c r="AW202" s="290" t="s">
        <v>29</v>
      </c>
      <c r="AX202" s="290" t="s">
        <v>72</v>
      </c>
      <c r="AY202" s="292" t="s">
        <v>158</v>
      </c>
    </row>
    <row r="203" spans="1:65" s="190" customFormat="1" ht="21.75" customHeight="1">
      <c r="A203" s="187"/>
      <c r="B203" s="188"/>
      <c r="C203" s="268" t="s">
        <v>282</v>
      </c>
      <c r="D203" s="268" t="s">
        <v>160</v>
      </c>
      <c r="E203" s="269" t="s">
        <v>283</v>
      </c>
      <c r="F203" s="270" t="s">
        <v>284</v>
      </c>
      <c r="G203" s="271" t="s">
        <v>171</v>
      </c>
      <c r="H203" s="272">
        <v>7</v>
      </c>
      <c r="I203" s="152"/>
      <c r="J203" s="273">
        <f>ROUND(I203*H203,2)</f>
        <v>0</v>
      </c>
      <c r="K203" s="274"/>
      <c r="L203" s="188"/>
      <c r="M203" s="275" t="s">
        <v>1</v>
      </c>
      <c r="N203" s="276" t="s">
        <v>37</v>
      </c>
      <c r="O203" s="277"/>
      <c r="P203" s="278">
        <f>O203*H203</f>
        <v>0</v>
      </c>
      <c r="Q203" s="278">
        <v>0</v>
      </c>
      <c r="R203" s="278">
        <f>Q203*H203</f>
        <v>0</v>
      </c>
      <c r="S203" s="278">
        <v>0</v>
      </c>
      <c r="T203" s="279">
        <f>S203*H203</f>
        <v>0</v>
      </c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R203" s="280" t="s">
        <v>164</v>
      </c>
      <c r="AT203" s="280" t="s">
        <v>160</v>
      </c>
      <c r="AU203" s="280" t="s">
        <v>81</v>
      </c>
      <c r="AY203" s="180" t="s">
        <v>158</v>
      </c>
      <c r="BE203" s="281">
        <f>IF(N203="základní",J203,0)</f>
        <v>0</v>
      </c>
      <c r="BF203" s="281">
        <f>IF(N203="snížená",J203,0)</f>
        <v>0</v>
      </c>
      <c r="BG203" s="281">
        <f>IF(N203="zákl. přenesená",J203,0)</f>
        <v>0</v>
      </c>
      <c r="BH203" s="281">
        <f>IF(N203="sníž. přenesená",J203,0)</f>
        <v>0</v>
      </c>
      <c r="BI203" s="281">
        <f>IF(N203="nulová",J203,0)</f>
        <v>0</v>
      </c>
      <c r="BJ203" s="180" t="s">
        <v>79</v>
      </c>
      <c r="BK203" s="281">
        <f>ROUND(I203*H203,2)</f>
        <v>0</v>
      </c>
      <c r="BL203" s="180" t="s">
        <v>164</v>
      </c>
      <c r="BM203" s="280" t="s">
        <v>285</v>
      </c>
    </row>
    <row r="204" spans="2:51" s="290" customFormat="1" ht="12">
      <c r="B204" s="291"/>
      <c r="D204" s="284" t="s">
        <v>166</v>
      </c>
      <c r="E204" s="292" t="s">
        <v>1</v>
      </c>
      <c r="F204" s="293" t="s">
        <v>173</v>
      </c>
      <c r="H204" s="294">
        <v>7</v>
      </c>
      <c r="L204" s="291"/>
      <c r="M204" s="295"/>
      <c r="N204" s="296"/>
      <c r="O204" s="296"/>
      <c r="P204" s="296"/>
      <c r="Q204" s="296"/>
      <c r="R204" s="296"/>
      <c r="S204" s="296"/>
      <c r="T204" s="297"/>
      <c r="AT204" s="292" t="s">
        <v>166</v>
      </c>
      <c r="AU204" s="292" t="s">
        <v>81</v>
      </c>
      <c r="AV204" s="290" t="s">
        <v>81</v>
      </c>
      <c r="AW204" s="290" t="s">
        <v>29</v>
      </c>
      <c r="AX204" s="290" t="s">
        <v>72</v>
      </c>
      <c r="AY204" s="292" t="s">
        <v>158</v>
      </c>
    </row>
    <row r="205" spans="1:65" s="190" customFormat="1" ht="21.75" customHeight="1">
      <c r="A205" s="187"/>
      <c r="B205" s="188"/>
      <c r="C205" s="268" t="s">
        <v>286</v>
      </c>
      <c r="D205" s="268" t="s">
        <v>160</v>
      </c>
      <c r="E205" s="269" t="s">
        <v>287</v>
      </c>
      <c r="F205" s="270" t="s">
        <v>288</v>
      </c>
      <c r="G205" s="271" t="s">
        <v>171</v>
      </c>
      <c r="H205" s="272">
        <v>7</v>
      </c>
      <c r="I205" s="152"/>
      <c r="J205" s="273">
        <f>ROUND(I205*H205,2)</f>
        <v>0</v>
      </c>
      <c r="K205" s="274"/>
      <c r="L205" s="188"/>
      <c r="M205" s="275" t="s">
        <v>1</v>
      </c>
      <c r="N205" s="276" t="s">
        <v>37</v>
      </c>
      <c r="O205" s="277"/>
      <c r="P205" s="278">
        <f>O205*H205</f>
        <v>0</v>
      </c>
      <c r="Q205" s="278">
        <v>0</v>
      </c>
      <c r="R205" s="278">
        <f>Q205*H205</f>
        <v>0</v>
      </c>
      <c r="S205" s="278">
        <v>0</v>
      </c>
      <c r="T205" s="279">
        <f>S205*H205</f>
        <v>0</v>
      </c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R205" s="280" t="s">
        <v>164</v>
      </c>
      <c r="AT205" s="280" t="s">
        <v>160</v>
      </c>
      <c r="AU205" s="280" t="s">
        <v>81</v>
      </c>
      <c r="AY205" s="180" t="s">
        <v>158</v>
      </c>
      <c r="BE205" s="281">
        <f>IF(N205="základní",J205,0)</f>
        <v>0</v>
      </c>
      <c r="BF205" s="281">
        <f>IF(N205="snížená",J205,0)</f>
        <v>0</v>
      </c>
      <c r="BG205" s="281">
        <f>IF(N205="zákl. přenesená",J205,0)</f>
        <v>0</v>
      </c>
      <c r="BH205" s="281">
        <f>IF(N205="sníž. přenesená",J205,0)</f>
        <v>0</v>
      </c>
      <c r="BI205" s="281">
        <f>IF(N205="nulová",J205,0)</f>
        <v>0</v>
      </c>
      <c r="BJ205" s="180" t="s">
        <v>79</v>
      </c>
      <c r="BK205" s="281">
        <f>ROUND(I205*H205,2)</f>
        <v>0</v>
      </c>
      <c r="BL205" s="180" t="s">
        <v>164</v>
      </c>
      <c r="BM205" s="280" t="s">
        <v>289</v>
      </c>
    </row>
    <row r="206" spans="2:51" s="290" customFormat="1" ht="12">
      <c r="B206" s="291"/>
      <c r="D206" s="284" t="s">
        <v>166</v>
      </c>
      <c r="E206" s="292" t="s">
        <v>1</v>
      </c>
      <c r="F206" s="293" t="s">
        <v>173</v>
      </c>
      <c r="H206" s="294">
        <v>7</v>
      </c>
      <c r="L206" s="291"/>
      <c r="M206" s="295"/>
      <c r="N206" s="296"/>
      <c r="O206" s="296"/>
      <c r="P206" s="296"/>
      <c r="Q206" s="296"/>
      <c r="R206" s="296"/>
      <c r="S206" s="296"/>
      <c r="T206" s="297"/>
      <c r="AT206" s="292" t="s">
        <v>166</v>
      </c>
      <c r="AU206" s="292" t="s">
        <v>81</v>
      </c>
      <c r="AV206" s="290" t="s">
        <v>81</v>
      </c>
      <c r="AW206" s="290" t="s">
        <v>29</v>
      </c>
      <c r="AX206" s="290" t="s">
        <v>72</v>
      </c>
      <c r="AY206" s="292" t="s">
        <v>158</v>
      </c>
    </row>
    <row r="207" spans="1:65" s="190" customFormat="1" ht="16.5" customHeight="1">
      <c r="A207" s="187"/>
      <c r="B207" s="188"/>
      <c r="C207" s="268" t="s">
        <v>290</v>
      </c>
      <c r="D207" s="268" t="s">
        <v>160</v>
      </c>
      <c r="E207" s="269" t="s">
        <v>291</v>
      </c>
      <c r="F207" s="270" t="s">
        <v>292</v>
      </c>
      <c r="G207" s="271" t="s">
        <v>171</v>
      </c>
      <c r="H207" s="272">
        <v>7</v>
      </c>
      <c r="I207" s="152"/>
      <c r="J207" s="273">
        <f>ROUND(I207*H207,2)</f>
        <v>0</v>
      </c>
      <c r="K207" s="274"/>
      <c r="L207" s="188"/>
      <c r="M207" s="275" t="s">
        <v>1</v>
      </c>
      <c r="N207" s="276" t="s">
        <v>37</v>
      </c>
      <c r="O207" s="277"/>
      <c r="P207" s="278">
        <f>O207*H207</f>
        <v>0</v>
      </c>
      <c r="Q207" s="278">
        <v>0</v>
      </c>
      <c r="R207" s="278">
        <f>Q207*H207</f>
        <v>0</v>
      </c>
      <c r="S207" s="278">
        <v>0</v>
      </c>
      <c r="T207" s="279">
        <f>S207*H207</f>
        <v>0</v>
      </c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R207" s="280" t="s">
        <v>164</v>
      </c>
      <c r="AT207" s="280" t="s">
        <v>160</v>
      </c>
      <c r="AU207" s="280" t="s">
        <v>81</v>
      </c>
      <c r="AY207" s="180" t="s">
        <v>158</v>
      </c>
      <c r="BE207" s="281">
        <f>IF(N207="základní",J207,0)</f>
        <v>0</v>
      </c>
      <c r="BF207" s="281">
        <f>IF(N207="snížená",J207,0)</f>
        <v>0</v>
      </c>
      <c r="BG207" s="281">
        <f>IF(N207="zákl. přenesená",J207,0)</f>
        <v>0</v>
      </c>
      <c r="BH207" s="281">
        <f>IF(N207="sníž. přenesená",J207,0)</f>
        <v>0</v>
      </c>
      <c r="BI207" s="281">
        <f>IF(N207="nulová",J207,0)</f>
        <v>0</v>
      </c>
      <c r="BJ207" s="180" t="s">
        <v>79</v>
      </c>
      <c r="BK207" s="281">
        <f>ROUND(I207*H207,2)</f>
        <v>0</v>
      </c>
      <c r="BL207" s="180" t="s">
        <v>164</v>
      </c>
      <c r="BM207" s="280" t="s">
        <v>293</v>
      </c>
    </row>
    <row r="208" spans="2:51" s="290" customFormat="1" ht="12">
      <c r="B208" s="291"/>
      <c r="D208" s="284" t="s">
        <v>166</v>
      </c>
      <c r="E208" s="292" t="s">
        <v>1</v>
      </c>
      <c r="F208" s="293" t="s">
        <v>173</v>
      </c>
      <c r="H208" s="294">
        <v>7</v>
      </c>
      <c r="L208" s="291"/>
      <c r="M208" s="295"/>
      <c r="N208" s="296"/>
      <c r="O208" s="296"/>
      <c r="P208" s="296"/>
      <c r="Q208" s="296"/>
      <c r="R208" s="296"/>
      <c r="S208" s="296"/>
      <c r="T208" s="297"/>
      <c r="AT208" s="292" t="s">
        <v>166</v>
      </c>
      <c r="AU208" s="292" t="s">
        <v>81</v>
      </c>
      <c r="AV208" s="290" t="s">
        <v>81</v>
      </c>
      <c r="AW208" s="290" t="s">
        <v>29</v>
      </c>
      <c r="AX208" s="290" t="s">
        <v>72</v>
      </c>
      <c r="AY208" s="292" t="s">
        <v>158</v>
      </c>
    </row>
    <row r="209" spans="1:65" s="190" customFormat="1" ht="21.75" customHeight="1">
      <c r="A209" s="187"/>
      <c r="B209" s="188"/>
      <c r="C209" s="268" t="s">
        <v>294</v>
      </c>
      <c r="D209" s="268" t="s">
        <v>160</v>
      </c>
      <c r="E209" s="269" t="s">
        <v>295</v>
      </c>
      <c r="F209" s="270" t="s">
        <v>296</v>
      </c>
      <c r="G209" s="271" t="s">
        <v>171</v>
      </c>
      <c r="H209" s="272">
        <v>203</v>
      </c>
      <c r="I209" s="152"/>
      <c r="J209" s="273">
        <f>ROUND(I209*H209,2)</f>
        <v>0</v>
      </c>
      <c r="K209" s="274"/>
      <c r="L209" s="188"/>
      <c r="M209" s="275" t="s">
        <v>1</v>
      </c>
      <c r="N209" s="276" t="s">
        <v>37</v>
      </c>
      <c r="O209" s="277"/>
      <c r="P209" s="278">
        <f>O209*H209</f>
        <v>0</v>
      </c>
      <c r="Q209" s="278">
        <v>0</v>
      </c>
      <c r="R209" s="278">
        <f>Q209*H209</f>
        <v>0</v>
      </c>
      <c r="S209" s="278">
        <v>0</v>
      </c>
      <c r="T209" s="279">
        <f>S209*H209</f>
        <v>0</v>
      </c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R209" s="280" t="s">
        <v>164</v>
      </c>
      <c r="AT209" s="280" t="s">
        <v>160</v>
      </c>
      <c r="AU209" s="280" t="s">
        <v>81</v>
      </c>
      <c r="AY209" s="180" t="s">
        <v>158</v>
      </c>
      <c r="BE209" s="281">
        <f>IF(N209="základní",J209,0)</f>
        <v>0</v>
      </c>
      <c r="BF209" s="281">
        <f>IF(N209="snížená",J209,0)</f>
        <v>0</v>
      </c>
      <c r="BG209" s="281">
        <f>IF(N209="zákl. přenesená",J209,0)</f>
        <v>0</v>
      </c>
      <c r="BH209" s="281">
        <f>IF(N209="sníž. přenesená",J209,0)</f>
        <v>0</v>
      </c>
      <c r="BI209" s="281">
        <f>IF(N209="nulová",J209,0)</f>
        <v>0</v>
      </c>
      <c r="BJ209" s="180" t="s">
        <v>79</v>
      </c>
      <c r="BK209" s="281">
        <f>ROUND(I209*H209,2)</f>
        <v>0</v>
      </c>
      <c r="BL209" s="180" t="s">
        <v>164</v>
      </c>
      <c r="BM209" s="280" t="s">
        <v>297</v>
      </c>
    </row>
    <row r="210" spans="2:51" s="290" customFormat="1" ht="12">
      <c r="B210" s="291"/>
      <c r="D210" s="284" t="s">
        <v>166</v>
      </c>
      <c r="E210" s="292" t="s">
        <v>1</v>
      </c>
      <c r="F210" s="293" t="s">
        <v>298</v>
      </c>
      <c r="H210" s="294">
        <v>203</v>
      </c>
      <c r="L210" s="291"/>
      <c r="M210" s="295"/>
      <c r="N210" s="296"/>
      <c r="O210" s="296"/>
      <c r="P210" s="296"/>
      <c r="Q210" s="296"/>
      <c r="R210" s="296"/>
      <c r="S210" s="296"/>
      <c r="T210" s="297"/>
      <c r="AT210" s="292" t="s">
        <v>166</v>
      </c>
      <c r="AU210" s="292" t="s">
        <v>81</v>
      </c>
      <c r="AV210" s="290" t="s">
        <v>81</v>
      </c>
      <c r="AW210" s="290" t="s">
        <v>29</v>
      </c>
      <c r="AX210" s="290" t="s">
        <v>72</v>
      </c>
      <c r="AY210" s="292" t="s">
        <v>158</v>
      </c>
    </row>
    <row r="211" spans="1:65" s="190" customFormat="1" ht="21.75" customHeight="1">
      <c r="A211" s="187"/>
      <c r="B211" s="188"/>
      <c r="C211" s="268" t="s">
        <v>299</v>
      </c>
      <c r="D211" s="268" t="s">
        <v>160</v>
      </c>
      <c r="E211" s="269" t="s">
        <v>300</v>
      </c>
      <c r="F211" s="270" t="s">
        <v>301</v>
      </c>
      <c r="G211" s="271" t="s">
        <v>171</v>
      </c>
      <c r="H211" s="272">
        <v>203</v>
      </c>
      <c r="I211" s="152"/>
      <c r="J211" s="273">
        <f>ROUND(I211*H211,2)</f>
        <v>0</v>
      </c>
      <c r="K211" s="274"/>
      <c r="L211" s="188"/>
      <c r="M211" s="275" t="s">
        <v>1</v>
      </c>
      <c r="N211" s="276" t="s">
        <v>37</v>
      </c>
      <c r="O211" s="277"/>
      <c r="P211" s="278">
        <f>O211*H211</f>
        <v>0</v>
      </c>
      <c r="Q211" s="278">
        <v>0</v>
      </c>
      <c r="R211" s="278">
        <f>Q211*H211</f>
        <v>0</v>
      </c>
      <c r="S211" s="278">
        <v>0</v>
      </c>
      <c r="T211" s="279">
        <f>S211*H211</f>
        <v>0</v>
      </c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R211" s="280" t="s">
        <v>164</v>
      </c>
      <c r="AT211" s="280" t="s">
        <v>160</v>
      </c>
      <c r="AU211" s="280" t="s">
        <v>81</v>
      </c>
      <c r="AY211" s="180" t="s">
        <v>158</v>
      </c>
      <c r="BE211" s="281">
        <f>IF(N211="základní",J211,0)</f>
        <v>0</v>
      </c>
      <c r="BF211" s="281">
        <f>IF(N211="snížená",J211,0)</f>
        <v>0</v>
      </c>
      <c r="BG211" s="281">
        <f>IF(N211="zákl. přenesená",J211,0)</f>
        <v>0</v>
      </c>
      <c r="BH211" s="281">
        <f>IF(N211="sníž. přenesená",J211,0)</f>
        <v>0</v>
      </c>
      <c r="BI211" s="281">
        <f>IF(N211="nulová",J211,0)</f>
        <v>0</v>
      </c>
      <c r="BJ211" s="180" t="s">
        <v>79</v>
      </c>
      <c r="BK211" s="281">
        <f>ROUND(I211*H211,2)</f>
        <v>0</v>
      </c>
      <c r="BL211" s="180" t="s">
        <v>164</v>
      </c>
      <c r="BM211" s="280" t="s">
        <v>302</v>
      </c>
    </row>
    <row r="212" spans="2:51" s="290" customFormat="1" ht="12">
      <c r="B212" s="291"/>
      <c r="D212" s="284" t="s">
        <v>166</v>
      </c>
      <c r="E212" s="292" t="s">
        <v>1</v>
      </c>
      <c r="F212" s="293" t="s">
        <v>298</v>
      </c>
      <c r="H212" s="294">
        <v>203</v>
      </c>
      <c r="L212" s="291"/>
      <c r="M212" s="295"/>
      <c r="N212" s="296"/>
      <c r="O212" s="296"/>
      <c r="P212" s="296"/>
      <c r="Q212" s="296"/>
      <c r="R212" s="296"/>
      <c r="S212" s="296"/>
      <c r="T212" s="297"/>
      <c r="AT212" s="292" t="s">
        <v>166</v>
      </c>
      <c r="AU212" s="292" t="s">
        <v>81</v>
      </c>
      <c r="AV212" s="290" t="s">
        <v>81</v>
      </c>
      <c r="AW212" s="290" t="s">
        <v>29</v>
      </c>
      <c r="AX212" s="290" t="s">
        <v>72</v>
      </c>
      <c r="AY212" s="292" t="s">
        <v>158</v>
      </c>
    </row>
    <row r="213" spans="1:65" s="190" customFormat="1" ht="21.75" customHeight="1">
      <c r="A213" s="187"/>
      <c r="B213" s="188"/>
      <c r="C213" s="268" t="s">
        <v>303</v>
      </c>
      <c r="D213" s="268" t="s">
        <v>160</v>
      </c>
      <c r="E213" s="269" t="s">
        <v>304</v>
      </c>
      <c r="F213" s="270" t="s">
        <v>305</v>
      </c>
      <c r="G213" s="271" t="s">
        <v>171</v>
      </c>
      <c r="H213" s="272">
        <v>203</v>
      </c>
      <c r="I213" s="152"/>
      <c r="J213" s="273">
        <f>ROUND(I213*H213,2)</f>
        <v>0</v>
      </c>
      <c r="K213" s="274"/>
      <c r="L213" s="188"/>
      <c r="M213" s="275" t="s">
        <v>1</v>
      </c>
      <c r="N213" s="276" t="s">
        <v>37</v>
      </c>
      <c r="O213" s="277"/>
      <c r="P213" s="278">
        <f>O213*H213</f>
        <v>0</v>
      </c>
      <c r="Q213" s="278">
        <v>0</v>
      </c>
      <c r="R213" s="278">
        <f>Q213*H213</f>
        <v>0</v>
      </c>
      <c r="S213" s="278">
        <v>0</v>
      </c>
      <c r="T213" s="279">
        <f>S213*H213</f>
        <v>0</v>
      </c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R213" s="280" t="s">
        <v>164</v>
      </c>
      <c r="AT213" s="280" t="s">
        <v>160</v>
      </c>
      <c r="AU213" s="280" t="s">
        <v>81</v>
      </c>
      <c r="AY213" s="180" t="s">
        <v>158</v>
      </c>
      <c r="BE213" s="281">
        <f>IF(N213="základní",J213,0)</f>
        <v>0</v>
      </c>
      <c r="BF213" s="281">
        <f>IF(N213="snížená",J213,0)</f>
        <v>0</v>
      </c>
      <c r="BG213" s="281">
        <f>IF(N213="zákl. přenesená",J213,0)</f>
        <v>0</v>
      </c>
      <c r="BH213" s="281">
        <f>IF(N213="sníž. přenesená",J213,0)</f>
        <v>0</v>
      </c>
      <c r="BI213" s="281">
        <f>IF(N213="nulová",J213,0)</f>
        <v>0</v>
      </c>
      <c r="BJ213" s="180" t="s">
        <v>79</v>
      </c>
      <c r="BK213" s="281">
        <f>ROUND(I213*H213,2)</f>
        <v>0</v>
      </c>
      <c r="BL213" s="180" t="s">
        <v>164</v>
      </c>
      <c r="BM213" s="280" t="s">
        <v>306</v>
      </c>
    </row>
    <row r="214" spans="2:51" s="290" customFormat="1" ht="12">
      <c r="B214" s="291"/>
      <c r="D214" s="284" t="s">
        <v>166</v>
      </c>
      <c r="E214" s="292" t="s">
        <v>1</v>
      </c>
      <c r="F214" s="293" t="s">
        <v>298</v>
      </c>
      <c r="H214" s="294">
        <v>203</v>
      </c>
      <c r="L214" s="291"/>
      <c r="M214" s="295"/>
      <c r="N214" s="296"/>
      <c r="O214" s="296"/>
      <c r="P214" s="296"/>
      <c r="Q214" s="296"/>
      <c r="R214" s="296"/>
      <c r="S214" s="296"/>
      <c r="T214" s="297"/>
      <c r="AT214" s="292" t="s">
        <v>166</v>
      </c>
      <c r="AU214" s="292" t="s">
        <v>81</v>
      </c>
      <c r="AV214" s="290" t="s">
        <v>81</v>
      </c>
      <c r="AW214" s="290" t="s">
        <v>29</v>
      </c>
      <c r="AX214" s="290" t="s">
        <v>72</v>
      </c>
      <c r="AY214" s="292" t="s">
        <v>158</v>
      </c>
    </row>
    <row r="215" spans="1:65" s="190" customFormat="1" ht="16.5" customHeight="1">
      <c r="A215" s="187"/>
      <c r="B215" s="188"/>
      <c r="C215" s="268" t="s">
        <v>307</v>
      </c>
      <c r="D215" s="268" t="s">
        <v>160</v>
      </c>
      <c r="E215" s="269" t="s">
        <v>308</v>
      </c>
      <c r="F215" s="270" t="s">
        <v>309</v>
      </c>
      <c r="G215" s="271" t="s">
        <v>184</v>
      </c>
      <c r="H215" s="272">
        <v>2536.809</v>
      </c>
      <c r="I215" s="152"/>
      <c r="J215" s="273">
        <f>ROUND(I215*H215,2)</f>
        <v>0</v>
      </c>
      <c r="K215" s="274"/>
      <c r="L215" s="188"/>
      <c r="M215" s="275" t="s">
        <v>1</v>
      </c>
      <c r="N215" s="276" t="s">
        <v>37</v>
      </c>
      <c r="O215" s="277"/>
      <c r="P215" s="278">
        <f>O215*H215</f>
        <v>0</v>
      </c>
      <c r="Q215" s="278">
        <v>0</v>
      </c>
      <c r="R215" s="278">
        <f>Q215*H215</f>
        <v>0</v>
      </c>
      <c r="S215" s="278">
        <v>0</v>
      </c>
      <c r="T215" s="279">
        <f>S215*H215</f>
        <v>0</v>
      </c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R215" s="280" t="s">
        <v>164</v>
      </c>
      <c r="AT215" s="280" t="s">
        <v>160</v>
      </c>
      <c r="AU215" s="280" t="s">
        <v>81</v>
      </c>
      <c r="AY215" s="180" t="s">
        <v>158</v>
      </c>
      <c r="BE215" s="281">
        <f>IF(N215="základní",J215,0)</f>
        <v>0</v>
      </c>
      <c r="BF215" s="281">
        <f>IF(N215="snížená",J215,0)</f>
        <v>0</v>
      </c>
      <c r="BG215" s="281">
        <f>IF(N215="zákl. přenesená",J215,0)</f>
        <v>0</v>
      </c>
      <c r="BH215" s="281">
        <f>IF(N215="sníž. přenesená",J215,0)</f>
        <v>0</v>
      </c>
      <c r="BI215" s="281">
        <f>IF(N215="nulová",J215,0)</f>
        <v>0</v>
      </c>
      <c r="BJ215" s="180" t="s">
        <v>79</v>
      </c>
      <c r="BK215" s="281">
        <f>ROUND(I215*H215,2)</f>
        <v>0</v>
      </c>
      <c r="BL215" s="180" t="s">
        <v>164</v>
      </c>
      <c r="BM215" s="280" t="s">
        <v>310</v>
      </c>
    </row>
    <row r="216" spans="2:51" s="290" customFormat="1" ht="12">
      <c r="B216" s="291"/>
      <c r="D216" s="284" t="s">
        <v>166</v>
      </c>
      <c r="E216" s="292" t="s">
        <v>1</v>
      </c>
      <c r="F216" s="293" t="s">
        <v>311</v>
      </c>
      <c r="H216" s="294">
        <v>2536.809</v>
      </c>
      <c r="L216" s="291"/>
      <c r="M216" s="295"/>
      <c r="N216" s="296"/>
      <c r="O216" s="296"/>
      <c r="P216" s="296"/>
      <c r="Q216" s="296"/>
      <c r="R216" s="296"/>
      <c r="S216" s="296"/>
      <c r="T216" s="297"/>
      <c r="AT216" s="292" t="s">
        <v>166</v>
      </c>
      <c r="AU216" s="292" t="s">
        <v>81</v>
      </c>
      <c r="AV216" s="290" t="s">
        <v>81</v>
      </c>
      <c r="AW216" s="290" t="s">
        <v>29</v>
      </c>
      <c r="AX216" s="290" t="s">
        <v>72</v>
      </c>
      <c r="AY216" s="292" t="s">
        <v>158</v>
      </c>
    </row>
    <row r="217" spans="1:65" s="190" customFormat="1" ht="21.75" customHeight="1">
      <c r="A217" s="187"/>
      <c r="B217" s="188"/>
      <c r="C217" s="268" t="s">
        <v>312</v>
      </c>
      <c r="D217" s="268" t="s">
        <v>160</v>
      </c>
      <c r="E217" s="269" t="s">
        <v>313</v>
      </c>
      <c r="F217" s="270" t="s">
        <v>314</v>
      </c>
      <c r="G217" s="271" t="s">
        <v>315</v>
      </c>
      <c r="H217" s="272">
        <v>1123.818</v>
      </c>
      <c r="I217" s="152"/>
      <c r="J217" s="273">
        <f>ROUND(I217*H217,2)</f>
        <v>0</v>
      </c>
      <c r="K217" s="274"/>
      <c r="L217" s="188"/>
      <c r="M217" s="275" t="s">
        <v>1</v>
      </c>
      <c r="N217" s="276" t="s">
        <v>37</v>
      </c>
      <c r="O217" s="277"/>
      <c r="P217" s="278">
        <f>O217*H217</f>
        <v>0</v>
      </c>
      <c r="Q217" s="278">
        <v>0</v>
      </c>
      <c r="R217" s="278">
        <f>Q217*H217</f>
        <v>0</v>
      </c>
      <c r="S217" s="278">
        <v>0</v>
      </c>
      <c r="T217" s="279">
        <f>S217*H217</f>
        <v>0</v>
      </c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R217" s="280" t="s">
        <v>164</v>
      </c>
      <c r="AT217" s="280" t="s">
        <v>160</v>
      </c>
      <c r="AU217" s="280" t="s">
        <v>81</v>
      </c>
      <c r="AY217" s="180" t="s">
        <v>158</v>
      </c>
      <c r="BE217" s="281">
        <f>IF(N217="základní",J217,0)</f>
        <v>0</v>
      </c>
      <c r="BF217" s="281">
        <f>IF(N217="snížená",J217,0)</f>
        <v>0</v>
      </c>
      <c r="BG217" s="281">
        <f>IF(N217="zákl. přenesená",J217,0)</f>
        <v>0</v>
      </c>
      <c r="BH217" s="281">
        <f>IF(N217="sníž. přenesená",J217,0)</f>
        <v>0</v>
      </c>
      <c r="BI217" s="281">
        <f>IF(N217="nulová",J217,0)</f>
        <v>0</v>
      </c>
      <c r="BJ217" s="180" t="s">
        <v>79</v>
      </c>
      <c r="BK217" s="281">
        <f>ROUND(I217*H217,2)</f>
        <v>0</v>
      </c>
      <c r="BL217" s="180" t="s">
        <v>164</v>
      </c>
      <c r="BM217" s="280" t="s">
        <v>316</v>
      </c>
    </row>
    <row r="218" spans="2:51" s="290" customFormat="1" ht="12">
      <c r="B218" s="291"/>
      <c r="D218" s="284" t="s">
        <v>166</v>
      </c>
      <c r="E218" s="292" t="s">
        <v>1</v>
      </c>
      <c r="F218" s="293" t="s">
        <v>317</v>
      </c>
      <c r="H218" s="294">
        <v>1123.818</v>
      </c>
      <c r="L218" s="291"/>
      <c r="M218" s="295"/>
      <c r="N218" s="296"/>
      <c r="O218" s="296"/>
      <c r="P218" s="296"/>
      <c r="Q218" s="296"/>
      <c r="R218" s="296"/>
      <c r="S218" s="296"/>
      <c r="T218" s="297"/>
      <c r="AT218" s="292" t="s">
        <v>166</v>
      </c>
      <c r="AU218" s="292" t="s">
        <v>81</v>
      </c>
      <c r="AV218" s="290" t="s">
        <v>81</v>
      </c>
      <c r="AW218" s="290" t="s">
        <v>29</v>
      </c>
      <c r="AX218" s="290" t="s">
        <v>72</v>
      </c>
      <c r="AY218" s="292" t="s">
        <v>158</v>
      </c>
    </row>
    <row r="219" spans="1:65" s="190" customFormat="1" ht="16.5" customHeight="1">
      <c r="A219" s="187"/>
      <c r="B219" s="188"/>
      <c r="C219" s="268" t="s">
        <v>318</v>
      </c>
      <c r="D219" s="268" t="s">
        <v>160</v>
      </c>
      <c r="E219" s="269" t="s">
        <v>319</v>
      </c>
      <c r="F219" s="270" t="s">
        <v>320</v>
      </c>
      <c r="G219" s="271" t="s">
        <v>315</v>
      </c>
      <c r="H219" s="272">
        <v>3511.934</v>
      </c>
      <c r="I219" s="152"/>
      <c r="J219" s="273">
        <f>ROUND(I219*H219,2)</f>
        <v>0</v>
      </c>
      <c r="K219" s="274"/>
      <c r="L219" s="188"/>
      <c r="M219" s="275" t="s">
        <v>1</v>
      </c>
      <c r="N219" s="276" t="s">
        <v>37</v>
      </c>
      <c r="O219" s="277"/>
      <c r="P219" s="278">
        <f>O219*H219</f>
        <v>0</v>
      </c>
      <c r="Q219" s="278">
        <v>0</v>
      </c>
      <c r="R219" s="278">
        <f>Q219*H219</f>
        <v>0</v>
      </c>
      <c r="S219" s="278">
        <v>0</v>
      </c>
      <c r="T219" s="279">
        <f>S219*H219</f>
        <v>0</v>
      </c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R219" s="280" t="s">
        <v>164</v>
      </c>
      <c r="AT219" s="280" t="s">
        <v>160</v>
      </c>
      <c r="AU219" s="280" t="s">
        <v>81</v>
      </c>
      <c r="AY219" s="180" t="s">
        <v>158</v>
      </c>
      <c r="BE219" s="281">
        <f>IF(N219="základní",J219,0)</f>
        <v>0</v>
      </c>
      <c r="BF219" s="281">
        <f>IF(N219="snížená",J219,0)</f>
        <v>0</v>
      </c>
      <c r="BG219" s="281">
        <f>IF(N219="zákl. přenesená",J219,0)</f>
        <v>0</v>
      </c>
      <c r="BH219" s="281">
        <f>IF(N219="sníž. přenesená",J219,0)</f>
        <v>0</v>
      </c>
      <c r="BI219" s="281">
        <f>IF(N219="nulová",J219,0)</f>
        <v>0</v>
      </c>
      <c r="BJ219" s="180" t="s">
        <v>79</v>
      </c>
      <c r="BK219" s="281">
        <f>ROUND(I219*H219,2)</f>
        <v>0</v>
      </c>
      <c r="BL219" s="180" t="s">
        <v>164</v>
      </c>
      <c r="BM219" s="280" t="s">
        <v>321</v>
      </c>
    </row>
    <row r="220" spans="2:51" s="290" customFormat="1" ht="12">
      <c r="B220" s="291"/>
      <c r="D220" s="284" t="s">
        <v>166</v>
      </c>
      <c r="E220" s="292" t="s">
        <v>1</v>
      </c>
      <c r="F220" s="293" t="s">
        <v>322</v>
      </c>
      <c r="H220" s="294">
        <v>3511.934</v>
      </c>
      <c r="L220" s="291"/>
      <c r="M220" s="295"/>
      <c r="N220" s="296"/>
      <c r="O220" s="296"/>
      <c r="P220" s="296"/>
      <c r="Q220" s="296"/>
      <c r="R220" s="296"/>
      <c r="S220" s="296"/>
      <c r="T220" s="297"/>
      <c r="AT220" s="292" t="s">
        <v>166</v>
      </c>
      <c r="AU220" s="292" t="s">
        <v>81</v>
      </c>
      <c r="AV220" s="290" t="s">
        <v>81</v>
      </c>
      <c r="AW220" s="290" t="s">
        <v>29</v>
      </c>
      <c r="AX220" s="290" t="s">
        <v>72</v>
      </c>
      <c r="AY220" s="292" t="s">
        <v>158</v>
      </c>
    </row>
    <row r="221" spans="1:65" s="190" customFormat="1" ht="21.75" customHeight="1">
      <c r="A221" s="187"/>
      <c r="B221" s="188"/>
      <c r="C221" s="268" t="s">
        <v>323</v>
      </c>
      <c r="D221" s="268" t="s">
        <v>160</v>
      </c>
      <c r="E221" s="269" t="s">
        <v>324</v>
      </c>
      <c r="F221" s="270" t="s">
        <v>325</v>
      </c>
      <c r="G221" s="271" t="s">
        <v>315</v>
      </c>
      <c r="H221" s="272">
        <v>28.497</v>
      </c>
      <c r="I221" s="152"/>
      <c r="J221" s="273">
        <f>ROUND(I221*H221,2)</f>
        <v>0</v>
      </c>
      <c r="K221" s="274"/>
      <c r="L221" s="188"/>
      <c r="M221" s="275" t="s">
        <v>1</v>
      </c>
      <c r="N221" s="276" t="s">
        <v>37</v>
      </c>
      <c r="O221" s="277"/>
      <c r="P221" s="278">
        <f>O221*H221</f>
        <v>0</v>
      </c>
      <c r="Q221" s="278">
        <v>0</v>
      </c>
      <c r="R221" s="278">
        <f>Q221*H221</f>
        <v>0</v>
      </c>
      <c r="S221" s="278">
        <v>0</v>
      </c>
      <c r="T221" s="279">
        <f>S221*H221</f>
        <v>0</v>
      </c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R221" s="280" t="s">
        <v>164</v>
      </c>
      <c r="AT221" s="280" t="s">
        <v>160</v>
      </c>
      <c r="AU221" s="280" t="s">
        <v>81</v>
      </c>
      <c r="AY221" s="180" t="s">
        <v>158</v>
      </c>
      <c r="BE221" s="281">
        <f>IF(N221="základní",J221,0)</f>
        <v>0</v>
      </c>
      <c r="BF221" s="281">
        <f>IF(N221="snížená",J221,0)</f>
        <v>0</v>
      </c>
      <c r="BG221" s="281">
        <f>IF(N221="zákl. přenesená",J221,0)</f>
        <v>0</v>
      </c>
      <c r="BH221" s="281">
        <f>IF(N221="sníž. přenesená",J221,0)</f>
        <v>0</v>
      </c>
      <c r="BI221" s="281">
        <f>IF(N221="nulová",J221,0)</f>
        <v>0</v>
      </c>
      <c r="BJ221" s="180" t="s">
        <v>79</v>
      </c>
      <c r="BK221" s="281">
        <f>ROUND(I221*H221,2)</f>
        <v>0</v>
      </c>
      <c r="BL221" s="180" t="s">
        <v>164</v>
      </c>
      <c r="BM221" s="280" t="s">
        <v>326</v>
      </c>
    </row>
    <row r="222" spans="2:51" s="290" customFormat="1" ht="12">
      <c r="B222" s="291"/>
      <c r="D222" s="284" t="s">
        <v>166</v>
      </c>
      <c r="E222" s="292" t="s">
        <v>1</v>
      </c>
      <c r="F222" s="293" t="s">
        <v>327</v>
      </c>
      <c r="H222" s="294">
        <v>28.497</v>
      </c>
      <c r="L222" s="291"/>
      <c r="M222" s="295"/>
      <c r="N222" s="296"/>
      <c r="O222" s="296"/>
      <c r="P222" s="296"/>
      <c r="Q222" s="296"/>
      <c r="R222" s="296"/>
      <c r="S222" s="296"/>
      <c r="T222" s="297"/>
      <c r="AT222" s="292" t="s">
        <v>166</v>
      </c>
      <c r="AU222" s="292" t="s">
        <v>81</v>
      </c>
      <c r="AV222" s="290" t="s">
        <v>81</v>
      </c>
      <c r="AW222" s="290" t="s">
        <v>29</v>
      </c>
      <c r="AX222" s="290" t="s">
        <v>72</v>
      </c>
      <c r="AY222" s="292" t="s">
        <v>158</v>
      </c>
    </row>
    <row r="223" spans="1:65" s="190" customFormat="1" ht="21.75" customHeight="1">
      <c r="A223" s="187"/>
      <c r="B223" s="188"/>
      <c r="C223" s="268" t="s">
        <v>328</v>
      </c>
      <c r="D223" s="268" t="s">
        <v>160</v>
      </c>
      <c r="E223" s="269" t="s">
        <v>329</v>
      </c>
      <c r="F223" s="270" t="s">
        <v>330</v>
      </c>
      <c r="G223" s="271" t="s">
        <v>184</v>
      </c>
      <c r="H223" s="272">
        <v>195.52</v>
      </c>
      <c r="I223" s="152"/>
      <c r="J223" s="273">
        <f>ROUND(I223*H223,2)</f>
        <v>0</v>
      </c>
      <c r="K223" s="274"/>
      <c r="L223" s="188"/>
      <c r="M223" s="275" t="s">
        <v>1</v>
      </c>
      <c r="N223" s="276" t="s">
        <v>37</v>
      </c>
      <c r="O223" s="277"/>
      <c r="P223" s="278">
        <f>O223*H223</f>
        <v>0</v>
      </c>
      <c r="Q223" s="278">
        <v>0</v>
      </c>
      <c r="R223" s="278">
        <f>Q223*H223</f>
        <v>0</v>
      </c>
      <c r="S223" s="278">
        <v>0</v>
      </c>
      <c r="T223" s="279">
        <f>S223*H223</f>
        <v>0</v>
      </c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R223" s="280" t="s">
        <v>164</v>
      </c>
      <c r="AT223" s="280" t="s">
        <v>160</v>
      </c>
      <c r="AU223" s="280" t="s">
        <v>81</v>
      </c>
      <c r="AY223" s="180" t="s">
        <v>158</v>
      </c>
      <c r="BE223" s="281">
        <f>IF(N223="základní",J223,0)</f>
        <v>0</v>
      </c>
      <c r="BF223" s="281">
        <f>IF(N223="snížená",J223,0)</f>
        <v>0</v>
      </c>
      <c r="BG223" s="281">
        <f>IF(N223="zákl. přenesená",J223,0)</f>
        <v>0</v>
      </c>
      <c r="BH223" s="281">
        <f>IF(N223="sníž. přenesená",J223,0)</f>
        <v>0</v>
      </c>
      <c r="BI223" s="281">
        <f>IF(N223="nulová",J223,0)</f>
        <v>0</v>
      </c>
      <c r="BJ223" s="180" t="s">
        <v>79</v>
      </c>
      <c r="BK223" s="281">
        <f>ROUND(I223*H223,2)</f>
        <v>0</v>
      </c>
      <c r="BL223" s="180" t="s">
        <v>164</v>
      </c>
      <c r="BM223" s="280" t="s">
        <v>331</v>
      </c>
    </row>
    <row r="224" spans="2:51" s="290" customFormat="1" ht="12">
      <c r="B224" s="291"/>
      <c r="D224" s="284" t="s">
        <v>166</v>
      </c>
      <c r="E224" s="292" t="s">
        <v>1</v>
      </c>
      <c r="F224" s="293" t="s">
        <v>253</v>
      </c>
      <c r="H224" s="294">
        <v>195.52</v>
      </c>
      <c r="L224" s="291"/>
      <c r="M224" s="295"/>
      <c r="N224" s="296"/>
      <c r="O224" s="296"/>
      <c r="P224" s="296"/>
      <c r="Q224" s="296"/>
      <c r="R224" s="296"/>
      <c r="S224" s="296"/>
      <c r="T224" s="297"/>
      <c r="AT224" s="292" t="s">
        <v>166</v>
      </c>
      <c r="AU224" s="292" t="s">
        <v>81</v>
      </c>
      <c r="AV224" s="290" t="s">
        <v>81</v>
      </c>
      <c r="AW224" s="290" t="s">
        <v>29</v>
      </c>
      <c r="AX224" s="290" t="s">
        <v>72</v>
      </c>
      <c r="AY224" s="292" t="s">
        <v>158</v>
      </c>
    </row>
    <row r="225" spans="1:65" s="190" customFormat="1" ht="21.75" customHeight="1">
      <c r="A225" s="187"/>
      <c r="B225" s="188"/>
      <c r="C225" s="268" t="s">
        <v>332</v>
      </c>
      <c r="D225" s="268" t="s">
        <v>160</v>
      </c>
      <c r="E225" s="269" t="s">
        <v>250</v>
      </c>
      <c r="F225" s="270" t="s">
        <v>251</v>
      </c>
      <c r="G225" s="271" t="s">
        <v>184</v>
      </c>
      <c r="H225" s="272">
        <v>195.52</v>
      </c>
      <c r="I225" s="152"/>
      <c r="J225" s="273">
        <f>ROUND(I225*H225,2)</f>
        <v>0</v>
      </c>
      <c r="K225" s="274"/>
      <c r="L225" s="188"/>
      <c r="M225" s="275" t="s">
        <v>1</v>
      </c>
      <c r="N225" s="276" t="s">
        <v>37</v>
      </c>
      <c r="O225" s="277"/>
      <c r="P225" s="278">
        <f>O225*H225</f>
        <v>0</v>
      </c>
      <c r="Q225" s="278">
        <v>0</v>
      </c>
      <c r="R225" s="278">
        <f>Q225*H225</f>
        <v>0</v>
      </c>
      <c r="S225" s="278">
        <v>0</v>
      </c>
      <c r="T225" s="279">
        <f>S225*H225</f>
        <v>0</v>
      </c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R225" s="280" t="s">
        <v>164</v>
      </c>
      <c r="AT225" s="280" t="s">
        <v>160</v>
      </c>
      <c r="AU225" s="280" t="s">
        <v>81</v>
      </c>
      <c r="AY225" s="180" t="s">
        <v>158</v>
      </c>
      <c r="BE225" s="281">
        <f>IF(N225="základní",J225,0)</f>
        <v>0</v>
      </c>
      <c r="BF225" s="281">
        <f>IF(N225="snížená",J225,0)</f>
        <v>0</v>
      </c>
      <c r="BG225" s="281">
        <f>IF(N225="zákl. přenesená",J225,0)</f>
        <v>0</v>
      </c>
      <c r="BH225" s="281">
        <f>IF(N225="sníž. přenesená",J225,0)</f>
        <v>0</v>
      </c>
      <c r="BI225" s="281">
        <f>IF(N225="nulová",J225,0)</f>
        <v>0</v>
      </c>
      <c r="BJ225" s="180" t="s">
        <v>79</v>
      </c>
      <c r="BK225" s="281">
        <f>ROUND(I225*H225,2)</f>
        <v>0</v>
      </c>
      <c r="BL225" s="180" t="s">
        <v>164</v>
      </c>
      <c r="BM225" s="280" t="s">
        <v>333</v>
      </c>
    </row>
    <row r="226" spans="2:51" s="290" customFormat="1" ht="12">
      <c r="B226" s="291"/>
      <c r="D226" s="284" t="s">
        <v>166</v>
      </c>
      <c r="E226" s="292" t="s">
        <v>1</v>
      </c>
      <c r="F226" s="293" t="s">
        <v>334</v>
      </c>
      <c r="H226" s="294">
        <v>195.52</v>
      </c>
      <c r="L226" s="291"/>
      <c r="M226" s="295"/>
      <c r="N226" s="296"/>
      <c r="O226" s="296"/>
      <c r="P226" s="296"/>
      <c r="Q226" s="296"/>
      <c r="R226" s="296"/>
      <c r="S226" s="296"/>
      <c r="T226" s="297"/>
      <c r="AT226" s="292" t="s">
        <v>166</v>
      </c>
      <c r="AU226" s="292" t="s">
        <v>81</v>
      </c>
      <c r="AV226" s="290" t="s">
        <v>81</v>
      </c>
      <c r="AW226" s="290" t="s">
        <v>29</v>
      </c>
      <c r="AX226" s="290" t="s">
        <v>72</v>
      </c>
      <c r="AY226" s="292" t="s">
        <v>158</v>
      </c>
    </row>
    <row r="227" spans="1:65" s="190" customFormat="1" ht="21.75" customHeight="1">
      <c r="A227" s="187"/>
      <c r="B227" s="188"/>
      <c r="C227" s="268" t="s">
        <v>335</v>
      </c>
      <c r="D227" s="268" t="s">
        <v>160</v>
      </c>
      <c r="E227" s="269" t="s">
        <v>336</v>
      </c>
      <c r="F227" s="270" t="s">
        <v>337</v>
      </c>
      <c r="G227" s="271" t="s">
        <v>184</v>
      </c>
      <c r="H227" s="272">
        <v>103.596</v>
      </c>
      <c r="I227" s="152"/>
      <c r="J227" s="273">
        <f>ROUND(I227*H227,2)</f>
        <v>0</v>
      </c>
      <c r="K227" s="274"/>
      <c r="L227" s="188"/>
      <c r="M227" s="275" t="s">
        <v>1</v>
      </c>
      <c r="N227" s="276" t="s">
        <v>37</v>
      </c>
      <c r="O227" s="277"/>
      <c r="P227" s="278">
        <f>O227*H227</f>
        <v>0</v>
      </c>
      <c r="Q227" s="278">
        <v>0</v>
      </c>
      <c r="R227" s="278">
        <f>Q227*H227</f>
        <v>0</v>
      </c>
      <c r="S227" s="278">
        <v>0</v>
      </c>
      <c r="T227" s="279">
        <f>S227*H227</f>
        <v>0</v>
      </c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R227" s="280" t="s">
        <v>164</v>
      </c>
      <c r="AT227" s="280" t="s">
        <v>160</v>
      </c>
      <c r="AU227" s="280" t="s">
        <v>81</v>
      </c>
      <c r="AY227" s="180" t="s">
        <v>158</v>
      </c>
      <c r="BE227" s="281">
        <f>IF(N227="základní",J227,0)</f>
        <v>0</v>
      </c>
      <c r="BF227" s="281">
        <f>IF(N227="snížená",J227,0)</f>
        <v>0</v>
      </c>
      <c r="BG227" s="281">
        <f>IF(N227="zákl. přenesená",J227,0)</f>
        <v>0</v>
      </c>
      <c r="BH227" s="281">
        <f>IF(N227="sníž. přenesená",J227,0)</f>
        <v>0</v>
      </c>
      <c r="BI227" s="281">
        <f>IF(N227="nulová",J227,0)</f>
        <v>0</v>
      </c>
      <c r="BJ227" s="180" t="s">
        <v>79</v>
      </c>
      <c r="BK227" s="281">
        <f>ROUND(I227*H227,2)</f>
        <v>0</v>
      </c>
      <c r="BL227" s="180" t="s">
        <v>164</v>
      </c>
      <c r="BM227" s="280" t="s">
        <v>338</v>
      </c>
    </row>
    <row r="228" spans="2:51" s="282" customFormat="1" ht="12">
      <c r="B228" s="283"/>
      <c r="D228" s="284" t="s">
        <v>166</v>
      </c>
      <c r="E228" s="285" t="s">
        <v>1</v>
      </c>
      <c r="F228" s="286" t="s">
        <v>186</v>
      </c>
      <c r="H228" s="285" t="s">
        <v>1</v>
      </c>
      <c r="L228" s="283"/>
      <c r="M228" s="287"/>
      <c r="N228" s="288"/>
      <c r="O228" s="288"/>
      <c r="P228" s="288"/>
      <c r="Q228" s="288"/>
      <c r="R228" s="288"/>
      <c r="S228" s="288"/>
      <c r="T228" s="289"/>
      <c r="AT228" s="285" t="s">
        <v>166</v>
      </c>
      <c r="AU228" s="285" t="s">
        <v>81</v>
      </c>
      <c r="AV228" s="282" t="s">
        <v>79</v>
      </c>
      <c r="AW228" s="282" t="s">
        <v>29</v>
      </c>
      <c r="AX228" s="282" t="s">
        <v>72</v>
      </c>
      <c r="AY228" s="285" t="s">
        <v>158</v>
      </c>
    </row>
    <row r="229" spans="2:51" s="290" customFormat="1" ht="12">
      <c r="B229" s="291"/>
      <c r="D229" s="284" t="s">
        <v>166</v>
      </c>
      <c r="E229" s="292" t="s">
        <v>1</v>
      </c>
      <c r="F229" s="293" t="s">
        <v>339</v>
      </c>
      <c r="H229" s="294">
        <v>44.72</v>
      </c>
      <c r="L229" s="291"/>
      <c r="M229" s="295"/>
      <c r="N229" s="296"/>
      <c r="O229" s="296"/>
      <c r="P229" s="296"/>
      <c r="Q229" s="296"/>
      <c r="R229" s="296"/>
      <c r="S229" s="296"/>
      <c r="T229" s="297"/>
      <c r="AT229" s="292" t="s">
        <v>166</v>
      </c>
      <c r="AU229" s="292" t="s">
        <v>81</v>
      </c>
      <c r="AV229" s="290" t="s">
        <v>81</v>
      </c>
      <c r="AW229" s="290" t="s">
        <v>29</v>
      </c>
      <c r="AX229" s="290" t="s">
        <v>72</v>
      </c>
      <c r="AY229" s="292" t="s">
        <v>158</v>
      </c>
    </row>
    <row r="230" spans="2:51" s="290" customFormat="1" ht="12">
      <c r="B230" s="291"/>
      <c r="D230" s="284" t="s">
        <v>166</v>
      </c>
      <c r="E230" s="292" t="s">
        <v>1</v>
      </c>
      <c r="F230" s="293" t="s">
        <v>340</v>
      </c>
      <c r="H230" s="294">
        <v>47.392</v>
      </c>
      <c r="L230" s="291"/>
      <c r="M230" s="295"/>
      <c r="N230" s="296"/>
      <c r="O230" s="296"/>
      <c r="P230" s="296"/>
      <c r="Q230" s="296"/>
      <c r="R230" s="296"/>
      <c r="S230" s="296"/>
      <c r="T230" s="297"/>
      <c r="AT230" s="292" t="s">
        <v>166</v>
      </c>
      <c r="AU230" s="292" t="s">
        <v>81</v>
      </c>
      <c r="AV230" s="290" t="s">
        <v>81</v>
      </c>
      <c r="AW230" s="290" t="s">
        <v>29</v>
      </c>
      <c r="AX230" s="290" t="s">
        <v>72</v>
      </c>
      <c r="AY230" s="292" t="s">
        <v>158</v>
      </c>
    </row>
    <row r="231" spans="2:51" s="290" customFormat="1" ht="12">
      <c r="B231" s="291"/>
      <c r="D231" s="284" t="s">
        <v>166</v>
      </c>
      <c r="E231" s="292" t="s">
        <v>1</v>
      </c>
      <c r="F231" s="293" t="s">
        <v>341</v>
      </c>
      <c r="H231" s="294">
        <v>11.484</v>
      </c>
      <c r="L231" s="291"/>
      <c r="M231" s="295"/>
      <c r="N231" s="296"/>
      <c r="O231" s="296"/>
      <c r="P231" s="296"/>
      <c r="Q231" s="296"/>
      <c r="R231" s="296"/>
      <c r="S231" s="296"/>
      <c r="T231" s="297"/>
      <c r="AT231" s="292" t="s">
        <v>166</v>
      </c>
      <c r="AU231" s="292" t="s">
        <v>81</v>
      </c>
      <c r="AV231" s="290" t="s">
        <v>81</v>
      </c>
      <c r="AW231" s="290" t="s">
        <v>29</v>
      </c>
      <c r="AX231" s="290" t="s">
        <v>72</v>
      </c>
      <c r="AY231" s="292" t="s">
        <v>158</v>
      </c>
    </row>
    <row r="232" spans="1:65" s="190" customFormat="1" ht="21.75" customHeight="1">
      <c r="A232" s="187"/>
      <c r="B232" s="188"/>
      <c r="C232" s="268" t="s">
        <v>342</v>
      </c>
      <c r="D232" s="268" t="s">
        <v>160</v>
      </c>
      <c r="E232" s="269" t="s">
        <v>336</v>
      </c>
      <c r="F232" s="270" t="s">
        <v>337</v>
      </c>
      <c r="G232" s="271" t="s">
        <v>184</v>
      </c>
      <c r="H232" s="272">
        <v>83.642</v>
      </c>
      <c r="I232" s="152"/>
      <c r="J232" s="273">
        <f>ROUND(I232*H232,2)</f>
        <v>0</v>
      </c>
      <c r="K232" s="274"/>
      <c r="L232" s="188"/>
      <c r="M232" s="275" t="s">
        <v>1</v>
      </c>
      <c r="N232" s="276" t="s">
        <v>37</v>
      </c>
      <c r="O232" s="277"/>
      <c r="P232" s="278">
        <f>O232*H232</f>
        <v>0</v>
      </c>
      <c r="Q232" s="278">
        <v>0</v>
      </c>
      <c r="R232" s="278">
        <f>Q232*H232</f>
        <v>0</v>
      </c>
      <c r="S232" s="278">
        <v>0</v>
      </c>
      <c r="T232" s="279">
        <f>S232*H232</f>
        <v>0</v>
      </c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R232" s="280" t="s">
        <v>164</v>
      </c>
      <c r="AT232" s="280" t="s">
        <v>160</v>
      </c>
      <c r="AU232" s="280" t="s">
        <v>81</v>
      </c>
      <c r="AY232" s="180" t="s">
        <v>158</v>
      </c>
      <c r="BE232" s="281">
        <f>IF(N232="základní",J232,0)</f>
        <v>0</v>
      </c>
      <c r="BF232" s="281">
        <f>IF(N232="snížená",J232,0)</f>
        <v>0</v>
      </c>
      <c r="BG232" s="281">
        <f>IF(N232="zákl. přenesená",J232,0)</f>
        <v>0</v>
      </c>
      <c r="BH232" s="281">
        <f>IF(N232="sníž. přenesená",J232,0)</f>
        <v>0</v>
      </c>
      <c r="BI232" s="281">
        <f>IF(N232="nulová",J232,0)</f>
        <v>0</v>
      </c>
      <c r="BJ232" s="180" t="s">
        <v>79</v>
      </c>
      <c r="BK232" s="281">
        <f>ROUND(I232*H232,2)</f>
        <v>0</v>
      </c>
      <c r="BL232" s="180" t="s">
        <v>164</v>
      </c>
      <c r="BM232" s="280" t="s">
        <v>343</v>
      </c>
    </row>
    <row r="233" spans="2:51" s="282" customFormat="1" ht="12">
      <c r="B233" s="283"/>
      <c r="D233" s="284" t="s">
        <v>166</v>
      </c>
      <c r="E233" s="285" t="s">
        <v>1</v>
      </c>
      <c r="F233" s="286" t="s">
        <v>186</v>
      </c>
      <c r="H233" s="285" t="s">
        <v>1</v>
      </c>
      <c r="L233" s="283"/>
      <c r="M233" s="287"/>
      <c r="N233" s="288"/>
      <c r="O233" s="288"/>
      <c r="P233" s="288"/>
      <c r="Q233" s="288"/>
      <c r="R233" s="288"/>
      <c r="S233" s="288"/>
      <c r="T233" s="289"/>
      <c r="AT233" s="285" t="s">
        <v>166</v>
      </c>
      <c r="AU233" s="285" t="s">
        <v>81</v>
      </c>
      <c r="AV233" s="282" t="s">
        <v>79</v>
      </c>
      <c r="AW233" s="282" t="s">
        <v>29</v>
      </c>
      <c r="AX233" s="282" t="s">
        <v>72</v>
      </c>
      <c r="AY233" s="285" t="s">
        <v>158</v>
      </c>
    </row>
    <row r="234" spans="2:51" s="290" customFormat="1" ht="12">
      <c r="B234" s="291"/>
      <c r="D234" s="284" t="s">
        <v>166</v>
      </c>
      <c r="E234" s="292" t="s">
        <v>1</v>
      </c>
      <c r="F234" s="293" t="s">
        <v>344</v>
      </c>
      <c r="H234" s="294">
        <v>58.955</v>
      </c>
      <c r="L234" s="291"/>
      <c r="M234" s="295"/>
      <c r="N234" s="296"/>
      <c r="O234" s="296"/>
      <c r="P234" s="296"/>
      <c r="Q234" s="296"/>
      <c r="R234" s="296"/>
      <c r="S234" s="296"/>
      <c r="T234" s="297"/>
      <c r="AT234" s="292" t="s">
        <v>166</v>
      </c>
      <c r="AU234" s="292" t="s">
        <v>81</v>
      </c>
      <c r="AV234" s="290" t="s">
        <v>81</v>
      </c>
      <c r="AW234" s="290" t="s">
        <v>29</v>
      </c>
      <c r="AX234" s="290" t="s">
        <v>72</v>
      </c>
      <c r="AY234" s="292" t="s">
        <v>158</v>
      </c>
    </row>
    <row r="235" spans="2:51" s="290" customFormat="1" ht="12">
      <c r="B235" s="291"/>
      <c r="D235" s="284" t="s">
        <v>166</v>
      </c>
      <c r="E235" s="292" t="s">
        <v>1</v>
      </c>
      <c r="F235" s="293" t="s">
        <v>345</v>
      </c>
      <c r="H235" s="294">
        <v>24.687</v>
      </c>
      <c r="L235" s="291"/>
      <c r="M235" s="295"/>
      <c r="N235" s="296"/>
      <c r="O235" s="296"/>
      <c r="P235" s="296"/>
      <c r="Q235" s="296"/>
      <c r="R235" s="296"/>
      <c r="S235" s="296"/>
      <c r="T235" s="297"/>
      <c r="AT235" s="292" t="s">
        <v>166</v>
      </c>
      <c r="AU235" s="292" t="s">
        <v>81</v>
      </c>
      <c r="AV235" s="290" t="s">
        <v>81</v>
      </c>
      <c r="AW235" s="290" t="s">
        <v>29</v>
      </c>
      <c r="AX235" s="290" t="s">
        <v>72</v>
      </c>
      <c r="AY235" s="292" t="s">
        <v>158</v>
      </c>
    </row>
    <row r="236" spans="1:65" s="190" customFormat="1" ht="16.5" customHeight="1">
      <c r="A236" s="187"/>
      <c r="B236" s="188"/>
      <c r="C236" s="268" t="s">
        <v>346</v>
      </c>
      <c r="D236" s="268" t="s">
        <v>160</v>
      </c>
      <c r="E236" s="269" t="s">
        <v>347</v>
      </c>
      <c r="F236" s="270" t="s">
        <v>348</v>
      </c>
      <c r="G236" s="271" t="s">
        <v>184</v>
      </c>
      <c r="H236" s="272">
        <v>70.807</v>
      </c>
      <c r="I236" s="152"/>
      <c r="J236" s="273">
        <f>ROUND(I236*H236,2)</f>
        <v>0</v>
      </c>
      <c r="K236" s="274"/>
      <c r="L236" s="188"/>
      <c r="M236" s="275" t="s">
        <v>1</v>
      </c>
      <c r="N236" s="276" t="s">
        <v>37</v>
      </c>
      <c r="O236" s="277"/>
      <c r="P236" s="278">
        <f>O236*H236</f>
        <v>0</v>
      </c>
      <c r="Q236" s="278">
        <v>0</v>
      </c>
      <c r="R236" s="278">
        <f>Q236*H236</f>
        <v>0</v>
      </c>
      <c r="S236" s="278">
        <v>0</v>
      </c>
      <c r="T236" s="279">
        <f>S236*H236</f>
        <v>0</v>
      </c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R236" s="280" t="s">
        <v>164</v>
      </c>
      <c r="AT236" s="280" t="s">
        <v>160</v>
      </c>
      <c r="AU236" s="280" t="s">
        <v>81</v>
      </c>
      <c r="AY236" s="180" t="s">
        <v>158</v>
      </c>
      <c r="BE236" s="281">
        <f>IF(N236="základní",J236,0)</f>
        <v>0</v>
      </c>
      <c r="BF236" s="281">
        <f>IF(N236="snížená",J236,0)</f>
        <v>0</v>
      </c>
      <c r="BG236" s="281">
        <f>IF(N236="zákl. přenesená",J236,0)</f>
        <v>0</v>
      </c>
      <c r="BH236" s="281">
        <f>IF(N236="sníž. přenesená",J236,0)</f>
        <v>0</v>
      </c>
      <c r="BI236" s="281">
        <f>IF(N236="nulová",J236,0)</f>
        <v>0</v>
      </c>
      <c r="BJ236" s="180" t="s">
        <v>79</v>
      </c>
      <c r="BK236" s="281">
        <f>ROUND(I236*H236,2)</f>
        <v>0</v>
      </c>
      <c r="BL236" s="180" t="s">
        <v>164</v>
      </c>
      <c r="BM236" s="280" t="s">
        <v>349</v>
      </c>
    </row>
    <row r="237" spans="2:51" s="282" customFormat="1" ht="12">
      <c r="B237" s="283"/>
      <c r="D237" s="284" t="s">
        <v>166</v>
      </c>
      <c r="E237" s="285" t="s">
        <v>1</v>
      </c>
      <c r="F237" s="286" t="s">
        <v>350</v>
      </c>
      <c r="H237" s="285" t="s">
        <v>1</v>
      </c>
      <c r="L237" s="283"/>
      <c r="M237" s="287"/>
      <c r="N237" s="288"/>
      <c r="O237" s="288"/>
      <c r="P237" s="288"/>
      <c r="Q237" s="288"/>
      <c r="R237" s="288"/>
      <c r="S237" s="288"/>
      <c r="T237" s="289"/>
      <c r="AT237" s="285" t="s">
        <v>166</v>
      </c>
      <c r="AU237" s="285" t="s">
        <v>81</v>
      </c>
      <c r="AV237" s="282" t="s">
        <v>79</v>
      </c>
      <c r="AW237" s="282" t="s">
        <v>29</v>
      </c>
      <c r="AX237" s="282" t="s">
        <v>72</v>
      </c>
      <c r="AY237" s="285" t="s">
        <v>158</v>
      </c>
    </row>
    <row r="238" spans="2:51" s="290" customFormat="1" ht="12">
      <c r="B238" s="291"/>
      <c r="D238" s="284" t="s">
        <v>166</v>
      </c>
      <c r="E238" s="292" t="s">
        <v>1</v>
      </c>
      <c r="F238" s="293" t="s">
        <v>351</v>
      </c>
      <c r="H238" s="294">
        <v>70.807</v>
      </c>
      <c r="L238" s="291"/>
      <c r="M238" s="295"/>
      <c r="N238" s="296"/>
      <c r="O238" s="296"/>
      <c r="P238" s="296"/>
      <c r="Q238" s="296"/>
      <c r="R238" s="296"/>
      <c r="S238" s="296"/>
      <c r="T238" s="297"/>
      <c r="AT238" s="292" t="s">
        <v>166</v>
      </c>
      <c r="AU238" s="292" t="s">
        <v>81</v>
      </c>
      <c r="AV238" s="290" t="s">
        <v>81</v>
      </c>
      <c r="AW238" s="290" t="s">
        <v>29</v>
      </c>
      <c r="AX238" s="290" t="s">
        <v>72</v>
      </c>
      <c r="AY238" s="292" t="s">
        <v>158</v>
      </c>
    </row>
    <row r="239" spans="1:65" s="190" customFormat="1" ht="16.5" customHeight="1">
      <c r="A239" s="187"/>
      <c r="B239" s="188"/>
      <c r="C239" s="298" t="s">
        <v>352</v>
      </c>
      <c r="D239" s="298" t="s">
        <v>353</v>
      </c>
      <c r="E239" s="299" t="s">
        <v>354</v>
      </c>
      <c r="F239" s="300" t="s">
        <v>355</v>
      </c>
      <c r="G239" s="301" t="s">
        <v>315</v>
      </c>
      <c r="H239" s="302">
        <v>167.284</v>
      </c>
      <c r="I239" s="153"/>
      <c r="J239" s="303">
        <f>ROUND(I239*H239,2)</f>
        <v>0</v>
      </c>
      <c r="K239" s="304"/>
      <c r="L239" s="305"/>
      <c r="M239" s="306" t="s">
        <v>1</v>
      </c>
      <c r="N239" s="307" t="s">
        <v>37</v>
      </c>
      <c r="O239" s="277"/>
      <c r="P239" s="278">
        <f>O239*H239</f>
        <v>0</v>
      </c>
      <c r="Q239" s="278">
        <v>1</v>
      </c>
      <c r="R239" s="278">
        <f>Q239*H239</f>
        <v>167.284</v>
      </c>
      <c r="S239" s="278">
        <v>0</v>
      </c>
      <c r="T239" s="279">
        <f>S239*H239</f>
        <v>0</v>
      </c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R239" s="280" t="s">
        <v>196</v>
      </c>
      <c r="AT239" s="280" t="s">
        <v>353</v>
      </c>
      <c r="AU239" s="280" t="s">
        <v>81</v>
      </c>
      <c r="AY239" s="180" t="s">
        <v>158</v>
      </c>
      <c r="BE239" s="281">
        <f>IF(N239="základní",J239,0)</f>
        <v>0</v>
      </c>
      <c r="BF239" s="281">
        <f>IF(N239="snížená",J239,0)</f>
        <v>0</v>
      </c>
      <c r="BG239" s="281">
        <f>IF(N239="zákl. přenesená",J239,0)</f>
        <v>0</v>
      </c>
      <c r="BH239" s="281">
        <f>IF(N239="sníž. přenesená",J239,0)</f>
        <v>0</v>
      </c>
      <c r="BI239" s="281">
        <f>IF(N239="nulová",J239,0)</f>
        <v>0</v>
      </c>
      <c r="BJ239" s="180" t="s">
        <v>79</v>
      </c>
      <c r="BK239" s="281">
        <f>ROUND(I239*H239,2)</f>
        <v>0</v>
      </c>
      <c r="BL239" s="180" t="s">
        <v>164</v>
      </c>
      <c r="BM239" s="280" t="s">
        <v>356</v>
      </c>
    </row>
    <row r="240" spans="2:51" s="290" customFormat="1" ht="12">
      <c r="B240" s="291"/>
      <c r="D240" s="284" t="s">
        <v>166</v>
      </c>
      <c r="E240" s="292" t="s">
        <v>1</v>
      </c>
      <c r="F240" s="293" t="s">
        <v>357</v>
      </c>
      <c r="H240" s="294">
        <v>167.284</v>
      </c>
      <c r="L240" s="291"/>
      <c r="M240" s="295"/>
      <c r="N240" s="296"/>
      <c r="O240" s="296"/>
      <c r="P240" s="296"/>
      <c r="Q240" s="296"/>
      <c r="R240" s="296"/>
      <c r="S240" s="296"/>
      <c r="T240" s="297"/>
      <c r="AT240" s="292" t="s">
        <v>166</v>
      </c>
      <c r="AU240" s="292" t="s">
        <v>81</v>
      </c>
      <c r="AV240" s="290" t="s">
        <v>81</v>
      </c>
      <c r="AW240" s="290" t="s">
        <v>29</v>
      </c>
      <c r="AX240" s="290" t="s">
        <v>72</v>
      </c>
      <c r="AY240" s="292" t="s">
        <v>158</v>
      </c>
    </row>
    <row r="241" spans="1:65" s="190" customFormat="1" ht="16.5" customHeight="1">
      <c r="A241" s="187"/>
      <c r="B241" s="188"/>
      <c r="C241" s="298" t="s">
        <v>358</v>
      </c>
      <c r="D241" s="298" t="s">
        <v>353</v>
      </c>
      <c r="E241" s="299" t="s">
        <v>359</v>
      </c>
      <c r="F241" s="300" t="s">
        <v>360</v>
      </c>
      <c r="G241" s="301" t="s">
        <v>315</v>
      </c>
      <c r="H241" s="302">
        <v>141.614</v>
      </c>
      <c r="I241" s="153"/>
      <c r="J241" s="303">
        <f>ROUND(I241*H241,2)</f>
        <v>0</v>
      </c>
      <c r="K241" s="304"/>
      <c r="L241" s="305"/>
      <c r="M241" s="306" t="s">
        <v>1</v>
      </c>
      <c r="N241" s="307" t="s">
        <v>37</v>
      </c>
      <c r="O241" s="277"/>
      <c r="P241" s="278">
        <f>O241*H241</f>
        <v>0</v>
      </c>
      <c r="Q241" s="278">
        <v>1</v>
      </c>
      <c r="R241" s="278">
        <f>Q241*H241</f>
        <v>141.614</v>
      </c>
      <c r="S241" s="278">
        <v>0</v>
      </c>
      <c r="T241" s="279">
        <f>S241*H241</f>
        <v>0</v>
      </c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R241" s="280" t="s">
        <v>196</v>
      </c>
      <c r="AT241" s="280" t="s">
        <v>353</v>
      </c>
      <c r="AU241" s="280" t="s">
        <v>81</v>
      </c>
      <c r="AY241" s="180" t="s">
        <v>158</v>
      </c>
      <c r="BE241" s="281">
        <f>IF(N241="základní",J241,0)</f>
        <v>0</v>
      </c>
      <c r="BF241" s="281">
        <f>IF(N241="snížená",J241,0)</f>
        <v>0</v>
      </c>
      <c r="BG241" s="281">
        <f>IF(N241="zákl. přenesená",J241,0)</f>
        <v>0</v>
      </c>
      <c r="BH241" s="281">
        <f>IF(N241="sníž. přenesená",J241,0)</f>
        <v>0</v>
      </c>
      <c r="BI241" s="281">
        <f>IF(N241="nulová",J241,0)</f>
        <v>0</v>
      </c>
      <c r="BJ241" s="180" t="s">
        <v>79</v>
      </c>
      <c r="BK241" s="281">
        <f>ROUND(I241*H241,2)</f>
        <v>0</v>
      </c>
      <c r="BL241" s="180" t="s">
        <v>164</v>
      </c>
      <c r="BM241" s="280" t="s">
        <v>361</v>
      </c>
    </row>
    <row r="242" spans="2:51" s="290" customFormat="1" ht="12">
      <c r="B242" s="291"/>
      <c r="D242" s="284" t="s">
        <v>166</v>
      </c>
      <c r="E242" s="292" t="s">
        <v>1</v>
      </c>
      <c r="F242" s="293" t="s">
        <v>362</v>
      </c>
      <c r="H242" s="294">
        <v>141.614</v>
      </c>
      <c r="L242" s="291"/>
      <c r="M242" s="295"/>
      <c r="N242" s="296"/>
      <c r="O242" s="296"/>
      <c r="P242" s="296"/>
      <c r="Q242" s="296"/>
      <c r="R242" s="296"/>
      <c r="S242" s="296"/>
      <c r="T242" s="297"/>
      <c r="AT242" s="292" t="s">
        <v>166</v>
      </c>
      <c r="AU242" s="292" t="s">
        <v>81</v>
      </c>
      <c r="AV242" s="290" t="s">
        <v>81</v>
      </c>
      <c r="AW242" s="290" t="s">
        <v>29</v>
      </c>
      <c r="AX242" s="290" t="s">
        <v>72</v>
      </c>
      <c r="AY242" s="292" t="s">
        <v>158</v>
      </c>
    </row>
    <row r="243" spans="1:65" s="190" customFormat="1" ht="21.75" customHeight="1">
      <c r="A243" s="187"/>
      <c r="B243" s="188"/>
      <c r="C243" s="268" t="s">
        <v>363</v>
      </c>
      <c r="D243" s="268" t="s">
        <v>160</v>
      </c>
      <c r="E243" s="269" t="s">
        <v>364</v>
      </c>
      <c r="F243" s="270" t="s">
        <v>365</v>
      </c>
      <c r="G243" s="271" t="s">
        <v>163</v>
      </c>
      <c r="H243" s="272">
        <v>863.76</v>
      </c>
      <c r="I243" s="152"/>
      <c r="J243" s="273">
        <f>ROUND(I243*H243,2)</f>
        <v>0</v>
      </c>
      <c r="K243" s="274"/>
      <c r="L243" s="188"/>
      <c r="M243" s="275" t="s">
        <v>1</v>
      </c>
      <c r="N243" s="276" t="s">
        <v>37</v>
      </c>
      <c r="O243" s="277"/>
      <c r="P243" s="278">
        <f>O243*H243</f>
        <v>0</v>
      </c>
      <c r="Q243" s="278">
        <v>0</v>
      </c>
      <c r="R243" s="278">
        <f>Q243*H243</f>
        <v>0</v>
      </c>
      <c r="S243" s="278">
        <v>0</v>
      </c>
      <c r="T243" s="279">
        <f>S243*H243</f>
        <v>0</v>
      </c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R243" s="280" t="s">
        <v>164</v>
      </c>
      <c r="AT243" s="280" t="s">
        <v>160</v>
      </c>
      <c r="AU243" s="280" t="s">
        <v>81</v>
      </c>
      <c r="AY243" s="180" t="s">
        <v>158</v>
      </c>
      <c r="BE243" s="281">
        <f>IF(N243="základní",J243,0)</f>
        <v>0</v>
      </c>
      <c r="BF243" s="281">
        <f>IF(N243="snížená",J243,0)</f>
        <v>0</v>
      </c>
      <c r="BG243" s="281">
        <f>IF(N243="zákl. přenesená",J243,0)</f>
        <v>0</v>
      </c>
      <c r="BH243" s="281">
        <f>IF(N243="sníž. přenesená",J243,0)</f>
        <v>0</v>
      </c>
      <c r="BI243" s="281">
        <f>IF(N243="nulová",J243,0)</f>
        <v>0</v>
      </c>
      <c r="BJ243" s="180" t="s">
        <v>79</v>
      </c>
      <c r="BK243" s="281">
        <f>ROUND(I243*H243,2)</f>
        <v>0</v>
      </c>
      <c r="BL243" s="180" t="s">
        <v>164</v>
      </c>
      <c r="BM243" s="280" t="s">
        <v>366</v>
      </c>
    </row>
    <row r="244" spans="2:51" s="282" customFormat="1" ht="12">
      <c r="B244" s="283"/>
      <c r="D244" s="284" t="s">
        <v>166</v>
      </c>
      <c r="E244" s="285" t="s">
        <v>1</v>
      </c>
      <c r="F244" s="286" t="s">
        <v>367</v>
      </c>
      <c r="H244" s="285" t="s">
        <v>1</v>
      </c>
      <c r="L244" s="283"/>
      <c r="M244" s="287"/>
      <c r="N244" s="288"/>
      <c r="O244" s="288"/>
      <c r="P244" s="288"/>
      <c r="Q244" s="288"/>
      <c r="R244" s="288"/>
      <c r="S244" s="288"/>
      <c r="T244" s="289"/>
      <c r="AT244" s="285" t="s">
        <v>166</v>
      </c>
      <c r="AU244" s="285" t="s">
        <v>81</v>
      </c>
      <c r="AV244" s="282" t="s">
        <v>79</v>
      </c>
      <c r="AW244" s="282" t="s">
        <v>29</v>
      </c>
      <c r="AX244" s="282" t="s">
        <v>72</v>
      </c>
      <c r="AY244" s="285" t="s">
        <v>158</v>
      </c>
    </row>
    <row r="245" spans="2:51" s="290" customFormat="1" ht="12">
      <c r="B245" s="291"/>
      <c r="D245" s="284" t="s">
        <v>166</v>
      </c>
      <c r="E245" s="292" t="s">
        <v>1</v>
      </c>
      <c r="F245" s="293" t="s">
        <v>368</v>
      </c>
      <c r="H245" s="294">
        <v>863.76</v>
      </c>
      <c r="L245" s="291"/>
      <c r="M245" s="295"/>
      <c r="N245" s="296"/>
      <c r="O245" s="296"/>
      <c r="P245" s="296"/>
      <c r="Q245" s="296"/>
      <c r="R245" s="296"/>
      <c r="S245" s="296"/>
      <c r="T245" s="297"/>
      <c r="AT245" s="292" t="s">
        <v>166</v>
      </c>
      <c r="AU245" s="292" t="s">
        <v>81</v>
      </c>
      <c r="AV245" s="290" t="s">
        <v>81</v>
      </c>
      <c r="AW245" s="290" t="s">
        <v>29</v>
      </c>
      <c r="AX245" s="290" t="s">
        <v>72</v>
      </c>
      <c r="AY245" s="292" t="s">
        <v>158</v>
      </c>
    </row>
    <row r="246" spans="1:65" s="190" customFormat="1" ht="21.75" customHeight="1">
      <c r="A246" s="187"/>
      <c r="B246" s="188"/>
      <c r="C246" s="268" t="s">
        <v>369</v>
      </c>
      <c r="D246" s="268" t="s">
        <v>160</v>
      </c>
      <c r="E246" s="269" t="s">
        <v>370</v>
      </c>
      <c r="F246" s="270" t="s">
        <v>371</v>
      </c>
      <c r="G246" s="271" t="s">
        <v>163</v>
      </c>
      <c r="H246" s="272">
        <v>722.22</v>
      </c>
      <c r="I246" s="152"/>
      <c r="J246" s="273">
        <f>ROUND(I246*H246,2)</f>
        <v>0</v>
      </c>
      <c r="K246" s="274"/>
      <c r="L246" s="188"/>
      <c r="M246" s="275" t="s">
        <v>1</v>
      </c>
      <c r="N246" s="276" t="s">
        <v>37</v>
      </c>
      <c r="O246" s="277"/>
      <c r="P246" s="278">
        <f>O246*H246</f>
        <v>0</v>
      </c>
      <c r="Q246" s="278">
        <v>0</v>
      </c>
      <c r="R246" s="278">
        <f>Q246*H246</f>
        <v>0</v>
      </c>
      <c r="S246" s="278">
        <v>0</v>
      </c>
      <c r="T246" s="279">
        <f>S246*H246</f>
        <v>0</v>
      </c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R246" s="280" t="s">
        <v>164</v>
      </c>
      <c r="AT246" s="280" t="s">
        <v>160</v>
      </c>
      <c r="AU246" s="280" t="s">
        <v>81</v>
      </c>
      <c r="AY246" s="180" t="s">
        <v>158</v>
      </c>
      <c r="BE246" s="281">
        <f>IF(N246="základní",J246,0)</f>
        <v>0</v>
      </c>
      <c r="BF246" s="281">
        <f>IF(N246="snížená",J246,0)</f>
        <v>0</v>
      </c>
      <c r="BG246" s="281">
        <f>IF(N246="zákl. přenesená",J246,0)</f>
        <v>0</v>
      </c>
      <c r="BH246" s="281">
        <f>IF(N246="sníž. přenesená",J246,0)</f>
        <v>0</v>
      </c>
      <c r="BI246" s="281">
        <f>IF(N246="nulová",J246,0)</f>
        <v>0</v>
      </c>
      <c r="BJ246" s="180" t="s">
        <v>79</v>
      </c>
      <c r="BK246" s="281">
        <f>ROUND(I246*H246,2)</f>
        <v>0</v>
      </c>
      <c r="BL246" s="180" t="s">
        <v>164</v>
      </c>
      <c r="BM246" s="280" t="s">
        <v>372</v>
      </c>
    </row>
    <row r="247" spans="2:51" s="282" customFormat="1" ht="12">
      <c r="B247" s="283"/>
      <c r="D247" s="284" t="s">
        <v>166</v>
      </c>
      <c r="E247" s="285" t="s">
        <v>1</v>
      </c>
      <c r="F247" s="286" t="s">
        <v>367</v>
      </c>
      <c r="H247" s="285" t="s">
        <v>1</v>
      </c>
      <c r="L247" s="283"/>
      <c r="M247" s="287"/>
      <c r="N247" s="288"/>
      <c r="O247" s="288"/>
      <c r="P247" s="288"/>
      <c r="Q247" s="288"/>
      <c r="R247" s="288"/>
      <c r="S247" s="288"/>
      <c r="T247" s="289"/>
      <c r="AT247" s="285" t="s">
        <v>166</v>
      </c>
      <c r="AU247" s="285" t="s">
        <v>81</v>
      </c>
      <c r="AV247" s="282" t="s">
        <v>79</v>
      </c>
      <c r="AW247" s="282" t="s">
        <v>29</v>
      </c>
      <c r="AX247" s="282" t="s">
        <v>72</v>
      </c>
      <c r="AY247" s="285" t="s">
        <v>158</v>
      </c>
    </row>
    <row r="248" spans="2:51" s="290" customFormat="1" ht="12">
      <c r="B248" s="291"/>
      <c r="D248" s="284" t="s">
        <v>166</v>
      </c>
      <c r="E248" s="292" t="s">
        <v>1</v>
      </c>
      <c r="F248" s="293" t="s">
        <v>373</v>
      </c>
      <c r="H248" s="294">
        <v>722.22</v>
      </c>
      <c r="L248" s="291"/>
      <c r="M248" s="295"/>
      <c r="N248" s="296"/>
      <c r="O248" s="296"/>
      <c r="P248" s="296"/>
      <c r="Q248" s="296"/>
      <c r="R248" s="296"/>
      <c r="S248" s="296"/>
      <c r="T248" s="297"/>
      <c r="AT248" s="292" t="s">
        <v>166</v>
      </c>
      <c r="AU248" s="292" t="s">
        <v>81</v>
      </c>
      <c r="AV248" s="290" t="s">
        <v>81</v>
      </c>
      <c r="AW248" s="290" t="s">
        <v>29</v>
      </c>
      <c r="AX248" s="290" t="s">
        <v>72</v>
      </c>
      <c r="AY248" s="292" t="s">
        <v>158</v>
      </c>
    </row>
    <row r="249" spans="1:65" s="190" customFormat="1" ht="21.75" customHeight="1">
      <c r="A249" s="187"/>
      <c r="B249" s="188"/>
      <c r="C249" s="268" t="s">
        <v>374</v>
      </c>
      <c r="D249" s="268" t="s">
        <v>160</v>
      </c>
      <c r="E249" s="269" t="s">
        <v>375</v>
      </c>
      <c r="F249" s="270" t="s">
        <v>376</v>
      </c>
      <c r="G249" s="271" t="s">
        <v>163</v>
      </c>
      <c r="H249" s="272">
        <v>722.22</v>
      </c>
      <c r="I249" s="152"/>
      <c r="J249" s="273">
        <f>ROUND(I249*H249,2)</f>
        <v>0</v>
      </c>
      <c r="K249" s="274"/>
      <c r="L249" s="188"/>
      <c r="M249" s="275" t="s">
        <v>1</v>
      </c>
      <c r="N249" s="276" t="s">
        <v>37</v>
      </c>
      <c r="O249" s="277"/>
      <c r="P249" s="278">
        <f>O249*H249</f>
        <v>0</v>
      </c>
      <c r="Q249" s="278">
        <v>0</v>
      </c>
      <c r="R249" s="278">
        <f>Q249*H249</f>
        <v>0</v>
      </c>
      <c r="S249" s="278">
        <v>0</v>
      </c>
      <c r="T249" s="279">
        <f>S249*H249</f>
        <v>0</v>
      </c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R249" s="280" t="s">
        <v>164</v>
      </c>
      <c r="AT249" s="280" t="s">
        <v>160</v>
      </c>
      <c r="AU249" s="280" t="s">
        <v>81</v>
      </c>
      <c r="AY249" s="180" t="s">
        <v>158</v>
      </c>
      <c r="BE249" s="281">
        <f>IF(N249="základní",J249,0)</f>
        <v>0</v>
      </c>
      <c r="BF249" s="281">
        <f>IF(N249="snížená",J249,0)</f>
        <v>0</v>
      </c>
      <c r="BG249" s="281">
        <f>IF(N249="zákl. přenesená",J249,0)</f>
        <v>0</v>
      </c>
      <c r="BH249" s="281">
        <f>IF(N249="sníž. přenesená",J249,0)</f>
        <v>0</v>
      </c>
      <c r="BI249" s="281">
        <f>IF(N249="nulová",J249,0)</f>
        <v>0</v>
      </c>
      <c r="BJ249" s="180" t="s">
        <v>79</v>
      </c>
      <c r="BK249" s="281">
        <f>ROUND(I249*H249,2)</f>
        <v>0</v>
      </c>
      <c r="BL249" s="180" t="s">
        <v>164</v>
      </c>
      <c r="BM249" s="280" t="s">
        <v>377</v>
      </c>
    </row>
    <row r="250" spans="2:51" s="290" customFormat="1" ht="12">
      <c r="B250" s="291"/>
      <c r="D250" s="284" t="s">
        <v>166</v>
      </c>
      <c r="E250" s="292" t="s">
        <v>1</v>
      </c>
      <c r="F250" s="293" t="s">
        <v>378</v>
      </c>
      <c r="H250" s="294">
        <v>722.22</v>
      </c>
      <c r="L250" s="291"/>
      <c r="M250" s="295"/>
      <c r="N250" s="296"/>
      <c r="O250" s="296"/>
      <c r="P250" s="296"/>
      <c r="Q250" s="296"/>
      <c r="R250" s="296"/>
      <c r="S250" s="296"/>
      <c r="T250" s="297"/>
      <c r="AT250" s="292" t="s">
        <v>166</v>
      </c>
      <c r="AU250" s="292" t="s">
        <v>81</v>
      </c>
      <c r="AV250" s="290" t="s">
        <v>81</v>
      </c>
      <c r="AW250" s="290" t="s">
        <v>29</v>
      </c>
      <c r="AX250" s="290" t="s">
        <v>72</v>
      </c>
      <c r="AY250" s="292" t="s">
        <v>158</v>
      </c>
    </row>
    <row r="251" spans="1:65" s="190" customFormat="1" ht="21.75" customHeight="1">
      <c r="A251" s="187"/>
      <c r="B251" s="188"/>
      <c r="C251" s="268" t="s">
        <v>379</v>
      </c>
      <c r="D251" s="268" t="s">
        <v>160</v>
      </c>
      <c r="E251" s="269" t="s">
        <v>380</v>
      </c>
      <c r="F251" s="270" t="s">
        <v>381</v>
      </c>
      <c r="G251" s="271" t="s">
        <v>163</v>
      </c>
      <c r="H251" s="272">
        <v>722.22</v>
      </c>
      <c r="I251" s="152"/>
      <c r="J251" s="273">
        <f>ROUND(I251*H251,2)</f>
        <v>0</v>
      </c>
      <c r="K251" s="274"/>
      <c r="L251" s="188"/>
      <c r="M251" s="275" t="s">
        <v>1</v>
      </c>
      <c r="N251" s="276" t="s">
        <v>37</v>
      </c>
      <c r="O251" s="277"/>
      <c r="P251" s="278">
        <f>O251*H251</f>
        <v>0</v>
      </c>
      <c r="Q251" s="278">
        <v>0</v>
      </c>
      <c r="R251" s="278">
        <f>Q251*H251</f>
        <v>0</v>
      </c>
      <c r="S251" s="278">
        <v>0</v>
      </c>
      <c r="T251" s="279">
        <f>S251*H251</f>
        <v>0</v>
      </c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R251" s="280" t="s">
        <v>164</v>
      </c>
      <c r="AT251" s="280" t="s">
        <v>160</v>
      </c>
      <c r="AU251" s="280" t="s">
        <v>81</v>
      </c>
      <c r="AY251" s="180" t="s">
        <v>158</v>
      </c>
      <c r="BE251" s="281">
        <f>IF(N251="základní",J251,0)</f>
        <v>0</v>
      </c>
      <c r="BF251" s="281">
        <f>IF(N251="snížená",J251,0)</f>
        <v>0</v>
      </c>
      <c r="BG251" s="281">
        <f>IF(N251="zákl. přenesená",J251,0)</f>
        <v>0</v>
      </c>
      <c r="BH251" s="281">
        <f>IF(N251="sníž. přenesená",J251,0)</f>
        <v>0</v>
      </c>
      <c r="BI251" s="281">
        <f>IF(N251="nulová",J251,0)</f>
        <v>0</v>
      </c>
      <c r="BJ251" s="180" t="s">
        <v>79</v>
      </c>
      <c r="BK251" s="281">
        <f>ROUND(I251*H251,2)</f>
        <v>0</v>
      </c>
      <c r="BL251" s="180" t="s">
        <v>164</v>
      </c>
      <c r="BM251" s="280" t="s">
        <v>382</v>
      </c>
    </row>
    <row r="252" spans="2:51" s="290" customFormat="1" ht="12">
      <c r="B252" s="291"/>
      <c r="D252" s="284" t="s">
        <v>166</v>
      </c>
      <c r="E252" s="292" t="s">
        <v>1</v>
      </c>
      <c r="F252" s="293" t="s">
        <v>378</v>
      </c>
      <c r="H252" s="294">
        <v>722.22</v>
      </c>
      <c r="L252" s="291"/>
      <c r="M252" s="295"/>
      <c r="N252" s="296"/>
      <c r="O252" s="296"/>
      <c r="P252" s="296"/>
      <c r="Q252" s="296"/>
      <c r="R252" s="296"/>
      <c r="S252" s="296"/>
      <c r="T252" s="297"/>
      <c r="AT252" s="292" t="s">
        <v>166</v>
      </c>
      <c r="AU252" s="292" t="s">
        <v>81</v>
      </c>
      <c r="AV252" s="290" t="s">
        <v>81</v>
      </c>
      <c r="AW252" s="290" t="s">
        <v>29</v>
      </c>
      <c r="AX252" s="290" t="s">
        <v>72</v>
      </c>
      <c r="AY252" s="292" t="s">
        <v>158</v>
      </c>
    </row>
    <row r="253" spans="1:65" s="190" customFormat="1" ht="16.5" customHeight="1">
      <c r="A253" s="187"/>
      <c r="B253" s="188"/>
      <c r="C253" s="298" t="s">
        <v>383</v>
      </c>
      <c r="D253" s="298" t="s">
        <v>353</v>
      </c>
      <c r="E253" s="299" t="s">
        <v>384</v>
      </c>
      <c r="F253" s="300" t="s">
        <v>385</v>
      </c>
      <c r="G253" s="301" t="s">
        <v>386</v>
      </c>
      <c r="H253" s="302">
        <v>108.333</v>
      </c>
      <c r="I253" s="153"/>
      <c r="J253" s="303">
        <f>ROUND(I253*H253,2)</f>
        <v>0</v>
      </c>
      <c r="K253" s="304"/>
      <c r="L253" s="305"/>
      <c r="M253" s="306" t="s">
        <v>1</v>
      </c>
      <c r="N253" s="307" t="s">
        <v>37</v>
      </c>
      <c r="O253" s="277"/>
      <c r="P253" s="278">
        <f>O253*H253</f>
        <v>0</v>
      </c>
      <c r="Q253" s="278">
        <v>0.001</v>
      </c>
      <c r="R253" s="278">
        <f>Q253*H253</f>
        <v>0.108333</v>
      </c>
      <c r="S253" s="278">
        <v>0</v>
      </c>
      <c r="T253" s="279">
        <f>S253*H253</f>
        <v>0</v>
      </c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7"/>
      <c r="AR253" s="280" t="s">
        <v>196</v>
      </c>
      <c r="AT253" s="280" t="s">
        <v>353</v>
      </c>
      <c r="AU253" s="280" t="s">
        <v>81</v>
      </c>
      <c r="AY253" s="180" t="s">
        <v>158</v>
      </c>
      <c r="BE253" s="281">
        <f>IF(N253="základní",J253,0)</f>
        <v>0</v>
      </c>
      <c r="BF253" s="281">
        <f>IF(N253="snížená",J253,0)</f>
        <v>0</v>
      </c>
      <c r="BG253" s="281">
        <f>IF(N253="zákl. přenesená",J253,0)</f>
        <v>0</v>
      </c>
      <c r="BH253" s="281">
        <f>IF(N253="sníž. přenesená",J253,0)</f>
        <v>0</v>
      </c>
      <c r="BI253" s="281">
        <f>IF(N253="nulová",J253,0)</f>
        <v>0</v>
      </c>
      <c r="BJ253" s="180" t="s">
        <v>79</v>
      </c>
      <c r="BK253" s="281">
        <f>ROUND(I253*H253,2)</f>
        <v>0</v>
      </c>
      <c r="BL253" s="180" t="s">
        <v>164</v>
      </c>
      <c r="BM253" s="280" t="s">
        <v>387</v>
      </c>
    </row>
    <row r="254" spans="2:51" s="290" customFormat="1" ht="12">
      <c r="B254" s="291"/>
      <c r="D254" s="284" t="s">
        <v>166</v>
      </c>
      <c r="E254" s="292" t="s">
        <v>1</v>
      </c>
      <c r="F254" s="293" t="s">
        <v>388</v>
      </c>
      <c r="H254" s="294">
        <v>108.333</v>
      </c>
      <c r="L254" s="291"/>
      <c r="M254" s="295"/>
      <c r="N254" s="296"/>
      <c r="O254" s="296"/>
      <c r="P254" s="296"/>
      <c r="Q254" s="296"/>
      <c r="R254" s="296"/>
      <c r="S254" s="296"/>
      <c r="T254" s="297"/>
      <c r="AT254" s="292" t="s">
        <v>166</v>
      </c>
      <c r="AU254" s="292" t="s">
        <v>81</v>
      </c>
      <c r="AV254" s="290" t="s">
        <v>81</v>
      </c>
      <c r="AW254" s="290" t="s">
        <v>29</v>
      </c>
      <c r="AX254" s="290" t="s">
        <v>72</v>
      </c>
      <c r="AY254" s="292" t="s">
        <v>158</v>
      </c>
    </row>
    <row r="255" spans="1:65" s="190" customFormat="1" ht="21.75" customHeight="1">
      <c r="A255" s="187"/>
      <c r="B255" s="188"/>
      <c r="C255" s="268" t="s">
        <v>389</v>
      </c>
      <c r="D255" s="268" t="s">
        <v>160</v>
      </c>
      <c r="E255" s="269" t="s">
        <v>390</v>
      </c>
      <c r="F255" s="270" t="s">
        <v>391</v>
      </c>
      <c r="G255" s="271" t="s">
        <v>171</v>
      </c>
      <c r="H255" s="272">
        <v>40</v>
      </c>
      <c r="I255" s="152"/>
      <c r="J255" s="273">
        <f>ROUND(I255*H255,2)</f>
        <v>0</v>
      </c>
      <c r="K255" s="274"/>
      <c r="L255" s="188"/>
      <c r="M255" s="275" t="s">
        <v>1</v>
      </c>
      <c r="N255" s="276" t="s">
        <v>37</v>
      </c>
      <c r="O255" s="277"/>
      <c r="P255" s="278">
        <f>O255*H255</f>
        <v>0</v>
      </c>
      <c r="Q255" s="278">
        <v>0</v>
      </c>
      <c r="R255" s="278">
        <f>Q255*H255</f>
        <v>0</v>
      </c>
      <c r="S255" s="278">
        <v>0</v>
      </c>
      <c r="T255" s="279">
        <f>S255*H255</f>
        <v>0</v>
      </c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R255" s="280" t="s">
        <v>164</v>
      </c>
      <c r="AT255" s="280" t="s">
        <v>160</v>
      </c>
      <c r="AU255" s="280" t="s">
        <v>81</v>
      </c>
      <c r="AY255" s="180" t="s">
        <v>158</v>
      </c>
      <c r="BE255" s="281">
        <f>IF(N255="základní",J255,0)</f>
        <v>0</v>
      </c>
      <c r="BF255" s="281">
        <f>IF(N255="snížená",J255,0)</f>
        <v>0</v>
      </c>
      <c r="BG255" s="281">
        <f>IF(N255="zákl. přenesená",J255,0)</f>
        <v>0</v>
      </c>
      <c r="BH255" s="281">
        <f>IF(N255="sníž. přenesená",J255,0)</f>
        <v>0</v>
      </c>
      <c r="BI255" s="281">
        <f>IF(N255="nulová",J255,0)</f>
        <v>0</v>
      </c>
      <c r="BJ255" s="180" t="s">
        <v>79</v>
      </c>
      <c r="BK255" s="281">
        <f>ROUND(I255*H255,2)</f>
        <v>0</v>
      </c>
      <c r="BL255" s="180" t="s">
        <v>164</v>
      </c>
      <c r="BM255" s="280" t="s">
        <v>392</v>
      </c>
    </row>
    <row r="256" spans="2:51" s="282" customFormat="1" ht="12">
      <c r="B256" s="283"/>
      <c r="D256" s="284" t="s">
        <v>166</v>
      </c>
      <c r="E256" s="285" t="s">
        <v>1</v>
      </c>
      <c r="F256" s="286" t="s">
        <v>393</v>
      </c>
      <c r="H256" s="285" t="s">
        <v>1</v>
      </c>
      <c r="L256" s="283"/>
      <c r="M256" s="287"/>
      <c r="N256" s="288"/>
      <c r="O256" s="288"/>
      <c r="P256" s="288"/>
      <c r="Q256" s="288"/>
      <c r="R256" s="288"/>
      <c r="S256" s="288"/>
      <c r="T256" s="289"/>
      <c r="AT256" s="285" t="s">
        <v>166</v>
      </c>
      <c r="AU256" s="285" t="s">
        <v>81</v>
      </c>
      <c r="AV256" s="282" t="s">
        <v>79</v>
      </c>
      <c r="AW256" s="282" t="s">
        <v>29</v>
      </c>
      <c r="AX256" s="282" t="s">
        <v>72</v>
      </c>
      <c r="AY256" s="285" t="s">
        <v>158</v>
      </c>
    </row>
    <row r="257" spans="2:51" s="290" customFormat="1" ht="12">
      <c r="B257" s="291"/>
      <c r="D257" s="284" t="s">
        <v>166</v>
      </c>
      <c r="E257" s="292" t="s">
        <v>1</v>
      </c>
      <c r="F257" s="293" t="s">
        <v>352</v>
      </c>
      <c r="H257" s="294">
        <v>40</v>
      </c>
      <c r="L257" s="291"/>
      <c r="M257" s="295"/>
      <c r="N257" s="296"/>
      <c r="O257" s="296"/>
      <c r="P257" s="296"/>
      <c r="Q257" s="296"/>
      <c r="R257" s="296"/>
      <c r="S257" s="296"/>
      <c r="T257" s="297"/>
      <c r="AT257" s="292" t="s">
        <v>166</v>
      </c>
      <c r="AU257" s="292" t="s">
        <v>81</v>
      </c>
      <c r="AV257" s="290" t="s">
        <v>81</v>
      </c>
      <c r="AW257" s="290" t="s">
        <v>29</v>
      </c>
      <c r="AX257" s="290" t="s">
        <v>72</v>
      </c>
      <c r="AY257" s="292" t="s">
        <v>158</v>
      </c>
    </row>
    <row r="258" spans="2:63" s="255" customFormat="1" ht="22.9" customHeight="1">
      <c r="B258" s="256"/>
      <c r="D258" s="257" t="s">
        <v>71</v>
      </c>
      <c r="E258" s="266" t="s">
        <v>81</v>
      </c>
      <c r="F258" s="266" t="s">
        <v>394</v>
      </c>
      <c r="J258" s="267">
        <f>BK258</f>
        <v>0</v>
      </c>
      <c r="L258" s="256"/>
      <c r="M258" s="260"/>
      <c r="N258" s="261"/>
      <c r="O258" s="261"/>
      <c r="P258" s="262">
        <f>SUM(P259:P300)</f>
        <v>0</v>
      </c>
      <c r="Q258" s="261"/>
      <c r="R258" s="262">
        <f>SUM(R259:R300)</f>
        <v>773.6321815399999</v>
      </c>
      <c r="S258" s="261"/>
      <c r="T258" s="263">
        <f>SUM(T259:T300)</f>
        <v>11.0955</v>
      </c>
      <c r="AR258" s="257" t="s">
        <v>79</v>
      </c>
      <c r="AT258" s="264" t="s">
        <v>71</v>
      </c>
      <c r="AU258" s="264" t="s">
        <v>79</v>
      </c>
      <c r="AY258" s="257" t="s">
        <v>158</v>
      </c>
      <c r="BK258" s="265">
        <f>SUM(BK259:BK300)</f>
        <v>0</v>
      </c>
    </row>
    <row r="259" spans="1:65" s="190" customFormat="1" ht="21.75" customHeight="1">
      <c r="A259" s="187"/>
      <c r="B259" s="188"/>
      <c r="C259" s="268" t="s">
        <v>395</v>
      </c>
      <c r="D259" s="268" t="s">
        <v>160</v>
      </c>
      <c r="E259" s="269" t="s">
        <v>396</v>
      </c>
      <c r="F259" s="270" t="s">
        <v>397</v>
      </c>
      <c r="G259" s="271" t="s">
        <v>226</v>
      </c>
      <c r="H259" s="272">
        <v>429</v>
      </c>
      <c r="I259" s="152"/>
      <c r="J259" s="273">
        <f>ROUND(I259*H259,2)</f>
        <v>0</v>
      </c>
      <c r="K259" s="274"/>
      <c r="L259" s="188"/>
      <c r="M259" s="275" t="s">
        <v>1</v>
      </c>
      <c r="N259" s="276" t="s">
        <v>37</v>
      </c>
      <c r="O259" s="277"/>
      <c r="P259" s="278">
        <f>O259*H259</f>
        <v>0</v>
      </c>
      <c r="Q259" s="278">
        <v>0</v>
      </c>
      <c r="R259" s="278">
        <f>Q259*H259</f>
        <v>0</v>
      </c>
      <c r="S259" s="278">
        <v>0</v>
      </c>
      <c r="T259" s="279">
        <f>S259*H259</f>
        <v>0</v>
      </c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R259" s="280" t="s">
        <v>164</v>
      </c>
      <c r="AT259" s="280" t="s">
        <v>160</v>
      </c>
      <c r="AU259" s="280" t="s">
        <v>81</v>
      </c>
      <c r="AY259" s="180" t="s">
        <v>158</v>
      </c>
      <c r="BE259" s="281">
        <f>IF(N259="základní",J259,0)</f>
        <v>0</v>
      </c>
      <c r="BF259" s="281">
        <f>IF(N259="snížená",J259,0)</f>
        <v>0</v>
      </c>
      <c r="BG259" s="281">
        <f>IF(N259="zákl. přenesená",J259,0)</f>
        <v>0</v>
      </c>
      <c r="BH259" s="281">
        <f>IF(N259="sníž. přenesená",J259,0)</f>
        <v>0</v>
      </c>
      <c r="BI259" s="281">
        <f>IF(N259="nulová",J259,0)</f>
        <v>0</v>
      </c>
      <c r="BJ259" s="180" t="s">
        <v>79</v>
      </c>
      <c r="BK259" s="281">
        <f>ROUND(I259*H259,2)</f>
        <v>0</v>
      </c>
      <c r="BL259" s="180" t="s">
        <v>164</v>
      </c>
      <c r="BM259" s="280" t="s">
        <v>398</v>
      </c>
    </row>
    <row r="260" spans="2:51" s="282" customFormat="1" ht="12">
      <c r="B260" s="283"/>
      <c r="D260" s="284" t="s">
        <v>166</v>
      </c>
      <c r="E260" s="285" t="s">
        <v>1</v>
      </c>
      <c r="F260" s="286" t="s">
        <v>228</v>
      </c>
      <c r="H260" s="285" t="s">
        <v>1</v>
      </c>
      <c r="L260" s="283"/>
      <c r="M260" s="287"/>
      <c r="N260" s="288"/>
      <c r="O260" s="288"/>
      <c r="P260" s="288"/>
      <c r="Q260" s="288"/>
      <c r="R260" s="288"/>
      <c r="S260" s="288"/>
      <c r="T260" s="289"/>
      <c r="AT260" s="285" t="s">
        <v>166</v>
      </c>
      <c r="AU260" s="285" t="s">
        <v>81</v>
      </c>
      <c r="AV260" s="282" t="s">
        <v>79</v>
      </c>
      <c r="AW260" s="282" t="s">
        <v>29</v>
      </c>
      <c r="AX260" s="282" t="s">
        <v>72</v>
      </c>
      <c r="AY260" s="285" t="s">
        <v>158</v>
      </c>
    </row>
    <row r="261" spans="2:51" s="290" customFormat="1" ht="12">
      <c r="B261" s="291"/>
      <c r="D261" s="284" t="s">
        <v>166</v>
      </c>
      <c r="E261" s="292" t="s">
        <v>1</v>
      </c>
      <c r="F261" s="293" t="s">
        <v>399</v>
      </c>
      <c r="H261" s="294">
        <v>429</v>
      </c>
      <c r="L261" s="291"/>
      <c r="M261" s="295"/>
      <c r="N261" s="296"/>
      <c r="O261" s="296"/>
      <c r="P261" s="296"/>
      <c r="Q261" s="296"/>
      <c r="R261" s="296"/>
      <c r="S261" s="296"/>
      <c r="T261" s="297"/>
      <c r="AT261" s="292" t="s">
        <v>166</v>
      </c>
      <c r="AU261" s="292" t="s">
        <v>81</v>
      </c>
      <c r="AV261" s="290" t="s">
        <v>81</v>
      </c>
      <c r="AW261" s="290" t="s">
        <v>29</v>
      </c>
      <c r="AX261" s="290" t="s">
        <v>72</v>
      </c>
      <c r="AY261" s="292" t="s">
        <v>158</v>
      </c>
    </row>
    <row r="262" spans="1:65" s="190" customFormat="1" ht="16.5" customHeight="1">
      <c r="A262" s="187"/>
      <c r="B262" s="188"/>
      <c r="C262" s="298" t="s">
        <v>400</v>
      </c>
      <c r="D262" s="298" t="s">
        <v>353</v>
      </c>
      <c r="E262" s="299" t="s">
        <v>401</v>
      </c>
      <c r="F262" s="300" t="s">
        <v>402</v>
      </c>
      <c r="G262" s="301" t="s">
        <v>184</v>
      </c>
      <c r="H262" s="302">
        <v>121.313</v>
      </c>
      <c r="I262" s="153"/>
      <c r="J262" s="303">
        <f>ROUND(I262*H262,2)</f>
        <v>0</v>
      </c>
      <c r="K262" s="304"/>
      <c r="L262" s="305"/>
      <c r="M262" s="306" t="s">
        <v>1</v>
      </c>
      <c r="N262" s="307" t="s">
        <v>37</v>
      </c>
      <c r="O262" s="277"/>
      <c r="P262" s="278">
        <f>O262*H262</f>
        <v>0</v>
      </c>
      <c r="Q262" s="278">
        <v>2.429</v>
      </c>
      <c r="R262" s="278">
        <f>Q262*H262</f>
        <v>294.66927699999997</v>
      </c>
      <c r="S262" s="278">
        <v>0</v>
      </c>
      <c r="T262" s="279">
        <f>S262*H262</f>
        <v>0</v>
      </c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R262" s="280" t="s">
        <v>196</v>
      </c>
      <c r="AT262" s="280" t="s">
        <v>353</v>
      </c>
      <c r="AU262" s="280" t="s">
        <v>81</v>
      </c>
      <c r="AY262" s="180" t="s">
        <v>158</v>
      </c>
      <c r="BE262" s="281">
        <f>IF(N262="základní",J262,0)</f>
        <v>0</v>
      </c>
      <c r="BF262" s="281">
        <f>IF(N262="snížená",J262,0)</f>
        <v>0</v>
      </c>
      <c r="BG262" s="281">
        <f>IF(N262="zákl. přenesená",J262,0)</f>
        <v>0</v>
      </c>
      <c r="BH262" s="281">
        <f>IF(N262="sníž. přenesená",J262,0)</f>
        <v>0</v>
      </c>
      <c r="BI262" s="281">
        <f>IF(N262="nulová",J262,0)</f>
        <v>0</v>
      </c>
      <c r="BJ262" s="180" t="s">
        <v>79</v>
      </c>
      <c r="BK262" s="281">
        <f>ROUND(I262*H262,2)</f>
        <v>0</v>
      </c>
      <c r="BL262" s="180" t="s">
        <v>164</v>
      </c>
      <c r="BM262" s="280" t="s">
        <v>403</v>
      </c>
    </row>
    <row r="263" spans="2:51" s="282" customFormat="1" ht="12">
      <c r="B263" s="283"/>
      <c r="D263" s="284" t="s">
        <v>166</v>
      </c>
      <c r="E263" s="285" t="s">
        <v>1</v>
      </c>
      <c r="F263" s="286" t="s">
        <v>228</v>
      </c>
      <c r="H263" s="285" t="s">
        <v>1</v>
      </c>
      <c r="L263" s="283"/>
      <c r="M263" s="287"/>
      <c r="N263" s="288"/>
      <c r="O263" s="288"/>
      <c r="P263" s="288"/>
      <c r="Q263" s="288"/>
      <c r="R263" s="288"/>
      <c r="S263" s="288"/>
      <c r="T263" s="289"/>
      <c r="AT263" s="285" t="s">
        <v>166</v>
      </c>
      <c r="AU263" s="285" t="s">
        <v>81</v>
      </c>
      <c r="AV263" s="282" t="s">
        <v>79</v>
      </c>
      <c r="AW263" s="282" t="s">
        <v>29</v>
      </c>
      <c r="AX263" s="282" t="s">
        <v>72</v>
      </c>
      <c r="AY263" s="285" t="s">
        <v>158</v>
      </c>
    </row>
    <row r="264" spans="2:51" s="290" customFormat="1" ht="12">
      <c r="B264" s="291"/>
      <c r="D264" s="284" t="s">
        <v>166</v>
      </c>
      <c r="E264" s="292" t="s">
        <v>1</v>
      </c>
      <c r="F264" s="293" t="s">
        <v>404</v>
      </c>
      <c r="H264" s="294">
        <v>121.313</v>
      </c>
      <c r="L264" s="291"/>
      <c r="M264" s="295"/>
      <c r="N264" s="296"/>
      <c r="O264" s="296"/>
      <c r="P264" s="296"/>
      <c r="Q264" s="296"/>
      <c r="R264" s="296"/>
      <c r="S264" s="296"/>
      <c r="T264" s="297"/>
      <c r="AT264" s="292" t="s">
        <v>166</v>
      </c>
      <c r="AU264" s="292" t="s">
        <v>81</v>
      </c>
      <c r="AV264" s="290" t="s">
        <v>81</v>
      </c>
      <c r="AW264" s="290" t="s">
        <v>29</v>
      </c>
      <c r="AX264" s="290" t="s">
        <v>72</v>
      </c>
      <c r="AY264" s="292" t="s">
        <v>158</v>
      </c>
    </row>
    <row r="265" spans="1:65" s="190" customFormat="1" ht="21.75" customHeight="1">
      <c r="A265" s="187"/>
      <c r="B265" s="188"/>
      <c r="C265" s="268" t="s">
        <v>405</v>
      </c>
      <c r="D265" s="268" t="s">
        <v>160</v>
      </c>
      <c r="E265" s="269" t="s">
        <v>406</v>
      </c>
      <c r="F265" s="270" t="s">
        <v>407</v>
      </c>
      <c r="G265" s="271" t="s">
        <v>315</v>
      </c>
      <c r="H265" s="272">
        <v>5.876</v>
      </c>
      <c r="I265" s="152"/>
      <c r="J265" s="273">
        <f>ROUND(I265*H265,2)</f>
        <v>0</v>
      </c>
      <c r="K265" s="274"/>
      <c r="L265" s="188"/>
      <c r="M265" s="275" t="s">
        <v>1</v>
      </c>
      <c r="N265" s="276" t="s">
        <v>37</v>
      </c>
      <c r="O265" s="277"/>
      <c r="P265" s="278">
        <f>O265*H265</f>
        <v>0</v>
      </c>
      <c r="Q265" s="278">
        <v>1.11332</v>
      </c>
      <c r="R265" s="278">
        <f>Q265*H265</f>
        <v>6.541868320000001</v>
      </c>
      <c r="S265" s="278">
        <v>0</v>
      </c>
      <c r="T265" s="279">
        <f>S265*H265</f>
        <v>0</v>
      </c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R265" s="280" t="s">
        <v>164</v>
      </c>
      <c r="AT265" s="280" t="s">
        <v>160</v>
      </c>
      <c r="AU265" s="280" t="s">
        <v>81</v>
      </c>
      <c r="AY265" s="180" t="s">
        <v>158</v>
      </c>
      <c r="BE265" s="281">
        <f>IF(N265="základní",J265,0)</f>
        <v>0</v>
      </c>
      <c r="BF265" s="281">
        <f>IF(N265="snížená",J265,0)</f>
        <v>0</v>
      </c>
      <c r="BG265" s="281">
        <f>IF(N265="zákl. přenesená",J265,0)</f>
        <v>0</v>
      </c>
      <c r="BH265" s="281">
        <f>IF(N265="sníž. přenesená",J265,0)</f>
        <v>0</v>
      </c>
      <c r="BI265" s="281">
        <f>IF(N265="nulová",J265,0)</f>
        <v>0</v>
      </c>
      <c r="BJ265" s="180" t="s">
        <v>79</v>
      </c>
      <c r="BK265" s="281">
        <f>ROUND(I265*H265,2)</f>
        <v>0</v>
      </c>
      <c r="BL265" s="180" t="s">
        <v>164</v>
      </c>
      <c r="BM265" s="280" t="s">
        <v>408</v>
      </c>
    </row>
    <row r="266" spans="2:51" s="282" customFormat="1" ht="12">
      <c r="B266" s="283"/>
      <c r="D266" s="284" t="s">
        <v>166</v>
      </c>
      <c r="E266" s="285" t="s">
        <v>1</v>
      </c>
      <c r="F266" s="286" t="s">
        <v>228</v>
      </c>
      <c r="H266" s="285" t="s">
        <v>1</v>
      </c>
      <c r="L266" s="283"/>
      <c r="M266" s="287"/>
      <c r="N266" s="288"/>
      <c r="O266" s="288"/>
      <c r="P266" s="288"/>
      <c r="Q266" s="288"/>
      <c r="R266" s="288"/>
      <c r="S266" s="288"/>
      <c r="T266" s="289"/>
      <c r="AT266" s="285" t="s">
        <v>166</v>
      </c>
      <c r="AU266" s="285" t="s">
        <v>81</v>
      </c>
      <c r="AV266" s="282" t="s">
        <v>79</v>
      </c>
      <c r="AW266" s="282" t="s">
        <v>29</v>
      </c>
      <c r="AX266" s="282" t="s">
        <v>72</v>
      </c>
      <c r="AY266" s="285" t="s">
        <v>158</v>
      </c>
    </row>
    <row r="267" spans="2:51" s="290" customFormat="1" ht="12">
      <c r="B267" s="291"/>
      <c r="D267" s="284" t="s">
        <v>166</v>
      </c>
      <c r="E267" s="292" t="s">
        <v>1</v>
      </c>
      <c r="F267" s="293" t="s">
        <v>409</v>
      </c>
      <c r="H267" s="294">
        <v>5.876</v>
      </c>
      <c r="L267" s="291"/>
      <c r="M267" s="295"/>
      <c r="N267" s="296"/>
      <c r="O267" s="296"/>
      <c r="P267" s="296"/>
      <c r="Q267" s="296"/>
      <c r="R267" s="296"/>
      <c r="S267" s="296"/>
      <c r="T267" s="297"/>
      <c r="AT267" s="292" t="s">
        <v>166</v>
      </c>
      <c r="AU267" s="292" t="s">
        <v>81</v>
      </c>
      <c r="AV267" s="290" t="s">
        <v>81</v>
      </c>
      <c r="AW267" s="290" t="s">
        <v>29</v>
      </c>
      <c r="AX267" s="290" t="s">
        <v>72</v>
      </c>
      <c r="AY267" s="292" t="s">
        <v>158</v>
      </c>
    </row>
    <row r="268" spans="1:65" s="190" customFormat="1" ht="21.75" customHeight="1">
      <c r="A268" s="187"/>
      <c r="B268" s="188"/>
      <c r="C268" s="268" t="s">
        <v>410</v>
      </c>
      <c r="D268" s="268" t="s">
        <v>160</v>
      </c>
      <c r="E268" s="269" t="s">
        <v>411</v>
      </c>
      <c r="F268" s="270" t="s">
        <v>412</v>
      </c>
      <c r="G268" s="271" t="s">
        <v>226</v>
      </c>
      <c r="H268" s="272">
        <v>19.5</v>
      </c>
      <c r="I268" s="152"/>
      <c r="J268" s="273">
        <f>ROUND(I268*H268,2)</f>
        <v>0</v>
      </c>
      <c r="K268" s="274"/>
      <c r="L268" s="188"/>
      <c r="M268" s="275" t="s">
        <v>1</v>
      </c>
      <c r="N268" s="276" t="s">
        <v>37</v>
      </c>
      <c r="O268" s="277"/>
      <c r="P268" s="278">
        <f>O268*H268</f>
        <v>0</v>
      </c>
      <c r="Q268" s="278">
        <v>0</v>
      </c>
      <c r="R268" s="278">
        <f>Q268*H268</f>
        <v>0</v>
      </c>
      <c r="S268" s="278">
        <v>0.569</v>
      </c>
      <c r="T268" s="279">
        <f>S268*H268</f>
        <v>11.0955</v>
      </c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R268" s="280" t="s">
        <v>164</v>
      </c>
      <c r="AT268" s="280" t="s">
        <v>160</v>
      </c>
      <c r="AU268" s="280" t="s">
        <v>81</v>
      </c>
      <c r="AY268" s="180" t="s">
        <v>158</v>
      </c>
      <c r="BE268" s="281">
        <f>IF(N268="základní",J268,0)</f>
        <v>0</v>
      </c>
      <c r="BF268" s="281">
        <f>IF(N268="snížená",J268,0)</f>
        <v>0</v>
      </c>
      <c r="BG268" s="281">
        <f>IF(N268="zákl. přenesená",J268,0)</f>
        <v>0</v>
      </c>
      <c r="BH268" s="281">
        <f>IF(N268="sníž. přenesená",J268,0)</f>
        <v>0</v>
      </c>
      <c r="BI268" s="281">
        <f>IF(N268="nulová",J268,0)</f>
        <v>0</v>
      </c>
      <c r="BJ268" s="180" t="s">
        <v>79</v>
      </c>
      <c r="BK268" s="281">
        <f>ROUND(I268*H268,2)</f>
        <v>0</v>
      </c>
      <c r="BL268" s="180" t="s">
        <v>164</v>
      </c>
      <c r="BM268" s="280" t="s">
        <v>413</v>
      </c>
    </row>
    <row r="269" spans="2:51" s="282" customFormat="1" ht="12">
      <c r="B269" s="283"/>
      <c r="D269" s="284" t="s">
        <v>166</v>
      </c>
      <c r="E269" s="285" t="s">
        <v>1</v>
      </c>
      <c r="F269" s="286" t="s">
        <v>414</v>
      </c>
      <c r="H269" s="285" t="s">
        <v>1</v>
      </c>
      <c r="L269" s="283"/>
      <c r="M269" s="287"/>
      <c r="N269" s="288"/>
      <c r="O269" s="288"/>
      <c r="P269" s="288"/>
      <c r="Q269" s="288"/>
      <c r="R269" s="288"/>
      <c r="S269" s="288"/>
      <c r="T269" s="289"/>
      <c r="AT269" s="285" t="s">
        <v>166</v>
      </c>
      <c r="AU269" s="285" t="s">
        <v>81</v>
      </c>
      <c r="AV269" s="282" t="s">
        <v>79</v>
      </c>
      <c r="AW269" s="282" t="s">
        <v>29</v>
      </c>
      <c r="AX269" s="282" t="s">
        <v>72</v>
      </c>
      <c r="AY269" s="285" t="s">
        <v>158</v>
      </c>
    </row>
    <row r="270" spans="2:51" s="290" customFormat="1" ht="12">
      <c r="B270" s="291"/>
      <c r="D270" s="284" t="s">
        <v>166</v>
      </c>
      <c r="E270" s="292" t="s">
        <v>1</v>
      </c>
      <c r="F270" s="293" t="s">
        <v>415</v>
      </c>
      <c r="H270" s="294">
        <v>19.5</v>
      </c>
      <c r="L270" s="291"/>
      <c r="M270" s="295"/>
      <c r="N270" s="296"/>
      <c r="O270" s="296"/>
      <c r="P270" s="296"/>
      <c r="Q270" s="296"/>
      <c r="R270" s="296"/>
      <c r="S270" s="296"/>
      <c r="T270" s="297"/>
      <c r="AT270" s="292" t="s">
        <v>166</v>
      </c>
      <c r="AU270" s="292" t="s">
        <v>81</v>
      </c>
      <c r="AV270" s="290" t="s">
        <v>81</v>
      </c>
      <c r="AW270" s="290" t="s">
        <v>29</v>
      </c>
      <c r="AX270" s="290" t="s">
        <v>72</v>
      </c>
      <c r="AY270" s="292" t="s">
        <v>158</v>
      </c>
    </row>
    <row r="271" spans="1:65" s="190" customFormat="1" ht="21.75" customHeight="1">
      <c r="A271" s="187"/>
      <c r="B271" s="188"/>
      <c r="C271" s="268" t="s">
        <v>416</v>
      </c>
      <c r="D271" s="268" t="s">
        <v>160</v>
      </c>
      <c r="E271" s="269" t="s">
        <v>417</v>
      </c>
      <c r="F271" s="270" t="s">
        <v>418</v>
      </c>
      <c r="G271" s="271" t="s">
        <v>184</v>
      </c>
      <c r="H271" s="272">
        <v>9.786</v>
      </c>
      <c r="I271" s="152"/>
      <c r="J271" s="273">
        <f>ROUND(I271*H271,2)</f>
        <v>0</v>
      </c>
      <c r="K271" s="274"/>
      <c r="L271" s="188"/>
      <c r="M271" s="275" t="s">
        <v>1</v>
      </c>
      <c r="N271" s="276" t="s">
        <v>37</v>
      </c>
      <c r="O271" s="277"/>
      <c r="P271" s="278">
        <f>O271*H271</f>
        <v>0</v>
      </c>
      <c r="Q271" s="278">
        <v>2.45329</v>
      </c>
      <c r="R271" s="278">
        <f>Q271*H271</f>
        <v>24.007895939999997</v>
      </c>
      <c r="S271" s="278">
        <v>0</v>
      </c>
      <c r="T271" s="279">
        <f>S271*H271</f>
        <v>0</v>
      </c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  <c r="AR271" s="280" t="s">
        <v>164</v>
      </c>
      <c r="AT271" s="280" t="s">
        <v>160</v>
      </c>
      <c r="AU271" s="280" t="s">
        <v>81</v>
      </c>
      <c r="AY271" s="180" t="s">
        <v>158</v>
      </c>
      <c r="BE271" s="281">
        <f>IF(N271="základní",J271,0)</f>
        <v>0</v>
      </c>
      <c r="BF271" s="281">
        <f>IF(N271="snížená",J271,0)</f>
        <v>0</v>
      </c>
      <c r="BG271" s="281">
        <f>IF(N271="zákl. přenesená",J271,0)</f>
        <v>0</v>
      </c>
      <c r="BH271" s="281">
        <f>IF(N271="sníž. přenesená",J271,0)</f>
        <v>0</v>
      </c>
      <c r="BI271" s="281">
        <f>IF(N271="nulová",J271,0)</f>
        <v>0</v>
      </c>
      <c r="BJ271" s="180" t="s">
        <v>79</v>
      </c>
      <c r="BK271" s="281">
        <f>ROUND(I271*H271,2)</f>
        <v>0</v>
      </c>
      <c r="BL271" s="180" t="s">
        <v>164</v>
      </c>
      <c r="BM271" s="280" t="s">
        <v>419</v>
      </c>
    </row>
    <row r="272" spans="2:51" s="282" customFormat="1" ht="12">
      <c r="B272" s="283"/>
      <c r="D272" s="284" t="s">
        <v>166</v>
      </c>
      <c r="E272" s="285" t="s">
        <v>1</v>
      </c>
      <c r="F272" s="286" t="s">
        <v>420</v>
      </c>
      <c r="H272" s="285" t="s">
        <v>1</v>
      </c>
      <c r="L272" s="283"/>
      <c r="M272" s="287"/>
      <c r="N272" s="288"/>
      <c r="O272" s="288"/>
      <c r="P272" s="288"/>
      <c r="Q272" s="288"/>
      <c r="R272" s="288"/>
      <c r="S272" s="288"/>
      <c r="T272" s="289"/>
      <c r="AT272" s="285" t="s">
        <v>166</v>
      </c>
      <c r="AU272" s="285" t="s">
        <v>81</v>
      </c>
      <c r="AV272" s="282" t="s">
        <v>79</v>
      </c>
      <c r="AW272" s="282" t="s">
        <v>29</v>
      </c>
      <c r="AX272" s="282" t="s">
        <v>72</v>
      </c>
      <c r="AY272" s="285" t="s">
        <v>158</v>
      </c>
    </row>
    <row r="273" spans="2:51" s="290" customFormat="1" ht="12">
      <c r="B273" s="291"/>
      <c r="D273" s="284" t="s">
        <v>166</v>
      </c>
      <c r="E273" s="292" t="s">
        <v>1</v>
      </c>
      <c r="F273" s="293" t="s">
        <v>421</v>
      </c>
      <c r="H273" s="294">
        <v>9.786</v>
      </c>
      <c r="L273" s="291"/>
      <c r="M273" s="295"/>
      <c r="N273" s="296"/>
      <c r="O273" s="296"/>
      <c r="P273" s="296"/>
      <c r="Q273" s="296"/>
      <c r="R273" s="296"/>
      <c r="S273" s="296"/>
      <c r="T273" s="297"/>
      <c r="AT273" s="292" t="s">
        <v>166</v>
      </c>
      <c r="AU273" s="292" t="s">
        <v>81</v>
      </c>
      <c r="AV273" s="290" t="s">
        <v>81</v>
      </c>
      <c r="AW273" s="290" t="s">
        <v>29</v>
      </c>
      <c r="AX273" s="290" t="s">
        <v>72</v>
      </c>
      <c r="AY273" s="292" t="s">
        <v>158</v>
      </c>
    </row>
    <row r="274" spans="1:65" s="190" customFormat="1" ht="21.75" customHeight="1">
      <c r="A274" s="187"/>
      <c r="B274" s="188"/>
      <c r="C274" s="268" t="s">
        <v>422</v>
      </c>
      <c r="D274" s="268" t="s">
        <v>160</v>
      </c>
      <c r="E274" s="269" t="s">
        <v>423</v>
      </c>
      <c r="F274" s="270" t="s">
        <v>424</v>
      </c>
      <c r="G274" s="271" t="s">
        <v>184</v>
      </c>
      <c r="H274" s="272">
        <v>17.472</v>
      </c>
      <c r="I274" s="152"/>
      <c r="J274" s="273">
        <f>ROUND(I274*H274,2)</f>
        <v>0</v>
      </c>
      <c r="K274" s="274"/>
      <c r="L274" s="188"/>
      <c r="M274" s="275" t="s">
        <v>1</v>
      </c>
      <c r="N274" s="276" t="s">
        <v>37</v>
      </c>
      <c r="O274" s="277"/>
      <c r="P274" s="278">
        <f>O274*H274</f>
        <v>0</v>
      </c>
      <c r="Q274" s="278">
        <v>2.45329</v>
      </c>
      <c r="R274" s="278">
        <f>Q274*H274</f>
        <v>42.863882880000006</v>
      </c>
      <c r="S274" s="278">
        <v>0</v>
      </c>
      <c r="T274" s="279">
        <f>S274*H274</f>
        <v>0</v>
      </c>
      <c r="U274" s="187"/>
      <c r="V274" s="187"/>
      <c r="W274" s="187"/>
      <c r="X274" s="187"/>
      <c r="Y274" s="187"/>
      <c r="Z274" s="187"/>
      <c r="AA274" s="187"/>
      <c r="AB274" s="187"/>
      <c r="AC274" s="187"/>
      <c r="AD274" s="187"/>
      <c r="AE274" s="187"/>
      <c r="AR274" s="280" t="s">
        <v>164</v>
      </c>
      <c r="AT274" s="280" t="s">
        <v>160</v>
      </c>
      <c r="AU274" s="280" t="s">
        <v>81</v>
      </c>
      <c r="AY274" s="180" t="s">
        <v>158</v>
      </c>
      <c r="BE274" s="281">
        <f>IF(N274="základní",J274,0)</f>
        <v>0</v>
      </c>
      <c r="BF274" s="281">
        <f>IF(N274="snížená",J274,0)</f>
        <v>0</v>
      </c>
      <c r="BG274" s="281">
        <f>IF(N274="zákl. přenesená",J274,0)</f>
        <v>0</v>
      </c>
      <c r="BH274" s="281">
        <f>IF(N274="sníž. přenesená",J274,0)</f>
        <v>0</v>
      </c>
      <c r="BI274" s="281">
        <f>IF(N274="nulová",J274,0)</f>
        <v>0</v>
      </c>
      <c r="BJ274" s="180" t="s">
        <v>79</v>
      </c>
      <c r="BK274" s="281">
        <f>ROUND(I274*H274,2)</f>
        <v>0</v>
      </c>
      <c r="BL274" s="180" t="s">
        <v>164</v>
      </c>
      <c r="BM274" s="280" t="s">
        <v>425</v>
      </c>
    </row>
    <row r="275" spans="2:51" s="282" customFormat="1" ht="12">
      <c r="B275" s="283"/>
      <c r="D275" s="284" t="s">
        <v>166</v>
      </c>
      <c r="E275" s="285" t="s">
        <v>1</v>
      </c>
      <c r="F275" s="286" t="s">
        <v>420</v>
      </c>
      <c r="H275" s="285" t="s">
        <v>1</v>
      </c>
      <c r="L275" s="283"/>
      <c r="M275" s="287"/>
      <c r="N275" s="288"/>
      <c r="O275" s="288"/>
      <c r="P275" s="288"/>
      <c r="Q275" s="288"/>
      <c r="R275" s="288"/>
      <c r="S275" s="288"/>
      <c r="T275" s="289"/>
      <c r="AT275" s="285" t="s">
        <v>166</v>
      </c>
      <c r="AU275" s="285" t="s">
        <v>81</v>
      </c>
      <c r="AV275" s="282" t="s">
        <v>79</v>
      </c>
      <c r="AW275" s="282" t="s">
        <v>29</v>
      </c>
      <c r="AX275" s="282" t="s">
        <v>72</v>
      </c>
      <c r="AY275" s="285" t="s">
        <v>158</v>
      </c>
    </row>
    <row r="276" spans="2:51" s="290" customFormat="1" ht="12">
      <c r="B276" s="291"/>
      <c r="D276" s="284" t="s">
        <v>166</v>
      </c>
      <c r="E276" s="292" t="s">
        <v>1</v>
      </c>
      <c r="F276" s="293" t="s">
        <v>426</v>
      </c>
      <c r="H276" s="294">
        <v>17.472</v>
      </c>
      <c r="L276" s="291"/>
      <c r="M276" s="295"/>
      <c r="N276" s="296"/>
      <c r="O276" s="296"/>
      <c r="P276" s="296"/>
      <c r="Q276" s="296"/>
      <c r="R276" s="296"/>
      <c r="S276" s="296"/>
      <c r="T276" s="297"/>
      <c r="AT276" s="292" t="s">
        <v>166</v>
      </c>
      <c r="AU276" s="292" t="s">
        <v>81</v>
      </c>
      <c r="AV276" s="290" t="s">
        <v>81</v>
      </c>
      <c r="AW276" s="290" t="s">
        <v>29</v>
      </c>
      <c r="AX276" s="290" t="s">
        <v>72</v>
      </c>
      <c r="AY276" s="292" t="s">
        <v>158</v>
      </c>
    </row>
    <row r="277" spans="1:65" s="190" customFormat="1" ht="16.5" customHeight="1">
      <c r="A277" s="187"/>
      <c r="B277" s="188"/>
      <c r="C277" s="268" t="s">
        <v>427</v>
      </c>
      <c r="D277" s="268" t="s">
        <v>160</v>
      </c>
      <c r="E277" s="269" t="s">
        <v>428</v>
      </c>
      <c r="F277" s="270" t="s">
        <v>429</v>
      </c>
      <c r="G277" s="271" t="s">
        <v>184</v>
      </c>
      <c r="H277" s="272">
        <v>11.441</v>
      </c>
      <c r="I277" s="152"/>
      <c r="J277" s="273">
        <f>ROUND(I277*H277,2)</f>
        <v>0</v>
      </c>
      <c r="K277" s="274"/>
      <c r="L277" s="188"/>
      <c r="M277" s="275" t="s">
        <v>1</v>
      </c>
      <c r="N277" s="276" t="s">
        <v>37</v>
      </c>
      <c r="O277" s="277"/>
      <c r="P277" s="278">
        <f>O277*H277</f>
        <v>0</v>
      </c>
      <c r="Q277" s="278">
        <v>2.25634</v>
      </c>
      <c r="R277" s="278">
        <f>Q277*H277</f>
        <v>25.81478594</v>
      </c>
      <c r="S277" s="278">
        <v>0</v>
      </c>
      <c r="T277" s="279">
        <f>S277*H277</f>
        <v>0</v>
      </c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87"/>
      <c r="AR277" s="280" t="s">
        <v>164</v>
      </c>
      <c r="AT277" s="280" t="s">
        <v>160</v>
      </c>
      <c r="AU277" s="280" t="s">
        <v>81</v>
      </c>
      <c r="AY277" s="180" t="s">
        <v>158</v>
      </c>
      <c r="BE277" s="281">
        <f>IF(N277="základní",J277,0)</f>
        <v>0</v>
      </c>
      <c r="BF277" s="281">
        <f>IF(N277="snížená",J277,0)</f>
        <v>0</v>
      </c>
      <c r="BG277" s="281">
        <f>IF(N277="zákl. přenesená",J277,0)</f>
        <v>0</v>
      </c>
      <c r="BH277" s="281">
        <f>IF(N277="sníž. přenesená",J277,0)</f>
        <v>0</v>
      </c>
      <c r="BI277" s="281">
        <f>IF(N277="nulová",J277,0)</f>
        <v>0</v>
      </c>
      <c r="BJ277" s="180" t="s">
        <v>79</v>
      </c>
      <c r="BK277" s="281">
        <f>ROUND(I277*H277,2)</f>
        <v>0</v>
      </c>
      <c r="BL277" s="180" t="s">
        <v>164</v>
      </c>
      <c r="BM277" s="280" t="s">
        <v>430</v>
      </c>
    </row>
    <row r="278" spans="2:51" s="282" customFormat="1" ht="12">
      <c r="B278" s="283"/>
      <c r="D278" s="284" t="s">
        <v>166</v>
      </c>
      <c r="E278" s="285" t="s">
        <v>1</v>
      </c>
      <c r="F278" s="286" t="s">
        <v>420</v>
      </c>
      <c r="H278" s="285" t="s">
        <v>1</v>
      </c>
      <c r="L278" s="283"/>
      <c r="M278" s="287"/>
      <c r="N278" s="288"/>
      <c r="O278" s="288"/>
      <c r="P278" s="288"/>
      <c r="Q278" s="288"/>
      <c r="R278" s="288"/>
      <c r="S278" s="288"/>
      <c r="T278" s="289"/>
      <c r="AT278" s="285" t="s">
        <v>166</v>
      </c>
      <c r="AU278" s="285" t="s">
        <v>81</v>
      </c>
      <c r="AV278" s="282" t="s">
        <v>79</v>
      </c>
      <c r="AW278" s="282" t="s">
        <v>29</v>
      </c>
      <c r="AX278" s="282" t="s">
        <v>72</v>
      </c>
      <c r="AY278" s="285" t="s">
        <v>158</v>
      </c>
    </row>
    <row r="279" spans="2:51" s="290" customFormat="1" ht="12">
      <c r="B279" s="291"/>
      <c r="D279" s="284" t="s">
        <v>166</v>
      </c>
      <c r="E279" s="292" t="s">
        <v>1</v>
      </c>
      <c r="F279" s="293" t="s">
        <v>431</v>
      </c>
      <c r="H279" s="294">
        <v>11.441</v>
      </c>
      <c r="L279" s="291"/>
      <c r="M279" s="295"/>
      <c r="N279" s="296"/>
      <c r="O279" s="296"/>
      <c r="P279" s="296"/>
      <c r="Q279" s="296"/>
      <c r="R279" s="296"/>
      <c r="S279" s="296"/>
      <c r="T279" s="297"/>
      <c r="AT279" s="292" t="s">
        <v>166</v>
      </c>
      <c r="AU279" s="292" t="s">
        <v>81</v>
      </c>
      <c r="AV279" s="290" t="s">
        <v>81</v>
      </c>
      <c r="AW279" s="290" t="s">
        <v>29</v>
      </c>
      <c r="AX279" s="290" t="s">
        <v>72</v>
      </c>
      <c r="AY279" s="292" t="s">
        <v>158</v>
      </c>
    </row>
    <row r="280" spans="1:65" s="190" customFormat="1" ht="16.5" customHeight="1">
      <c r="A280" s="187"/>
      <c r="B280" s="188"/>
      <c r="C280" s="268" t="s">
        <v>432</v>
      </c>
      <c r="D280" s="268" t="s">
        <v>160</v>
      </c>
      <c r="E280" s="269" t="s">
        <v>433</v>
      </c>
      <c r="F280" s="270" t="s">
        <v>434</v>
      </c>
      <c r="G280" s="271" t="s">
        <v>163</v>
      </c>
      <c r="H280" s="272">
        <v>39.007</v>
      </c>
      <c r="I280" s="152"/>
      <c r="J280" s="273">
        <f>ROUND(I280*H280,2)</f>
        <v>0</v>
      </c>
      <c r="K280" s="274"/>
      <c r="L280" s="188"/>
      <c r="M280" s="275" t="s">
        <v>1</v>
      </c>
      <c r="N280" s="276" t="s">
        <v>37</v>
      </c>
      <c r="O280" s="277"/>
      <c r="P280" s="278">
        <f>O280*H280</f>
        <v>0</v>
      </c>
      <c r="Q280" s="278">
        <v>0.00269</v>
      </c>
      <c r="R280" s="278">
        <f>Q280*H280</f>
        <v>0.10492883</v>
      </c>
      <c r="S280" s="278">
        <v>0</v>
      </c>
      <c r="T280" s="279">
        <f>S280*H280</f>
        <v>0</v>
      </c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7"/>
      <c r="AR280" s="280" t="s">
        <v>164</v>
      </c>
      <c r="AT280" s="280" t="s">
        <v>160</v>
      </c>
      <c r="AU280" s="280" t="s">
        <v>81</v>
      </c>
      <c r="AY280" s="180" t="s">
        <v>158</v>
      </c>
      <c r="BE280" s="281">
        <f>IF(N280="základní",J280,0)</f>
        <v>0</v>
      </c>
      <c r="BF280" s="281">
        <f>IF(N280="snížená",J280,0)</f>
        <v>0</v>
      </c>
      <c r="BG280" s="281">
        <f>IF(N280="zákl. přenesená",J280,0)</f>
        <v>0</v>
      </c>
      <c r="BH280" s="281">
        <f>IF(N280="sníž. přenesená",J280,0)</f>
        <v>0</v>
      </c>
      <c r="BI280" s="281">
        <f>IF(N280="nulová",J280,0)</f>
        <v>0</v>
      </c>
      <c r="BJ280" s="180" t="s">
        <v>79</v>
      </c>
      <c r="BK280" s="281">
        <f>ROUND(I280*H280,2)</f>
        <v>0</v>
      </c>
      <c r="BL280" s="180" t="s">
        <v>164</v>
      </c>
      <c r="BM280" s="280" t="s">
        <v>435</v>
      </c>
    </row>
    <row r="281" spans="2:51" s="282" customFormat="1" ht="12">
      <c r="B281" s="283"/>
      <c r="D281" s="284" t="s">
        <v>166</v>
      </c>
      <c r="E281" s="285" t="s">
        <v>1</v>
      </c>
      <c r="F281" s="286" t="s">
        <v>420</v>
      </c>
      <c r="H281" s="285" t="s">
        <v>1</v>
      </c>
      <c r="L281" s="283"/>
      <c r="M281" s="287"/>
      <c r="N281" s="288"/>
      <c r="O281" s="288"/>
      <c r="P281" s="288"/>
      <c r="Q281" s="288"/>
      <c r="R281" s="288"/>
      <c r="S281" s="288"/>
      <c r="T281" s="289"/>
      <c r="AT281" s="285" t="s">
        <v>166</v>
      </c>
      <c r="AU281" s="285" t="s">
        <v>81</v>
      </c>
      <c r="AV281" s="282" t="s">
        <v>79</v>
      </c>
      <c r="AW281" s="282" t="s">
        <v>29</v>
      </c>
      <c r="AX281" s="282" t="s">
        <v>72</v>
      </c>
      <c r="AY281" s="285" t="s">
        <v>158</v>
      </c>
    </row>
    <row r="282" spans="2:51" s="290" customFormat="1" ht="12">
      <c r="B282" s="291"/>
      <c r="D282" s="284" t="s">
        <v>166</v>
      </c>
      <c r="E282" s="292" t="s">
        <v>1</v>
      </c>
      <c r="F282" s="293" t="s">
        <v>436</v>
      </c>
      <c r="H282" s="294">
        <v>39.007</v>
      </c>
      <c r="L282" s="291"/>
      <c r="M282" s="295"/>
      <c r="N282" s="296"/>
      <c r="O282" s="296"/>
      <c r="P282" s="296"/>
      <c r="Q282" s="296"/>
      <c r="R282" s="296"/>
      <c r="S282" s="296"/>
      <c r="T282" s="297"/>
      <c r="AT282" s="292" t="s">
        <v>166</v>
      </c>
      <c r="AU282" s="292" t="s">
        <v>81</v>
      </c>
      <c r="AV282" s="290" t="s">
        <v>81</v>
      </c>
      <c r="AW282" s="290" t="s">
        <v>29</v>
      </c>
      <c r="AX282" s="290" t="s">
        <v>72</v>
      </c>
      <c r="AY282" s="292" t="s">
        <v>158</v>
      </c>
    </row>
    <row r="283" spans="1:65" s="190" customFormat="1" ht="16.5" customHeight="1">
      <c r="A283" s="187"/>
      <c r="B283" s="188"/>
      <c r="C283" s="268" t="s">
        <v>437</v>
      </c>
      <c r="D283" s="268" t="s">
        <v>160</v>
      </c>
      <c r="E283" s="269" t="s">
        <v>438</v>
      </c>
      <c r="F283" s="270" t="s">
        <v>439</v>
      </c>
      <c r="G283" s="271" t="s">
        <v>163</v>
      </c>
      <c r="H283" s="272">
        <v>39.007</v>
      </c>
      <c r="I283" s="152"/>
      <c r="J283" s="273">
        <f>ROUND(I283*H283,2)</f>
        <v>0</v>
      </c>
      <c r="K283" s="274"/>
      <c r="L283" s="188"/>
      <c r="M283" s="275" t="s">
        <v>1</v>
      </c>
      <c r="N283" s="276" t="s">
        <v>37</v>
      </c>
      <c r="O283" s="277"/>
      <c r="P283" s="278">
        <f>O283*H283</f>
        <v>0</v>
      </c>
      <c r="Q283" s="278">
        <v>0</v>
      </c>
      <c r="R283" s="278">
        <f>Q283*H283</f>
        <v>0</v>
      </c>
      <c r="S283" s="278">
        <v>0</v>
      </c>
      <c r="T283" s="279">
        <f>S283*H283</f>
        <v>0</v>
      </c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R283" s="280" t="s">
        <v>164</v>
      </c>
      <c r="AT283" s="280" t="s">
        <v>160</v>
      </c>
      <c r="AU283" s="280" t="s">
        <v>81</v>
      </c>
      <c r="AY283" s="180" t="s">
        <v>158</v>
      </c>
      <c r="BE283" s="281">
        <f>IF(N283="základní",J283,0)</f>
        <v>0</v>
      </c>
      <c r="BF283" s="281">
        <f>IF(N283="snížená",J283,0)</f>
        <v>0</v>
      </c>
      <c r="BG283" s="281">
        <f>IF(N283="zákl. přenesená",J283,0)</f>
        <v>0</v>
      </c>
      <c r="BH283" s="281">
        <f>IF(N283="sníž. přenesená",J283,0)</f>
        <v>0</v>
      </c>
      <c r="BI283" s="281">
        <f>IF(N283="nulová",J283,0)</f>
        <v>0</v>
      </c>
      <c r="BJ283" s="180" t="s">
        <v>79</v>
      </c>
      <c r="BK283" s="281">
        <f>ROUND(I283*H283,2)</f>
        <v>0</v>
      </c>
      <c r="BL283" s="180" t="s">
        <v>164</v>
      </c>
      <c r="BM283" s="280" t="s">
        <v>440</v>
      </c>
    </row>
    <row r="284" spans="2:51" s="290" customFormat="1" ht="12">
      <c r="B284" s="291"/>
      <c r="D284" s="284" t="s">
        <v>166</v>
      </c>
      <c r="E284" s="292" t="s">
        <v>1</v>
      </c>
      <c r="F284" s="293" t="s">
        <v>441</v>
      </c>
      <c r="H284" s="294">
        <v>39.007</v>
      </c>
      <c r="L284" s="291"/>
      <c r="M284" s="295"/>
      <c r="N284" s="296"/>
      <c r="O284" s="296"/>
      <c r="P284" s="296"/>
      <c r="Q284" s="296"/>
      <c r="R284" s="296"/>
      <c r="S284" s="296"/>
      <c r="T284" s="297"/>
      <c r="AT284" s="292" t="s">
        <v>166</v>
      </c>
      <c r="AU284" s="292" t="s">
        <v>81</v>
      </c>
      <c r="AV284" s="290" t="s">
        <v>81</v>
      </c>
      <c r="AW284" s="290" t="s">
        <v>29</v>
      </c>
      <c r="AX284" s="290" t="s">
        <v>72</v>
      </c>
      <c r="AY284" s="292" t="s">
        <v>158</v>
      </c>
    </row>
    <row r="285" spans="1:65" s="190" customFormat="1" ht="16.5" customHeight="1">
      <c r="A285" s="187"/>
      <c r="B285" s="188"/>
      <c r="C285" s="268" t="s">
        <v>442</v>
      </c>
      <c r="D285" s="268" t="s">
        <v>160</v>
      </c>
      <c r="E285" s="269" t="s">
        <v>443</v>
      </c>
      <c r="F285" s="270" t="s">
        <v>444</v>
      </c>
      <c r="G285" s="271" t="s">
        <v>163</v>
      </c>
      <c r="H285" s="272">
        <v>87.36</v>
      </c>
      <c r="I285" s="152"/>
      <c r="J285" s="273">
        <f>ROUND(I285*H285,2)</f>
        <v>0</v>
      </c>
      <c r="K285" s="274"/>
      <c r="L285" s="188"/>
      <c r="M285" s="275" t="s">
        <v>1</v>
      </c>
      <c r="N285" s="276" t="s">
        <v>37</v>
      </c>
      <c r="O285" s="277"/>
      <c r="P285" s="278">
        <f>O285*H285</f>
        <v>0</v>
      </c>
      <c r="Q285" s="278">
        <v>0.00264</v>
      </c>
      <c r="R285" s="278">
        <f>Q285*H285</f>
        <v>0.23063039999999999</v>
      </c>
      <c r="S285" s="278">
        <v>0</v>
      </c>
      <c r="T285" s="279">
        <f>S285*H285</f>
        <v>0</v>
      </c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87"/>
      <c r="AR285" s="280" t="s">
        <v>164</v>
      </c>
      <c r="AT285" s="280" t="s">
        <v>160</v>
      </c>
      <c r="AU285" s="280" t="s">
        <v>81</v>
      </c>
      <c r="AY285" s="180" t="s">
        <v>158</v>
      </c>
      <c r="BE285" s="281">
        <f>IF(N285="základní",J285,0)</f>
        <v>0</v>
      </c>
      <c r="BF285" s="281">
        <f>IF(N285="snížená",J285,0)</f>
        <v>0</v>
      </c>
      <c r="BG285" s="281">
        <f>IF(N285="zákl. přenesená",J285,0)</f>
        <v>0</v>
      </c>
      <c r="BH285" s="281">
        <f>IF(N285="sníž. přenesená",J285,0)</f>
        <v>0</v>
      </c>
      <c r="BI285" s="281">
        <f>IF(N285="nulová",J285,0)</f>
        <v>0</v>
      </c>
      <c r="BJ285" s="180" t="s">
        <v>79</v>
      </c>
      <c r="BK285" s="281">
        <f>ROUND(I285*H285,2)</f>
        <v>0</v>
      </c>
      <c r="BL285" s="180" t="s">
        <v>164</v>
      </c>
      <c r="BM285" s="280" t="s">
        <v>445</v>
      </c>
    </row>
    <row r="286" spans="2:51" s="282" customFormat="1" ht="12">
      <c r="B286" s="283"/>
      <c r="D286" s="284" t="s">
        <v>166</v>
      </c>
      <c r="E286" s="285" t="s">
        <v>1</v>
      </c>
      <c r="F286" s="286" t="s">
        <v>420</v>
      </c>
      <c r="H286" s="285" t="s">
        <v>1</v>
      </c>
      <c r="L286" s="283"/>
      <c r="M286" s="287"/>
      <c r="N286" s="288"/>
      <c r="O286" s="288"/>
      <c r="P286" s="288"/>
      <c r="Q286" s="288"/>
      <c r="R286" s="288"/>
      <c r="S286" s="288"/>
      <c r="T286" s="289"/>
      <c r="AT286" s="285" t="s">
        <v>166</v>
      </c>
      <c r="AU286" s="285" t="s">
        <v>81</v>
      </c>
      <c r="AV286" s="282" t="s">
        <v>79</v>
      </c>
      <c r="AW286" s="282" t="s">
        <v>29</v>
      </c>
      <c r="AX286" s="282" t="s">
        <v>72</v>
      </c>
      <c r="AY286" s="285" t="s">
        <v>158</v>
      </c>
    </row>
    <row r="287" spans="2:51" s="290" customFormat="1" ht="12">
      <c r="B287" s="291"/>
      <c r="D287" s="284" t="s">
        <v>166</v>
      </c>
      <c r="E287" s="292" t="s">
        <v>1</v>
      </c>
      <c r="F287" s="293" t="s">
        <v>446</v>
      </c>
      <c r="H287" s="294">
        <v>87.36</v>
      </c>
      <c r="L287" s="291"/>
      <c r="M287" s="295"/>
      <c r="N287" s="296"/>
      <c r="O287" s="296"/>
      <c r="P287" s="296"/>
      <c r="Q287" s="296"/>
      <c r="R287" s="296"/>
      <c r="S287" s="296"/>
      <c r="T287" s="297"/>
      <c r="AT287" s="292" t="s">
        <v>166</v>
      </c>
      <c r="AU287" s="292" t="s">
        <v>81</v>
      </c>
      <c r="AV287" s="290" t="s">
        <v>81</v>
      </c>
      <c r="AW287" s="290" t="s">
        <v>29</v>
      </c>
      <c r="AX287" s="290" t="s">
        <v>72</v>
      </c>
      <c r="AY287" s="292" t="s">
        <v>158</v>
      </c>
    </row>
    <row r="288" spans="1:65" s="190" customFormat="1" ht="16.5" customHeight="1">
      <c r="A288" s="187"/>
      <c r="B288" s="188"/>
      <c r="C288" s="268" t="s">
        <v>447</v>
      </c>
      <c r="D288" s="268" t="s">
        <v>160</v>
      </c>
      <c r="E288" s="269" t="s">
        <v>448</v>
      </c>
      <c r="F288" s="270" t="s">
        <v>449</v>
      </c>
      <c r="G288" s="271" t="s">
        <v>163</v>
      </c>
      <c r="H288" s="272">
        <v>87.36</v>
      </c>
      <c r="I288" s="152"/>
      <c r="J288" s="273">
        <f>ROUND(I288*H288,2)</f>
        <v>0</v>
      </c>
      <c r="K288" s="274"/>
      <c r="L288" s="188"/>
      <c r="M288" s="275" t="s">
        <v>1</v>
      </c>
      <c r="N288" s="276" t="s">
        <v>37</v>
      </c>
      <c r="O288" s="277"/>
      <c r="P288" s="278">
        <f>O288*H288</f>
        <v>0</v>
      </c>
      <c r="Q288" s="278">
        <v>0</v>
      </c>
      <c r="R288" s="278">
        <f>Q288*H288</f>
        <v>0</v>
      </c>
      <c r="S288" s="278">
        <v>0</v>
      </c>
      <c r="T288" s="279">
        <f>S288*H288</f>
        <v>0</v>
      </c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R288" s="280" t="s">
        <v>164</v>
      </c>
      <c r="AT288" s="280" t="s">
        <v>160</v>
      </c>
      <c r="AU288" s="280" t="s">
        <v>81</v>
      </c>
      <c r="AY288" s="180" t="s">
        <v>158</v>
      </c>
      <c r="BE288" s="281">
        <f>IF(N288="základní",J288,0)</f>
        <v>0</v>
      </c>
      <c r="BF288" s="281">
        <f>IF(N288="snížená",J288,0)</f>
        <v>0</v>
      </c>
      <c r="BG288" s="281">
        <f>IF(N288="zákl. přenesená",J288,0)</f>
        <v>0</v>
      </c>
      <c r="BH288" s="281">
        <f>IF(N288="sníž. přenesená",J288,0)</f>
        <v>0</v>
      </c>
      <c r="BI288" s="281">
        <f>IF(N288="nulová",J288,0)</f>
        <v>0</v>
      </c>
      <c r="BJ288" s="180" t="s">
        <v>79</v>
      </c>
      <c r="BK288" s="281">
        <f>ROUND(I288*H288,2)</f>
        <v>0</v>
      </c>
      <c r="BL288" s="180" t="s">
        <v>164</v>
      </c>
      <c r="BM288" s="280" t="s">
        <v>450</v>
      </c>
    </row>
    <row r="289" spans="2:51" s="290" customFormat="1" ht="12">
      <c r="B289" s="291"/>
      <c r="D289" s="284" t="s">
        <v>166</v>
      </c>
      <c r="E289" s="292" t="s">
        <v>1</v>
      </c>
      <c r="F289" s="293" t="s">
        <v>451</v>
      </c>
      <c r="H289" s="294">
        <v>87.36</v>
      </c>
      <c r="L289" s="291"/>
      <c r="M289" s="295"/>
      <c r="N289" s="296"/>
      <c r="O289" s="296"/>
      <c r="P289" s="296"/>
      <c r="Q289" s="296"/>
      <c r="R289" s="296"/>
      <c r="S289" s="296"/>
      <c r="T289" s="297"/>
      <c r="AT289" s="292" t="s">
        <v>166</v>
      </c>
      <c r="AU289" s="292" t="s">
        <v>81</v>
      </c>
      <c r="AV289" s="290" t="s">
        <v>81</v>
      </c>
      <c r="AW289" s="290" t="s">
        <v>29</v>
      </c>
      <c r="AX289" s="290" t="s">
        <v>72</v>
      </c>
      <c r="AY289" s="292" t="s">
        <v>158</v>
      </c>
    </row>
    <row r="290" spans="1:65" s="190" customFormat="1" ht="16.5" customHeight="1">
      <c r="A290" s="187"/>
      <c r="B290" s="188"/>
      <c r="C290" s="268" t="s">
        <v>452</v>
      </c>
      <c r="D290" s="268" t="s">
        <v>160</v>
      </c>
      <c r="E290" s="269" t="s">
        <v>453</v>
      </c>
      <c r="F290" s="270" t="s">
        <v>454</v>
      </c>
      <c r="G290" s="271" t="s">
        <v>163</v>
      </c>
      <c r="H290" s="272">
        <v>49.841</v>
      </c>
      <c r="I290" s="152"/>
      <c r="J290" s="273">
        <f>ROUND(I290*H290,2)</f>
        <v>0</v>
      </c>
      <c r="K290" s="274"/>
      <c r="L290" s="188"/>
      <c r="M290" s="275" t="s">
        <v>1</v>
      </c>
      <c r="N290" s="276" t="s">
        <v>37</v>
      </c>
      <c r="O290" s="277"/>
      <c r="P290" s="278">
        <f>O290*H290</f>
        <v>0</v>
      </c>
      <c r="Q290" s="278">
        <v>0.00247</v>
      </c>
      <c r="R290" s="278">
        <f>Q290*H290</f>
        <v>0.12310727</v>
      </c>
      <c r="S290" s="278">
        <v>0</v>
      </c>
      <c r="T290" s="279">
        <f>S290*H290</f>
        <v>0</v>
      </c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R290" s="280" t="s">
        <v>164</v>
      </c>
      <c r="AT290" s="280" t="s">
        <v>160</v>
      </c>
      <c r="AU290" s="280" t="s">
        <v>81</v>
      </c>
      <c r="AY290" s="180" t="s">
        <v>158</v>
      </c>
      <c r="BE290" s="281">
        <f>IF(N290="základní",J290,0)</f>
        <v>0</v>
      </c>
      <c r="BF290" s="281">
        <f>IF(N290="snížená",J290,0)</f>
        <v>0</v>
      </c>
      <c r="BG290" s="281">
        <f>IF(N290="zákl. přenesená",J290,0)</f>
        <v>0</v>
      </c>
      <c r="BH290" s="281">
        <f>IF(N290="sníž. přenesená",J290,0)</f>
        <v>0</v>
      </c>
      <c r="BI290" s="281">
        <f>IF(N290="nulová",J290,0)</f>
        <v>0</v>
      </c>
      <c r="BJ290" s="180" t="s">
        <v>79</v>
      </c>
      <c r="BK290" s="281">
        <f>ROUND(I290*H290,2)</f>
        <v>0</v>
      </c>
      <c r="BL290" s="180" t="s">
        <v>164</v>
      </c>
      <c r="BM290" s="280" t="s">
        <v>455</v>
      </c>
    </row>
    <row r="291" spans="2:51" s="282" customFormat="1" ht="12">
      <c r="B291" s="283"/>
      <c r="D291" s="284" t="s">
        <v>166</v>
      </c>
      <c r="E291" s="285" t="s">
        <v>1</v>
      </c>
      <c r="F291" s="286" t="s">
        <v>420</v>
      </c>
      <c r="H291" s="285" t="s">
        <v>1</v>
      </c>
      <c r="L291" s="283"/>
      <c r="M291" s="287"/>
      <c r="N291" s="288"/>
      <c r="O291" s="288"/>
      <c r="P291" s="288"/>
      <c r="Q291" s="288"/>
      <c r="R291" s="288"/>
      <c r="S291" s="288"/>
      <c r="T291" s="289"/>
      <c r="AT291" s="285" t="s">
        <v>166</v>
      </c>
      <c r="AU291" s="285" t="s">
        <v>81</v>
      </c>
      <c r="AV291" s="282" t="s">
        <v>79</v>
      </c>
      <c r="AW291" s="282" t="s">
        <v>29</v>
      </c>
      <c r="AX291" s="282" t="s">
        <v>72</v>
      </c>
      <c r="AY291" s="285" t="s">
        <v>158</v>
      </c>
    </row>
    <row r="292" spans="2:51" s="290" customFormat="1" ht="12">
      <c r="B292" s="291"/>
      <c r="D292" s="284" t="s">
        <v>166</v>
      </c>
      <c r="E292" s="292" t="s">
        <v>1</v>
      </c>
      <c r="F292" s="293" t="s">
        <v>456</v>
      </c>
      <c r="H292" s="294">
        <v>49.841</v>
      </c>
      <c r="L292" s="291"/>
      <c r="M292" s="295"/>
      <c r="N292" s="296"/>
      <c r="O292" s="296"/>
      <c r="P292" s="296"/>
      <c r="Q292" s="296"/>
      <c r="R292" s="296"/>
      <c r="S292" s="296"/>
      <c r="T292" s="297"/>
      <c r="AT292" s="292" t="s">
        <v>166</v>
      </c>
      <c r="AU292" s="292" t="s">
        <v>81</v>
      </c>
      <c r="AV292" s="290" t="s">
        <v>81</v>
      </c>
      <c r="AW292" s="290" t="s">
        <v>29</v>
      </c>
      <c r="AX292" s="290" t="s">
        <v>72</v>
      </c>
      <c r="AY292" s="292" t="s">
        <v>158</v>
      </c>
    </row>
    <row r="293" spans="1:65" s="190" customFormat="1" ht="16.5" customHeight="1">
      <c r="A293" s="187"/>
      <c r="B293" s="188"/>
      <c r="C293" s="268" t="s">
        <v>457</v>
      </c>
      <c r="D293" s="268" t="s">
        <v>160</v>
      </c>
      <c r="E293" s="269" t="s">
        <v>458</v>
      </c>
      <c r="F293" s="270" t="s">
        <v>459</v>
      </c>
      <c r="G293" s="271" t="s">
        <v>163</v>
      </c>
      <c r="H293" s="272">
        <v>49.841</v>
      </c>
      <c r="I293" s="152"/>
      <c r="J293" s="273">
        <f>ROUND(I293*H293,2)</f>
        <v>0</v>
      </c>
      <c r="K293" s="274"/>
      <c r="L293" s="188"/>
      <c r="M293" s="275" t="s">
        <v>1</v>
      </c>
      <c r="N293" s="276" t="s">
        <v>37</v>
      </c>
      <c r="O293" s="277"/>
      <c r="P293" s="278">
        <f>O293*H293</f>
        <v>0</v>
      </c>
      <c r="Q293" s="278">
        <v>0</v>
      </c>
      <c r="R293" s="278">
        <f>Q293*H293</f>
        <v>0</v>
      </c>
      <c r="S293" s="278">
        <v>0</v>
      </c>
      <c r="T293" s="279">
        <f>S293*H293</f>
        <v>0</v>
      </c>
      <c r="U293" s="187"/>
      <c r="V293" s="187"/>
      <c r="W293" s="187"/>
      <c r="X293" s="187"/>
      <c r="Y293" s="187"/>
      <c r="Z293" s="187"/>
      <c r="AA293" s="187"/>
      <c r="AB293" s="187"/>
      <c r="AC293" s="187"/>
      <c r="AD293" s="187"/>
      <c r="AE293" s="187"/>
      <c r="AR293" s="280" t="s">
        <v>164</v>
      </c>
      <c r="AT293" s="280" t="s">
        <v>160</v>
      </c>
      <c r="AU293" s="280" t="s">
        <v>81</v>
      </c>
      <c r="AY293" s="180" t="s">
        <v>158</v>
      </c>
      <c r="BE293" s="281">
        <f>IF(N293="základní",J293,0)</f>
        <v>0</v>
      </c>
      <c r="BF293" s="281">
        <f>IF(N293="snížená",J293,0)</f>
        <v>0</v>
      </c>
      <c r="BG293" s="281">
        <f>IF(N293="zákl. přenesená",J293,0)</f>
        <v>0</v>
      </c>
      <c r="BH293" s="281">
        <f>IF(N293="sníž. přenesená",J293,0)</f>
        <v>0</v>
      </c>
      <c r="BI293" s="281">
        <f>IF(N293="nulová",J293,0)</f>
        <v>0</v>
      </c>
      <c r="BJ293" s="180" t="s">
        <v>79</v>
      </c>
      <c r="BK293" s="281">
        <f>ROUND(I293*H293,2)</f>
        <v>0</v>
      </c>
      <c r="BL293" s="180" t="s">
        <v>164</v>
      </c>
      <c r="BM293" s="280" t="s">
        <v>460</v>
      </c>
    </row>
    <row r="294" spans="2:51" s="290" customFormat="1" ht="12">
      <c r="B294" s="291"/>
      <c r="D294" s="284" t="s">
        <v>166</v>
      </c>
      <c r="E294" s="292" t="s">
        <v>1</v>
      </c>
      <c r="F294" s="293" t="s">
        <v>461</v>
      </c>
      <c r="H294" s="294">
        <v>49.841</v>
      </c>
      <c r="L294" s="291"/>
      <c r="M294" s="295"/>
      <c r="N294" s="296"/>
      <c r="O294" s="296"/>
      <c r="P294" s="296"/>
      <c r="Q294" s="296"/>
      <c r="R294" s="296"/>
      <c r="S294" s="296"/>
      <c r="T294" s="297"/>
      <c r="AT294" s="292" t="s">
        <v>166</v>
      </c>
      <c r="AU294" s="292" t="s">
        <v>81</v>
      </c>
      <c r="AV294" s="290" t="s">
        <v>81</v>
      </c>
      <c r="AW294" s="290" t="s">
        <v>29</v>
      </c>
      <c r="AX294" s="290" t="s">
        <v>72</v>
      </c>
      <c r="AY294" s="292" t="s">
        <v>158</v>
      </c>
    </row>
    <row r="295" spans="1:65" s="190" customFormat="1" ht="16.5" customHeight="1">
      <c r="A295" s="187"/>
      <c r="B295" s="188"/>
      <c r="C295" s="268" t="s">
        <v>462</v>
      </c>
      <c r="D295" s="268" t="s">
        <v>160</v>
      </c>
      <c r="E295" s="269" t="s">
        <v>463</v>
      </c>
      <c r="F295" s="270" t="s">
        <v>464</v>
      </c>
      <c r="G295" s="271" t="s">
        <v>315</v>
      </c>
      <c r="H295" s="272">
        <v>3.088</v>
      </c>
      <c r="I295" s="152"/>
      <c r="J295" s="273">
        <f>ROUND(I295*H295,2)</f>
        <v>0</v>
      </c>
      <c r="K295" s="274"/>
      <c r="L295" s="188"/>
      <c r="M295" s="275" t="s">
        <v>1</v>
      </c>
      <c r="N295" s="276" t="s">
        <v>37</v>
      </c>
      <c r="O295" s="277"/>
      <c r="P295" s="278">
        <f>O295*H295</f>
        <v>0</v>
      </c>
      <c r="Q295" s="278">
        <v>1.06017</v>
      </c>
      <c r="R295" s="278">
        <f>Q295*H295</f>
        <v>3.27380496</v>
      </c>
      <c r="S295" s="278">
        <v>0</v>
      </c>
      <c r="T295" s="279">
        <f>S295*H295</f>
        <v>0</v>
      </c>
      <c r="U295" s="187"/>
      <c r="V295" s="187"/>
      <c r="W295" s="187"/>
      <c r="X295" s="187"/>
      <c r="Y295" s="187"/>
      <c r="Z295" s="187"/>
      <c r="AA295" s="187"/>
      <c r="AB295" s="187"/>
      <c r="AC295" s="187"/>
      <c r="AD295" s="187"/>
      <c r="AE295" s="187"/>
      <c r="AR295" s="280" t="s">
        <v>164</v>
      </c>
      <c r="AT295" s="280" t="s">
        <v>160</v>
      </c>
      <c r="AU295" s="280" t="s">
        <v>81</v>
      </c>
      <c r="AY295" s="180" t="s">
        <v>158</v>
      </c>
      <c r="BE295" s="281">
        <f>IF(N295="základní",J295,0)</f>
        <v>0</v>
      </c>
      <c r="BF295" s="281">
        <f>IF(N295="snížená",J295,0)</f>
        <v>0</v>
      </c>
      <c r="BG295" s="281">
        <f>IF(N295="zákl. přenesená",J295,0)</f>
        <v>0</v>
      </c>
      <c r="BH295" s="281">
        <f>IF(N295="sníž. přenesená",J295,0)</f>
        <v>0</v>
      </c>
      <c r="BI295" s="281">
        <f>IF(N295="nulová",J295,0)</f>
        <v>0</v>
      </c>
      <c r="BJ295" s="180" t="s">
        <v>79</v>
      </c>
      <c r="BK295" s="281">
        <f>ROUND(I295*H295,2)</f>
        <v>0</v>
      </c>
      <c r="BL295" s="180" t="s">
        <v>164</v>
      </c>
      <c r="BM295" s="280" t="s">
        <v>465</v>
      </c>
    </row>
    <row r="296" spans="2:51" s="282" customFormat="1" ht="12">
      <c r="B296" s="283"/>
      <c r="D296" s="284" t="s">
        <v>166</v>
      </c>
      <c r="E296" s="285" t="s">
        <v>1</v>
      </c>
      <c r="F296" s="286" t="s">
        <v>228</v>
      </c>
      <c r="H296" s="285" t="s">
        <v>1</v>
      </c>
      <c r="L296" s="283"/>
      <c r="M296" s="287"/>
      <c r="N296" s="288"/>
      <c r="O296" s="288"/>
      <c r="P296" s="288"/>
      <c r="Q296" s="288"/>
      <c r="R296" s="288"/>
      <c r="S296" s="288"/>
      <c r="T296" s="289"/>
      <c r="AT296" s="285" t="s">
        <v>166</v>
      </c>
      <c r="AU296" s="285" t="s">
        <v>81</v>
      </c>
      <c r="AV296" s="282" t="s">
        <v>79</v>
      </c>
      <c r="AW296" s="282" t="s">
        <v>29</v>
      </c>
      <c r="AX296" s="282" t="s">
        <v>72</v>
      </c>
      <c r="AY296" s="285" t="s">
        <v>158</v>
      </c>
    </row>
    <row r="297" spans="2:51" s="290" customFormat="1" ht="12">
      <c r="B297" s="291"/>
      <c r="D297" s="284" t="s">
        <v>166</v>
      </c>
      <c r="E297" s="292" t="s">
        <v>1</v>
      </c>
      <c r="F297" s="293" t="s">
        <v>466</v>
      </c>
      <c r="H297" s="294">
        <v>3.088</v>
      </c>
      <c r="L297" s="291"/>
      <c r="M297" s="295"/>
      <c r="N297" s="296"/>
      <c r="O297" s="296"/>
      <c r="P297" s="296"/>
      <c r="Q297" s="296"/>
      <c r="R297" s="296"/>
      <c r="S297" s="296"/>
      <c r="T297" s="297"/>
      <c r="AT297" s="292" t="s">
        <v>166</v>
      </c>
      <c r="AU297" s="292" t="s">
        <v>81</v>
      </c>
      <c r="AV297" s="290" t="s">
        <v>81</v>
      </c>
      <c r="AW297" s="290" t="s">
        <v>29</v>
      </c>
      <c r="AX297" s="290" t="s">
        <v>72</v>
      </c>
      <c r="AY297" s="292" t="s">
        <v>158</v>
      </c>
    </row>
    <row r="298" spans="1:65" s="190" customFormat="1" ht="21.75" customHeight="1">
      <c r="A298" s="187"/>
      <c r="B298" s="188"/>
      <c r="C298" s="268" t="s">
        <v>467</v>
      </c>
      <c r="D298" s="268" t="s">
        <v>160</v>
      </c>
      <c r="E298" s="269" t="s">
        <v>468</v>
      </c>
      <c r="F298" s="270" t="s">
        <v>469</v>
      </c>
      <c r="G298" s="271" t="s">
        <v>184</v>
      </c>
      <c r="H298" s="272">
        <v>174.075</v>
      </c>
      <c r="I298" s="152"/>
      <c r="J298" s="273">
        <f>ROUND(I298*H298,2)</f>
        <v>0</v>
      </c>
      <c r="K298" s="274"/>
      <c r="L298" s="188"/>
      <c r="M298" s="275" t="s">
        <v>1</v>
      </c>
      <c r="N298" s="276" t="s">
        <v>37</v>
      </c>
      <c r="O298" s="277"/>
      <c r="P298" s="278">
        <f>O298*H298</f>
        <v>0</v>
      </c>
      <c r="Q298" s="278">
        <v>2.16</v>
      </c>
      <c r="R298" s="278">
        <f>Q298*H298</f>
        <v>376.002</v>
      </c>
      <c r="S298" s="278">
        <v>0</v>
      </c>
      <c r="T298" s="279">
        <f>S298*H298</f>
        <v>0</v>
      </c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R298" s="280" t="s">
        <v>164</v>
      </c>
      <c r="AT298" s="280" t="s">
        <v>160</v>
      </c>
      <c r="AU298" s="280" t="s">
        <v>81</v>
      </c>
      <c r="AY298" s="180" t="s">
        <v>158</v>
      </c>
      <c r="BE298" s="281">
        <f>IF(N298="základní",J298,0)</f>
        <v>0</v>
      </c>
      <c r="BF298" s="281">
        <f>IF(N298="snížená",J298,0)</f>
        <v>0</v>
      </c>
      <c r="BG298" s="281">
        <f>IF(N298="zákl. přenesená",J298,0)</f>
        <v>0</v>
      </c>
      <c r="BH298" s="281">
        <f>IF(N298="sníž. přenesená",J298,0)</f>
        <v>0</v>
      </c>
      <c r="BI298" s="281">
        <f>IF(N298="nulová",J298,0)</f>
        <v>0</v>
      </c>
      <c r="BJ298" s="180" t="s">
        <v>79</v>
      </c>
      <c r="BK298" s="281">
        <f>ROUND(I298*H298,2)</f>
        <v>0</v>
      </c>
      <c r="BL298" s="180" t="s">
        <v>164</v>
      </c>
      <c r="BM298" s="280" t="s">
        <v>470</v>
      </c>
    </row>
    <row r="299" spans="2:51" s="282" customFormat="1" ht="12">
      <c r="B299" s="283"/>
      <c r="D299" s="284" t="s">
        <v>166</v>
      </c>
      <c r="E299" s="285" t="s">
        <v>1</v>
      </c>
      <c r="F299" s="286" t="s">
        <v>420</v>
      </c>
      <c r="H299" s="285" t="s">
        <v>1</v>
      </c>
      <c r="L299" s="283"/>
      <c r="M299" s="287"/>
      <c r="N299" s="288"/>
      <c r="O299" s="288"/>
      <c r="P299" s="288"/>
      <c r="Q299" s="288"/>
      <c r="R299" s="288"/>
      <c r="S299" s="288"/>
      <c r="T299" s="289"/>
      <c r="AT299" s="285" t="s">
        <v>166</v>
      </c>
      <c r="AU299" s="285" t="s">
        <v>81</v>
      </c>
      <c r="AV299" s="282" t="s">
        <v>79</v>
      </c>
      <c r="AW299" s="282" t="s">
        <v>29</v>
      </c>
      <c r="AX299" s="282" t="s">
        <v>72</v>
      </c>
      <c r="AY299" s="285" t="s">
        <v>158</v>
      </c>
    </row>
    <row r="300" spans="2:51" s="290" customFormat="1" ht="12">
      <c r="B300" s="291"/>
      <c r="D300" s="284" t="s">
        <v>166</v>
      </c>
      <c r="E300" s="292" t="s">
        <v>1</v>
      </c>
      <c r="F300" s="293" t="s">
        <v>471</v>
      </c>
      <c r="H300" s="294">
        <v>174.075</v>
      </c>
      <c r="L300" s="291"/>
      <c r="M300" s="295"/>
      <c r="N300" s="296"/>
      <c r="O300" s="296"/>
      <c r="P300" s="296"/>
      <c r="Q300" s="296"/>
      <c r="R300" s="296"/>
      <c r="S300" s="296"/>
      <c r="T300" s="297"/>
      <c r="AT300" s="292" t="s">
        <v>166</v>
      </c>
      <c r="AU300" s="292" t="s">
        <v>81</v>
      </c>
      <c r="AV300" s="290" t="s">
        <v>81</v>
      </c>
      <c r="AW300" s="290" t="s">
        <v>29</v>
      </c>
      <c r="AX300" s="290" t="s">
        <v>72</v>
      </c>
      <c r="AY300" s="292" t="s">
        <v>158</v>
      </c>
    </row>
    <row r="301" spans="2:63" s="255" customFormat="1" ht="22.9" customHeight="1">
      <c r="B301" s="256"/>
      <c r="D301" s="257" t="s">
        <v>71</v>
      </c>
      <c r="E301" s="266" t="s">
        <v>174</v>
      </c>
      <c r="F301" s="266" t="s">
        <v>472</v>
      </c>
      <c r="J301" s="267">
        <f>BK301</f>
        <v>0</v>
      </c>
      <c r="L301" s="256"/>
      <c r="M301" s="260"/>
      <c r="N301" s="261"/>
      <c r="O301" s="261"/>
      <c r="P301" s="262">
        <f>SUM(P302:P334)</f>
        <v>0</v>
      </c>
      <c r="Q301" s="261"/>
      <c r="R301" s="262">
        <f>SUM(R302:R334)</f>
        <v>256.22639221000003</v>
      </c>
      <c r="S301" s="261"/>
      <c r="T301" s="263">
        <f>SUM(T302:T334)</f>
        <v>0</v>
      </c>
      <c r="AR301" s="257" t="s">
        <v>79</v>
      </c>
      <c r="AT301" s="264" t="s">
        <v>71</v>
      </c>
      <c r="AU301" s="264" t="s">
        <v>79</v>
      </c>
      <c r="AY301" s="257" t="s">
        <v>158</v>
      </c>
      <c r="BK301" s="265">
        <f>SUM(BK302:BK334)</f>
        <v>0</v>
      </c>
    </row>
    <row r="302" spans="1:65" s="190" customFormat="1" ht="16.5" customHeight="1">
      <c r="A302" s="187"/>
      <c r="B302" s="188"/>
      <c r="C302" s="268" t="s">
        <v>473</v>
      </c>
      <c r="D302" s="268" t="s">
        <v>160</v>
      </c>
      <c r="E302" s="269" t="s">
        <v>474</v>
      </c>
      <c r="F302" s="270" t="s">
        <v>475</v>
      </c>
      <c r="G302" s="271" t="s">
        <v>184</v>
      </c>
      <c r="H302" s="272">
        <v>91.042</v>
      </c>
      <c r="I302" s="152"/>
      <c r="J302" s="273">
        <f>ROUND(I302*H302,2)</f>
        <v>0</v>
      </c>
      <c r="K302" s="274"/>
      <c r="L302" s="188"/>
      <c r="M302" s="275" t="s">
        <v>1</v>
      </c>
      <c r="N302" s="276" t="s">
        <v>37</v>
      </c>
      <c r="O302" s="277"/>
      <c r="P302" s="278">
        <f>O302*H302</f>
        <v>0</v>
      </c>
      <c r="Q302" s="278">
        <v>2.45329</v>
      </c>
      <c r="R302" s="278">
        <f>Q302*H302</f>
        <v>223.35242818</v>
      </c>
      <c r="S302" s="278">
        <v>0</v>
      </c>
      <c r="T302" s="279">
        <f>S302*H302</f>
        <v>0</v>
      </c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R302" s="280" t="s">
        <v>164</v>
      </c>
      <c r="AT302" s="280" t="s">
        <v>160</v>
      </c>
      <c r="AU302" s="280" t="s">
        <v>81</v>
      </c>
      <c r="AY302" s="180" t="s">
        <v>158</v>
      </c>
      <c r="BE302" s="281">
        <f>IF(N302="základní",J302,0)</f>
        <v>0</v>
      </c>
      <c r="BF302" s="281">
        <f>IF(N302="snížená",J302,0)</f>
        <v>0</v>
      </c>
      <c r="BG302" s="281">
        <f>IF(N302="zákl. přenesená",J302,0)</f>
        <v>0</v>
      </c>
      <c r="BH302" s="281">
        <f>IF(N302="sníž. přenesená",J302,0)</f>
        <v>0</v>
      </c>
      <c r="BI302" s="281">
        <f>IF(N302="nulová",J302,0)</f>
        <v>0</v>
      </c>
      <c r="BJ302" s="180" t="s">
        <v>79</v>
      </c>
      <c r="BK302" s="281">
        <f>ROUND(I302*H302,2)</f>
        <v>0</v>
      </c>
      <c r="BL302" s="180" t="s">
        <v>164</v>
      </c>
      <c r="BM302" s="280" t="s">
        <v>476</v>
      </c>
    </row>
    <row r="303" spans="2:51" s="282" customFormat="1" ht="12">
      <c r="B303" s="283"/>
      <c r="D303" s="284" t="s">
        <v>166</v>
      </c>
      <c r="E303" s="285" t="s">
        <v>1</v>
      </c>
      <c r="F303" s="286" t="s">
        <v>477</v>
      </c>
      <c r="H303" s="285" t="s">
        <v>1</v>
      </c>
      <c r="L303" s="283"/>
      <c r="M303" s="287"/>
      <c r="N303" s="288"/>
      <c r="O303" s="288"/>
      <c r="P303" s="288"/>
      <c r="Q303" s="288"/>
      <c r="R303" s="288"/>
      <c r="S303" s="288"/>
      <c r="T303" s="289"/>
      <c r="AT303" s="285" t="s">
        <v>166</v>
      </c>
      <c r="AU303" s="285" t="s">
        <v>81</v>
      </c>
      <c r="AV303" s="282" t="s">
        <v>79</v>
      </c>
      <c r="AW303" s="282" t="s">
        <v>29</v>
      </c>
      <c r="AX303" s="282" t="s">
        <v>72</v>
      </c>
      <c r="AY303" s="285" t="s">
        <v>158</v>
      </c>
    </row>
    <row r="304" spans="2:51" s="290" customFormat="1" ht="12">
      <c r="B304" s="291"/>
      <c r="D304" s="284" t="s">
        <v>166</v>
      </c>
      <c r="E304" s="292" t="s">
        <v>1</v>
      </c>
      <c r="F304" s="293" t="s">
        <v>478</v>
      </c>
      <c r="H304" s="294">
        <v>24.202</v>
      </c>
      <c r="L304" s="291"/>
      <c r="M304" s="295"/>
      <c r="N304" s="296"/>
      <c r="O304" s="296"/>
      <c r="P304" s="296"/>
      <c r="Q304" s="296"/>
      <c r="R304" s="296"/>
      <c r="S304" s="296"/>
      <c r="T304" s="297"/>
      <c r="AT304" s="292" t="s">
        <v>166</v>
      </c>
      <c r="AU304" s="292" t="s">
        <v>81</v>
      </c>
      <c r="AV304" s="290" t="s">
        <v>81</v>
      </c>
      <c r="AW304" s="290" t="s">
        <v>29</v>
      </c>
      <c r="AX304" s="290" t="s">
        <v>72</v>
      </c>
      <c r="AY304" s="292" t="s">
        <v>158</v>
      </c>
    </row>
    <row r="305" spans="2:51" s="290" customFormat="1" ht="12">
      <c r="B305" s="291"/>
      <c r="D305" s="284" t="s">
        <v>166</v>
      </c>
      <c r="E305" s="292" t="s">
        <v>1</v>
      </c>
      <c r="F305" s="293" t="s">
        <v>479</v>
      </c>
      <c r="H305" s="294">
        <v>0.824</v>
      </c>
      <c r="L305" s="291"/>
      <c r="M305" s="295"/>
      <c r="N305" s="296"/>
      <c r="O305" s="296"/>
      <c r="P305" s="296"/>
      <c r="Q305" s="296"/>
      <c r="R305" s="296"/>
      <c r="S305" s="296"/>
      <c r="T305" s="297"/>
      <c r="AT305" s="292" t="s">
        <v>166</v>
      </c>
      <c r="AU305" s="292" t="s">
        <v>81</v>
      </c>
      <c r="AV305" s="290" t="s">
        <v>81</v>
      </c>
      <c r="AW305" s="290" t="s">
        <v>29</v>
      </c>
      <c r="AX305" s="290" t="s">
        <v>72</v>
      </c>
      <c r="AY305" s="292" t="s">
        <v>158</v>
      </c>
    </row>
    <row r="306" spans="2:51" s="290" customFormat="1" ht="12">
      <c r="B306" s="291"/>
      <c r="D306" s="284" t="s">
        <v>166</v>
      </c>
      <c r="E306" s="292" t="s">
        <v>1</v>
      </c>
      <c r="F306" s="293" t="s">
        <v>480</v>
      </c>
      <c r="H306" s="294">
        <v>12.496</v>
      </c>
      <c r="L306" s="291"/>
      <c r="M306" s="295"/>
      <c r="N306" s="296"/>
      <c r="O306" s="296"/>
      <c r="P306" s="296"/>
      <c r="Q306" s="296"/>
      <c r="R306" s="296"/>
      <c r="S306" s="296"/>
      <c r="T306" s="297"/>
      <c r="AT306" s="292" t="s">
        <v>166</v>
      </c>
      <c r="AU306" s="292" t="s">
        <v>81</v>
      </c>
      <c r="AV306" s="290" t="s">
        <v>81</v>
      </c>
      <c r="AW306" s="290" t="s">
        <v>29</v>
      </c>
      <c r="AX306" s="290" t="s">
        <v>72</v>
      </c>
      <c r="AY306" s="292" t="s">
        <v>158</v>
      </c>
    </row>
    <row r="307" spans="2:51" s="290" customFormat="1" ht="12">
      <c r="B307" s="291"/>
      <c r="D307" s="284" t="s">
        <v>166</v>
      </c>
      <c r="E307" s="292" t="s">
        <v>1</v>
      </c>
      <c r="F307" s="293" t="s">
        <v>481</v>
      </c>
      <c r="H307" s="294">
        <v>22.528</v>
      </c>
      <c r="L307" s="291"/>
      <c r="M307" s="295"/>
      <c r="N307" s="296"/>
      <c r="O307" s="296"/>
      <c r="P307" s="296"/>
      <c r="Q307" s="296"/>
      <c r="R307" s="296"/>
      <c r="S307" s="296"/>
      <c r="T307" s="297"/>
      <c r="AT307" s="292" t="s">
        <v>166</v>
      </c>
      <c r="AU307" s="292" t="s">
        <v>81</v>
      </c>
      <c r="AV307" s="290" t="s">
        <v>81</v>
      </c>
      <c r="AW307" s="290" t="s">
        <v>29</v>
      </c>
      <c r="AX307" s="290" t="s">
        <v>72</v>
      </c>
      <c r="AY307" s="292" t="s">
        <v>158</v>
      </c>
    </row>
    <row r="308" spans="2:51" s="290" customFormat="1" ht="12">
      <c r="B308" s="291"/>
      <c r="D308" s="284" t="s">
        <v>166</v>
      </c>
      <c r="E308" s="292" t="s">
        <v>1</v>
      </c>
      <c r="F308" s="293" t="s">
        <v>482</v>
      </c>
      <c r="H308" s="294">
        <v>16.597</v>
      </c>
      <c r="L308" s="291"/>
      <c r="M308" s="295"/>
      <c r="N308" s="296"/>
      <c r="O308" s="296"/>
      <c r="P308" s="296"/>
      <c r="Q308" s="296"/>
      <c r="R308" s="296"/>
      <c r="S308" s="296"/>
      <c r="T308" s="297"/>
      <c r="AT308" s="292" t="s">
        <v>166</v>
      </c>
      <c r="AU308" s="292" t="s">
        <v>81</v>
      </c>
      <c r="AV308" s="290" t="s">
        <v>81</v>
      </c>
      <c r="AW308" s="290" t="s">
        <v>29</v>
      </c>
      <c r="AX308" s="290" t="s">
        <v>72</v>
      </c>
      <c r="AY308" s="292" t="s">
        <v>158</v>
      </c>
    </row>
    <row r="309" spans="2:51" s="290" customFormat="1" ht="12">
      <c r="B309" s="291"/>
      <c r="D309" s="284" t="s">
        <v>166</v>
      </c>
      <c r="E309" s="292" t="s">
        <v>1</v>
      </c>
      <c r="F309" s="293" t="s">
        <v>483</v>
      </c>
      <c r="H309" s="294">
        <v>2.7</v>
      </c>
      <c r="L309" s="291"/>
      <c r="M309" s="295"/>
      <c r="N309" s="296"/>
      <c r="O309" s="296"/>
      <c r="P309" s="296"/>
      <c r="Q309" s="296"/>
      <c r="R309" s="296"/>
      <c r="S309" s="296"/>
      <c r="T309" s="297"/>
      <c r="AT309" s="292" t="s">
        <v>166</v>
      </c>
      <c r="AU309" s="292" t="s">
        <v>81</v>
      </c>
      <c r="AV309" s="290" t="s">
        <v>81</v>
      </c>
      <c r="AW309" s="290" t="s">
        <v>29</v>
      </c>
      <c r="AX309" s="290" t="s">
        <v>72</v>
      </c>
      <c r="AY309" s="292" t="s">
        <v>158</v>
      </c>
    </row>
    <row r="310" spans="2:51" s="290" customFormat="1" ht="22.5">
      <c r="B310" s="291"/>
      <c r="D310" s="284" t="s">
        <v>166</v>
      </c>
      <c r="E310" s="292" t="s">
        <v>1</v>
      </c>
      <c r="F310" s="293" t="s">
        <v>484</v>
      </c>
      <c r="H310" s="294">
        <v>11.695</v>
      </c>
      <c r="L310" s="291"/>
      <c r="M310" s="295"/>
      <c r="N310" s="296"/>
      <c r="O310" s="296"/>
      <c r="P310" s="296"/>
      <c r="Q310" s="296"/>
      <c r="R310" s="296"/>
      <c r="S310" s="296"/>
      <c r="T310" s="297"/>
      <c r="AT310" s="292" t="s">
        <v>166</v>
      </c>
      <c r="AU310" s="292" t="s">
        <v>81</v>
      </c>
      <c r="AV310" s="290" t="s">
        <v>81</v>
      </c>
      <c r="AW310" s="290" t="s">
        <v>29</v>
      </c>
      <c r="AX310" s="290" t="s">
        <v>72</v>
      </c>
      <c r="AY310" s="292" t="s">
        <v>158</v>
      </c>
    </row>
    <row r="311" spans="1:65" s="190" customFormat="1" ht="21.75" customHeight="1">
      <c r="A311" s="187"/>
      <c r="B311" s="188"/>
      <c r="C311" s="268" t="s">
        <v>485</v>
      </c>
      <c r="D311" s="268" t="s">
        <v>160</v>
      </c>
      <c r="E311" s="269" t="s">
        <v>486</v>
      </c>
      <c r="F311" s="270" t="s">
        <v>487</v>
      </c>
      <c r="G311" s="271" t="s">
        <v>163</v>
      </c>
      <c r="H311" s="272">
        <v>1191.363</v>
      </c>
      <c r="I311" s="152"/>
      <c r="J311" s="273">
        <f>ROUND(I311*H311,2)</f>
        <v>0</v>
      </c>
      <c r="K311" s="274"/>
      <c r="L311" s="188"/>
      <c r="M311" s="275" t="s">
        <v>1</v>
      </c>
      <c r="N311" s="276" t="s">
        <v>37</v>
      </c>
      <c r="O311" s="277"/>
      <c r="P311" s="278">
        <f>O311*H311</f>
        <v>0</v>
      </c>
      <c r="Q311" s="278">
        <v>0.00275</v>
      </c>
      <c r="R311" s="278">
        <f>Q311*H311</f>
        <v>3.27624825</v>
      </c>
      <c r="S311" s="278">
        <v>0</v>
      </c>
      <c r="T311" s="279">
        <f>S311*H311</f>
        <v>0</v>
      </c>
      <c r="U311" s="187"/>
      <c r="V311" s="187"/>
      <c r="W311" s="187"/>
      <c r="X311" s="187"/>
      <c r="Y311" s="187"/>
      <c r="Z311" s="187"/>
      <c r="AA311" s="187"/>
      <c r="AB311" s="187"/>
      <c r="AC311" s="187"/>
      <c r="AD311" s="187"/>
      <c r="AE311" s="187"/>
      <c r="AR311" s="280" t="s">
        <v>164</v>
      </c>
      <c r="AT311" s="280" t="s">
        <v>160</v>
      </c>
      <c r="AU311" s="280" t="s">
        <v>81</v>
      </c>
      <c r="AY311" s="180" t="s">
        <v>158</v>
      </c>
      <c r="BE311" s="281">
        <f>IF(N311="základní",J311,0)</f>
        <v>0</v>
      </c>
      <c r="BF311" s="281">
        <f>IF(N311="snížená",J311,0)</f>
        <v>0</v>
      </c>
      <c r="BG311" s="281">
        <f>IF(N311="zákl. přenesená",J311,0)</f>
        <v>0</v>
      </c>
      <c r="BH311" s="281">
        <f>IF(N311="sníž. přenesená",J311,0)</f>
        <v>0</v>
      </c>
      <c r="BI311" s="281">
        <f>IF(N311="nulová",J311,0)</f>
        <v>0</v>
      </c>
      <c r="BJ311" s="180" t="s">
        <v>79</v>
      </c>
      <c r="BK311" s="281">
        <f>ROUND(I311*H311,2)</f>
        <v>0</v>
      </c>
      <c r="BL311" s="180" t="s">
        <v>164</v>
      </c>
      <c r="BM311" s="280" t="s">
        <v>488</v>
      </c>
    </row>
    <row r="312" spans="2:51" s="282" customFormat="1" ht="12">
      <c r="B312" s="283"/>
      <c r="D312" s="284" t="s">
        <v>166</v>
      </c>
      <c r="E312" s="285" t="s">
        <v>1</v>
      </c>
      <c r="F312" s="286" t="s">
        <v>477</v>
      </c>
      <c r="H312" s="285" t="s">
        <v>1</v>
      </c>
      <c r="L312" s="283"/>
      <c r="M312" s="287"/>
      <c r="N312" s="288"/>
      <c r="O312" s="288"/>
      <c r="P312" s="288"/>
      <c r="Q312" s="288"/>
      <c r="R312" s="288"/>
      <c r="S312" s="288"/>
      <c r="T312" s="289"/>
      <c r="AT312" s="285" t="s">
        <v>166</v>
      </c>
      <c r="AU312" s="285" t="s">
        <v>81</v>
      </c>
      <c r="AV312" s="282" t="s">
        <v>79</v>
      </c>
      <c r="AW312" s="282" t="s">
        <v>29</v>
      </c>
      <c r="AX312" s="282" t="s">
        <v>72</v>
      </c>
      <c r="AY312" s="285" t="s">
        <v>158</v>
      </c>
    </row>
    <row r="313" spans="2:51" s="290" customFormat="1" ht="22.5">
      <c r="B313" s="291"/>
      <c r="D313" s="284" t="s">
        <v>166</v>
      </c>
      <c r="E313" s="292" t="s">
        <v>1</v>
      </c>
      <c r="F313" s="293" t="s">
        <v>489</v>
      </c>
      <c r="H313" s="294">
        <v>1191.363</v>
      </c>
      <c r="L313" s="291"/>
      <c r="M313" s="295"/>
      <c r="N313" s="296"/>
      <c r="O313" s="296"/>
      <c r="P313" s="296"/>
      <c r="Q313" s="296"/>
      <c r="R313" s="296"/>
      <c r="S313" s="296"/>
      <c r="T313" s="297"/>
      <c r="AT313" s="292" t="s">
        <v>166</v>
      </c>
      <c r="AU313" s="292" t="s">
        <v>81</v>
      </c>
      <c r="AV313" s="290" t="s">
        <v>81</v>
      </c>
      <c r="AW313" s="290" t="s">
        <v>29</v>
      </c>
      <c r="AX313" s="290" t="s">
        <v>72</v>
      </c>
      <c r="AY313" s="292" t="s">
        <v>158</v>
      </c>
    </row>
    <row r="314" spans="1:65" s="190" customFormat="1" ht="21.75" customHeight="1">
      <c r="A314" s="187"/>
      <c r="B314" s="188"/>
      <c r="C314" s="268" t="s">
        <v>490</v>
      </c>
      <c r="D314" s="268" t="s">
        <v>160</v>
      </c>
      <c r="E314" s="269" t="s">
        <v>491</v>
      </c>
      <c r="F314" s="270" t="s">
        <v>492</v>
      </c>
      <c r="G314" s="271" t="s">
        <v>163</v>
      </c>
      <c r="H314" s="272">
        <v>1191.363</v>
      </c>
      <c r="I314" s="152"/>
      <c r="J314" s="273">
        <f>ROUND(I314*H314,2)</f>
        <v>0</v>
      </c>
      <c r="K314" s="274"/>
      <c r="L314" s="188"/>
      <c r="M314" s="275" t="s">
        <v>1</v>
      </c>
      <c r="N314" s="276" t="s">
        <v>37</v>
      </c>
      <c r="O314" s="277"/>
      <c r="P314" s="278">
        <f>O314*H314</f>
        <v>0</v>
      </c>
      <c r="Q314" s="278">
        <v>0</v>
      </c>
      <c r="R314" s="278">
        <f>Q314*H314</f>
        <v>0</v>
      </c>
      <c r="S314" s="278">
        <v>0</v>
      </c>
      <c r="T314" s="279">
        <f>S314*H314</f>
        <v>0</v>
      </c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R314" s="280" t="s">
        <v>164</v>
      </c>
      <c r="AT314" s="280" t="s">
        <v>160</v>
      </c>
      <c r="AU314" s="280" t="s">
        <v>81</v>
      </c>
      <c r="AY314" s="180" t="s">
        <v>158</v>
      </c>
      <c r="BE314" s="281">
        <f>IF(N314="základní",J314,0)</f>
        <v>0</v>
      </c>
      <c r="BF314" s="281">
        <f>IF(N314="snížená",J314,0)</f>
        <v>0</v>
      </c>
      <c r="BG314" s="281">
        <f>IF(N314="zákl. přenesená",J314,0)</f>
        <v>0</v>
      </c>
      <c r="BH314" s="281">
        <f>IF(N314="sníž. přenesená",J314,0)</f>
        <v>0</v>
      </c>
      <c r="BI314" s="281">
        <f>IF(N314="nulová",J314,0)</f>
        <v>0</v>
      </c>
      <c r="BJ314" s="180" t="s">
        <v>79</v>
      </c>
      <c r="BK314" s="281">
        <f>ROUND(I314*H314,2)</f>
        <v>0</v>
      </c>
      <c r="BL314" s="180" t="s">
        <v>164</v>
      </c>
      <c r="BM314" s="280" t="s">
        <v>493</v>
      </c>
    </row>
    <row r="315" spans="2:51" s="290" customFormat="1" ht="12">
      <c r="B315" s="291"/>
      <c r="D315" s="284" t="s">
        <v>166</v>
      </c>
      <c r="E315" s="292" t="s">
        <v>1</v>
      </c>
      <c r="F315" s="293" t="s">
        <v>494</v>
      </c>
      <c r="H315" s="294">
        <v>1191.363</v>
      </c>
      <c r="L315" s="291"/>
      <c r="M315" s="295"/>
      <c r="N315" s="296"/>
      <c r="O315" s="296"/>
      <c r="P315" s="296"/>
      <c r="Q315" s="296"/>
      <c r="R315" s="296"/>
      <c r="S315" s="296"/>
      <c r="T315" s="297"/>
      <c r="AT315" s="292" t="s">
        <v>166</v>
      </c>
      <c r="AU315" s="292" t="s">
        <v>81</v>
      </c>
      <c r="AV315" s="290" t="s">
        <v>81</v>
      </c>
      <c r="AW315" s="290" t="s">
        <v>29</v>
      </c>
      <c r="AX315" s="290" t="s">
        <v>72</v>
      </c>
      <c r="AY315" s="292" t="s">
        <v>158</v>
      </c>
    </row>
    <row r="316" spans="1:65" s="190" customFormat="1" ht="21.75" customHeight="1">
      <c r="A316" s="187"/>
      <c r="B316" s="188"/>
      <c r="C316" s="268" t="s">
        <v>495</v>
      </c>
      <c r="D316" s="268" t="s">
        <v>160</v>
      </c>
      <c r="E316" s="269" t="s">
        <v>496</v>
      </c>
      <c r="F316" s="270" t="s">
        <v>497</v>
      </c>
      <c r="G316" s="271" t="s">
        <v>163</v>
      </c>
      <c r="H316" s="272">
        <v>1191.363</v>
      </c>
      <c r="I316" s="152"/>
      <c r="J316" s="273">
        <f>ROUND(I316*H316,2)</f>
        <v>0</v>
      </c>
      <c r="K316" s="274"/>
      <c r="L316" s="188"/>
      <c r="M316" s="275" t="s">
        <v>1</v>
      </c>
      <c r="N316" s="276" t="s">
        <v>37</v>
      </c>
      <c r="O316" s="277"/>
      <c r="P316" s="278">
        <f>O316*H316</f>
        <v>0</v>
      </c>
      <c r="Q316" s="278">
        <v>0.0025</v>
      </c>
      <c r="R316" s="278">
        <f>Q316*H316</f>
        <v>2.9784075000000003</v>
      </c>
      <c r="S316" s="278">
        <v>0</v>
      </c>
      <c r="T316" s="279">
        <f>S316*H316</f>
        <v>0</v>
      </c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R316" s="280" t="s">
        <v>164</v>
      </c>
      <c r="AT316" s="280" t="s">
        <v>160</v>
      </c>
      <c r="AU316" s="280" t="s">
        <v>81</v>
      </c>
      <c r="AY316" s="180" t="s">
        <v>158</v>
      </c>
      <c r="BE316" s="281">
        <f>IF(N316="základní",J316,0)</f>
        <v>0</v>
      </c>
      <c r="BF316" s="281">
        <f>IF(N316="snížená",J316,0)</f>
        <v>0</v>
      </c>
      <c r="BG316" s="281">
        <f>IF(N316="zákl. přenesená",J316,0)</f>
        <v>0</v>
      </c>
      <c r="BH316" s="281">
        <f>IF(N316="sníž. přenesená",J316,0)</f>
        <v>0</v>
      </c>
      <c r="BI316" s="281">
        <f>IF(N316="nulová",J316,0)</f>
        <v>0</v>
      </c>
      <c r="BJ316" s="180" t="s">
        <v>79</v>
      </c>
      <c r="BK316" s="281">
        <f>ROUND(I316*H316,2)</f>
        <v>0</v>
      </c>
      <c r="BL316" s="180" t="s">
        <v>164</v>
      </c>
      <c r="BM316" s="280" t="s">
        <v>498</v>
      </c>
    </row>
    <row r="317" spans="2:51" s="290" customFormat="1" ht="12">
      <c r="B317" s="291"/>
      <c r="D317" s="284" t="s">
        <v>166</v>
      </c>
      <c r="E317" s="292" t="s">
        <v>1</v>
      </c>
      <c r="F317" s="293" t="s">
        <v>494</v>
      </c>
      <c r="H317" s="294">
        <v>1191.363</v>
      </c>
      <c r="L317" s="291"/>
      <c r="M317" s="295"/>
      <c r="N317" s="296"/>
      <c r="O317" s="296"/>
      <c r="P317" s="296"/>
      <c r="Q317" s="296"/>
      <c r="R317" s="296"/>
      <c r="S317" s="296"/>
      <c r="T317" s="297"/>
      <c r="AT317" s="292" t="s">
        <v>166</v>
      </c>
      <c r="AU317" s="292" t="s">
        <v>81</v>
      </c>
      <c r="AV317" s="290" t="s">
        <v>81</v>
      </c>
      <c r="AW317" s="290" t="s">
        <v>29</v>
      </c>
      <c r="AX317" s="290" t="s">
        <v>72</v>
      </c>
      <c r="AY317" s="292" t="s">
        <v>158</v>
      </c>
    </row>
    <row r="318" spans="1:65" s="190" customFormat="1" ht="21.75" customHeight="1">
      <c r="A318" s="187"/>
      <c r="B318" s="188"/>
      <c r="C318" s="268" t="s">
        <v>499</v>
      </c>
      <c r="D318" s="268" t="s">
        <v>160</v>
      </c>
      <c r="E318" s="269" t="s">
        <v>500</v>
      </c>
      <c r="F318" s="270" t="s">
        <v>501</v>
      </c>
      <c r="G318" s="271" t="s">
        <v>163</v>
      </c>
      <c r="H318" s="272">
        <v>1191.363</v>
      </c>
      <c r="I318" s="152"/>
      <c r="J318" s="273">
        <f>ROUND(I318*H318,2)</f>
        <v>0</v>
      </c>
      <c r="K318" s="274"/>
      <c r="L318" s="188"/>
      <c r="M318" s="275" t="s">
        <v>1</v>
      </c>
      <c r="N318" s="276" t="s">
        <v>37</v>
      </c>
      <c r="O318" s="277"/>
      <c r="P318" s="278">
        <f>O318*H318</f>
        <v>0</v>
      </c>
      <c r="Q318" s="278">
        <v>0.0025</v>
      </c>
      <c r="R318" s="278">
        <f>Q318*H318</f>
        <v>2.9784075000000003</v>
      </c>
      <c r="S318" s="278">
        <v>0</v>
      </c>
      <c r="T318" s="279">
        <f>S318*H318</f>
        <v>0</v>
      </c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R318" s="280" t="s">
        <v>164</v>
      </c>
      <c r="AT318" s="280" t="s">
        <v>160</v>
      </c>
      <c r="AU318" s="280" t="s">
        <v>81</v>
      </c>
      <c r="AY318" s="180" t="s">
        <v>158</v>
      </c>
      <c r="BE318" s="281">
        <f>IF(N318="základní",J318,0)</f>
        <v>0</v>
      </c>
      <c r="BF318" s="281">
        <f>IF(N318="snížená",J318,0)</f>
        <v>0</v>
      </c>
      <c r="BG318" s="281">
        <f>IF(N318="zákl. přenesená",J318,0)</f>
        <v>0</v>
      </c>
      <c r="BH318" s="281">
        <f>IF(N318="sníž. přenesená",J318,0)</f>
        <v>0</v>
      </c>
      <c r="BI318" s="281">
        <f>IF(N318="nulová",J318,0)</f>
        <v>0</v>
      </c>
      <c r="BJ318" s="180" t="s">
        <v>79</v>
      </c>
      <c r="BK318" s="281">
        <f>ROUND(I318*H318,2)</f>
        <v>0</v>
      </c>
      <c r="BL318" s="180" t="s">
        <v>164</v>
      </c>
      <c r="BM318" s="280" t="s">
        <v>502</v>
      </c>
    </row>
    <row r="319" spans="2:51" s="290" customFormat="1" ht="12">
      <c r="B319" s="291"/>
      <c r="D319" s="284" t="s">
        <v>166</v>
      </c>
      <c r="E319" s="292" t="s">
        <v>1</v>
      </c>
      <c r="F319" s="293" t="s">
        <v>494</v>
      </c>
      <c r="H319" s="294">
        <v>1191.363</v>
      </c>
      <c r="L319" s="291"/>
      <c r="M319" s="295"/>
      <c r="N319" s="296"/>
      <c r="O319" s="296"/>
      <c r="P319" s="296"/>
      <c r="Q319" s="296"/>
      <c r="R319" s="296"/>
      <c r="S319" s="296"/>
      <c r="T319" s="297"/>
      <c r="AT319" s="292" t="s">
        <v>166</v>
      </c>
      <c r="AU319" s="292" t="s">
        <v>81</v>
      </c>
      <c r="AV319" s="290" t="s">
        <v>81</v>
      </c>
      <c r="AW319" s="290" t="s">
        <v>29</v>
      </c>
      <c r="AX319" s="290" t="s">
        <v>72</v>
      </c>
      <c r="AY319" s="292" t="s">
        <v>158</v>
      </c>
    </row>
    <row r="320" spans="1:65" s="190" customFormat="1" ht="16.5" customHeight="1">
      <c r="A320" s="187"/>
      <c r="B320" s="188"/>
      <c r="C320" s="268" t="s">
        <v>503</v>
      </c>
      <c r="D320" s="268" t="s">
        <v>160</v>
      </c>
      <c r="E320" s="269" t="s">
        <v>504</v>
      </c>
      <c r="F320" s="270" t="s">
        <v>505</v>
      </c>
      <c r="G320" s="271" t="s">
        <v>315</v>
      </c>
      <c r="H320" s="272">
        <v>13.458</v>
      </c>
      <c r="I320" s="152"/>
      <c r="J320" s="273">
        <f>ROUND(I320*H320,2)</f>
        <v>0</v>
      </c>
      <c r="K320" s="274"/>
      <c r="L320" s="188"/>
      <c r="M320" s="275" t="s">
        <v>1</v>
      </c>
      <c r="N320" s="276" t="s">
        <v>37</v>
      </c>
      <c r="O320" s="277"/>
      <c r="P320" s="278">
        <f>O320*H320</f>
        <v>0</v>
      </c>
      <c r="Q320" s="278">
        <v>1.04881</v>
      </c>
      <c r="R320" s="278">
        <f>Q320*H320</f>
        <v>14.114884980000001</v>
      </c>
      <c r="S320" s="278">
        <v>0</v>
      </c>
      <c r="T320" s="279">
        <f>S320*H320</f>
        <v>0</v>
      </c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R320" s="280" t="s">
        <v>164</v>
      </c>
      <c r="AT320" s="280" t="s">
        <v>160</v>
      </c>
      <c r="AU320" s="280" t="s">
        <v>81</v>
      </c>
      <c r="AY320" s="180" t="s">
        <v>158</v>
      </c>
      <c r="BE320" s="281">
        <f>IF(N320="základní",J320,0)</f>
        <v>0</v>
      </c>
      <c r="BF320" s="281">
        <f>IF(N320="snížená",J320,0)</f>
        <v>0</v>
      </c>
      <c r="BG320" s="281">
        <f>IF(N320="zákl. přenesená",J320,0)</f>
        <v>0</v>
      </c>
      <c r="BH320" s="281">
        <f>IF(N320="sníž. přenesená",J320,0)</f>
        <v>0</v>
      </c>
      <c r="BI320" s="281">
        <f>IF(N320="nulová",J320,0)</f>
        <v>0</v>
      </c>
      <c r="BJ320" s="180" t="s">
        <v>79</v>
      </c>
      <c r="BK320" s="281">
        <f>ROUND(I320*H320,2)</f>
        <v>0</v>
      </c>
      <c r="BL320" s="180" t="s">
        <v>164</v>
      </c>
      <c r="BM320" s="280" t="s">
        <v>506</v>
      </c>
    </row>
    <row r="321" spans="2:51" s="282" customFormat="1" ht="12">
      <c r="B321" s="283"/>
      <c r="D321" s="284" t="s">
        <v>166</v>
      </c>
      <c r="E321" s="285" t="s">
        <v>1</v>
      </c>
      <c r="F321" s="286" t="s">
        <v>228</v>
      </c>
      <c r="H321" s="285" t="s">
        <v>1</v>
      </c>
      <c r="L321" s="283"/>
      <c r="M321" s="287"/>
      <c r="N321" s="288"/>
      <c r="O321" s="288"/>
      <c r="P321" s="288"/>
      <c r="Q321" s="288"/>
      <c r="R321" s="288"/>
      <c r="S321" s="288"/>
      <c r="T321" s="289"/>
      <c r="AT321" s="285" t="s">
        <v>166</v>
      </c>
      <c r="AU321" s="285" t="s">
        <v>81</v>
      </c>
      <c r="AV321" s="282" t="s">
        <v>79</v>
      </c>
      <c r="AW321" s="282" t="s">
        <v>29</v>
      </c>
      <c r="AX321" s="282" t="s">
        <v>72</v>
      </c>
      <c r="AY321" s="285" t="s">
        <v>158</v>
      </c>
    </row>
    <row r="322" spans="2:51" s="290" customFormat="1" ht="12">
      <c r="B322" s="291"/>
      <c r="D322" s="284" t="s">
        <v>166</v>
      </c>
      <c r="E322" s="292" t="s">
        <v>1</v>
      </c>
      <c r="F322" s="293" t="s">
        <v>507</v>
      </c>
      <c r="H322" s="294">
        <v>13.458</v>
      </c>
      <c r="L322" s="291"/>
      <c r="M322" s="295"/>
      <c r="N322" s="296"/>
      <c r="O322" s="296"/>
      <c r="P322" s="296"/>
      <c r="Q322" s="296"/>
      <c r="R322" s="296"/>
      <c r="S322" s="296"/>
      <c r="T322" s="297"/>
      <c r="AT322" s="292" t="s">
        <v>166</v>
      </c>
      <c r="AU322" s="292" t="s">
        <v>81</v>
      </c>
      <c r="AV322" s="290" t="s">
        <v>81</v>
      </c>
      <c r="AW322" s="290" t="s">
        <v>29</v>
      </c>
      <c r="AX322" s="290" t="s">
        <v>72</v>
      </c>
      <c r="AY322" s="292" t="s">
        <v>158</v>
      </c>
    </row>
    <row r="323" spans="1:65" s="190" customFormat="1" ht="21.75" customHeight="1">
      <c r="A323" s="187"/>
      <c r="B323" s="188"/>
      <c r="C323" s="268" t="s">
        <v>508</v>
      </c>
      <c r="D323" s="268" t="s">
        <v>160</v>
      </c>
      <c r="E323" s="269" t="s">
        <v>509</v>
      </c>
      <c r="F323" s="270" t="s">
        <v>510</v>
      </c>
      <c r="G323" s="271" t="s">
        <v>184</v>
      </c>
      <c r="H323" s="272">
        <v>3.78</v>
      </c>
      <c r="I323" s="152"/>
      <c r="J323" s="273">
        <f>ROUND(I323*H323,2)</f>
        <v>0</v>
      </c>
      <c r="K323" s="274"/>
      <c r="L323" s="188"/>
      <c r="M323" s="275" t="s">
        <v>1</v>
      </c>
      <c r="N323" s="276" t="s">
        <v>37</v>
      </c>
      <c r="O323" s="277"/>
      <c r="P323" s="278">
        <f>O323*H323</f>
        <v>0</v>
      </c>
      <c r="Q323" s="278">
        <v>2.45329</v>
      </c>
      <c r="R323" s="278">
        <f>Q323*H323</f>
        <v>9.273436199999999</v>
      </c>
      <c r="S323" s="278">
        <v>0</v>
      </c>
      <c r="T323" s="279">
        <f>S323*H323</f>
        <v>0</v>
      </c>
      <c r="U323" s="187"/>
      <c r="V323" s="187"/>
      <c r="W323" s="187"/>
      <c r="X323" s="187"/>
      <c r="Y323" s="187"/>
      <c r="Z323" s="187"/>
      <c r="AA323" s="187"/>
      <c r="AB323" s="187"/>
      <c r="AC323" s="187"/>
      <c r="AD323" s="187"/>
      <c r="AE323" s="187"/>
      <c r="AR323" s="280" t="s">
        <v>164</v>
      </c>
      <c r="AT323" s="280" t="s">
        <v>160</v>
      </c>
      <c r="AU323" s="280" t="s">
        <v>81</v>
      </c>
      <c r="AY323" s="180" t="s">
        <v>158</v>
      </c>
      <c r="BE323" s="281">
        <f>IF(N323="základní",J323,0)</f>
        <v>0</v>
      </c>
      <c r="BF323" s="281">
        <f>IF(N323="snížená",J323,0)</f>
        <v>0</v>
      </c>
      <c r="BG323" s="281">
        <f>IF(N323="zákl. přenesená",J323,0)</f>
        <v>0</v>
      </c>
      <c r="BH323" s="281">
        <f>IF(N323="sníž. přenesená",J323,0)</f>
        <v>0</v>
      </c>
      <c r="BI323" s="281">
        <f>IF(N323="nulová",J323,0)</f>
        <v>0</v>
      </c>
      <c r="BJ323" s="180" t="s">
        <v>79</v>
      </c>
      <c r="BK323" s="281">
        <f>ROUND(I323*H323,2)</f>
        <v>0</v>
      </c>
      <c r="BL323" s="180" t="s">
        <v>164</v>
      </c>
      <c r="BM323" s="280" t="s">
        <v>511</v>
      </c>
    </row>
    <row r="324" spans="2:51" s="282" customFormat="1" ht="12">
      <c r="B324" s="283"/>
      <c r="D324" s="284" t="s">
        <v>166</v>
      </c>
      <c r="E324" s="285" t="s">
        <v>1</v>
      </c>
      <c r="F324" s="286" t="s">
        <v>477</v>
      </c>
      <c r="H324" s="285" t="s">
        <v>1</v>
      </c>
      <c r="L324" s="283"/>
      <c r="M324" s="287"/>
      <c r="N324" s="288"/>
      <c r="O324" s="288"/>
      <c r="P324" s="288"/>
      <c r="Q324" s="288"/>
      <c r="R324" s="288"/>
      <c r="S324" s="288"/>
      <c r="T324" s="289"/>
      <c r="AT324" s="285" t="s">
        <v>166</v>
      </c>
      <c r="AU324" s="285" t="s">
        <v>81</v>
      </c>
      <c r="AV324" s="282" t="s">
        <v>79</v>
      </c>
      <c r="AW324" s="282" t="s">
        <v>29</v>
      </c>
      <c r="AX324" s="282" t="s">
        <v>72</v>
      </c>
      <c r="AY324" s="285" t="s">
        <v>158</v>
      </c>
    </row>
    <row r="325" spans="2:51" s="290" customFormat="1" ht="12">
      <c r="B325" s="291"/>
      <c r="D325" s="284" t="s">
        <v>166</v>
      </c>
      <c r="E325" s="292" t="s">
        <v>1</v>
      </c>
      <c r="F325" s="293" t="s">
        <v>512</v>
      </c>
      <c r="H325" s="294">
        <v>3.78</v>
      </c>
      <c r="L325" s="291"/>
      <c r="M325" s="295"/>
      <c r="N325" s="296"/>
      <c r="O325" s="296"/>
      <c r="P325" s="296"/>
      <c r="Q325" s="296"/>
      <c r="R325" s="296"/>
      <c r="S325" s="296"/>
      <c r="T325" s="297"/>
      <c r="AT325" s="292" t="s">
        <v>166</v>
      </c>
      <c r="AU325" s="292" t="s">
        <v>81</v>
      </c>
      <c r="AV325" s="290" t="s">
        <v>81</v>
      </c>
      <c r="AW325" s="290" t="s">
        <v>29</v>
      </c>
      <c r="AX325" s="290" t="s">
        <v>72</v>
      </c>
      <c r="AY325" s="292" t="s">
        <v>158</v>
      </c>
    </row>
    <row r="326" spans="1:65" s="190" customFormat="1" ht="21.75" customHeight="1">
      <c r="A326" s="187"/>
      <c r="B326" s="188"/>
      <c r="C326" s="268" t="s">
        <v>513</v>
      </c>
      <c r="D326" s="268" t="s">
        <v>160</v>
      </c>
      <c r="E326" s="269" t="s">
        <v>514</v>
      </c>
      <c r="F326" s="270" t="s">
        <v>515</v>
      </c>
      <c r="G326" s="271" t="s">
        <v>163</v>
      </c>
      <c r="H326" s="272">
        <v>49.14</v>
      </c>
      <c r="I326" s="152"/>
      <c r="J326" s="273">
        <f>ROUND(I326*H326,2)</f>
        <v>0</v>
      </c>
      <c r="K326" s="274"/>
      <c r="L326" s="188"/>
      <c r="M326" s="275" t="s">
        <v>1</v>
      </c>
      <c r="N326" s="276" t="s">
        <v>37</v>
      </c>
      <c r="O326" s="277"/>
      <c r="P326" s="278">
        <f>O326*H326</f>
        <v>0</v>
      </c>
      <c r="Q326" s="278">
        <v>0.00244</v>
      </c>
      <c r="R326" s="278">
        <f>Q326*H326</f>
        <v>0.1199016</v>
      </c>
      <c r="S326" s="278">
        <v>0</v>
      </c>
      <c r="T326" s="279">
        <f>S326*H326</f>
        <v>0</v>
      </c>
      <c r="U326" s="187"/>
      <c r="V326" s="187"/>
      <c r="W326" s="187"/>
      <c r="X326" s="187"/>
      <c r="Y326" s="187"/>
      <c r="Z326" s="187"/>
      <c r="AA326" s="187"/>
      <c r="AB326" s="187"/>
      <c r="AC326" s="187"/>
      <c r="AD326" s="187"/>
      <c r="AE326" s="187"/>
      <c r="AR326" s="280" t="s">
        <v>164</v>
      </c>
      <c r="AT326" s="280" t="s">
        <v>160</v>
      </c>
      <c r="AU326" s="280" t="s">
        <v>81</v>
      </c>
      <c r="AY326" s="180" t="s">
        <v>158</v>
      </c>
      <c r="BE326" s="281">
        <f>IF(N326="základní",J326,0)</f>
        <v>0</v>
      </c>
      <c r="BF326" s="281">
        <f>IF(N326="snížená",J326,0)</f>
        <v>0</v>
      </c>
      <c r="BG326" s="281">
        <f>IF(N326="zákl. přenesená",J326,0)</f>
        <v>0</v>
      </c>
      <c r="BH326" s="281">
        <f>IF(N326="sníž. přenesená",J326,0)</f>
        <v>0</v>
      </c>
      <c r="BI326" s="281">
        <f>IF(N326="nulová",J326,0)</f>
        <v>0</v>
      </c>
      <c r="BJ326" s="180" t="s">
        <v>79</v>
      </c>
      <c r="BK326" s="281">
        <f>ROUND(I326*H326,2)</f>
        <v>0</v>
      </c>
      <c r="BL326" s="180" t="s">
        <v>164</v>
      </c>
      <c r="BM326" s="280" t="s">
        <v>516</v>
      </c>
    </row>
    <row r="327" spans="2:51" s="282" customFormat="1" ht="12">
      <c r="B327" s="283"/>
      <c r="D327" s="284" t="s">
        <v>166</v>
      </c>
      <c r="E327" s="285" t="s">
        <v>1</v>
      </c>
      <c r="F327" s="286" t="s">
        <v>477</v>
      </c>
      <c r="H327" s="285" t="s">
        <v>1</v>
      </c>
      <c r="L327" s="283"/>
      <c r="M327" s="287"/>
      <c r="N327" s="288"/>
      <c r="O327" s="288"/>
      <c r="P327" s="288"/>
      <c r="Q327" s="288"/>
      <c r="R327" s="288"/>
      <c r="S327" s="288"/>
      <c r="T327" s="289"/>
      <c r="AT327" s="285" t="s">
        <v>166</v>
      </c>
      <c r="AU327" s="285" t="s">
        <v>81</v>
      </c>
      <c r="AV327" s="282" t="s">
        <v>79</v>
      </c>
      <c r="AW327" s="282" t="s">
        <v>29</v>
      </c>
      <c r="AX327" s="282" t="s">
        <v>72</v>
      </c>
      <c r="AY327" s="285" t="s">
        <v>158</v>
      </c>
    </row>
    <row r="328" spans="2:51" s="290" customFormat="1" ht="12">
      <c r="B328" s="291"/>
      <c r="D328" s="284" t="s">
        <v>166</v>
      </c>
      <c r="E328" s="292" t="s">
        <v>1</v>
      </c>
      <c r="F328" s="293" t="s">
        <v>517</v>
      </c>
      <c r="H328" s="294">
        <v>49.14</v>
      </c>
      <c r="L328" s="291"/>
      <c r="M328" s="295"/>
      <c r="N328" s="296"/>
      <c r="O328" s="296"/>
      <c r="P328" s="296"/>
      <c r="Q328" s="296"/>
      <c r="R328" s="296"/>
      <c r="S328" s="296"/>
      <c r="T328" s="297"/>
      <c r="AT328" s="292" t="s">
        <v>166</v>
      </c>
      <c r="AU328" s="292" t="s">
        <v>81</v>
      </c>
      <c r="AV328" s="290" t="s">
        <v>81</v>
      </c>
      <c r="AW328" s="290" t="s">
        <v>29</v>
      </c>
      <c r="AX328" s="290" t="s">
        <v>72</v>
      </c>
      <c r="AY328" s="292" t="s">
        <v>158</v>
      </c>
    </row>
    <row r="329" spans="1:65" s="190" customFormat="1" ht="21.75" customHeight="1">
      <c r="A329" s="187"/>
      <c r="B329" s="188"/>
      <c r="C329" s="268" t="s">
        <v>518</v>
      </c>
      <c r="D329" s="268" t="s">
        <v>160</v>
      </c>
      <c r="E329" s="269" t="s">
        <v>519</v>
      </c>
      <c r="F329" s="270" t="s">
        <v>520</v>
      </c>
      <c r="G329" s="271" t="s">
        <v>163</v>
      </c>
      <c r="H329" s="272">
        <v>49.14</v>
      </c>
      <c r="I329" s="152"/>
      <c r="J329" s="273">
        <f>ROUND(I329*H329,2)</f>
        <v>0</v>
      </c>
      <c r="K329" s="274"/>
      <c r="L329" s="188"/>
      <c r="M329" s="275" t="s">
        <v>1</v>
      </c>
      <c r="N329" s="276" t="s">
        <v>37</v>
      </c>
      <c r="O329" s="277"/>
      <c r="P329" s="278">
        <f>O329*H329</f>
        <v>0</v>
      </c>
      <c r="Q329" s="278">
        <v>0</v>
      </c>
      <c r="R329" s="278">
        <f>Q329*H329</f>
        <v>0</v>
      </c>
      <c r="S329" s="278">
        <v>0</v>
      </c>
      <c r="T329" s="279">
        <f>S329*H329</f>
        <v>0</v>
      </c>
      <c r="U329" s="187"/>
      <c r="V329" s="187"/>
      <c r="W329" s="187"/>
      <c r="X329" s="187"/>
      <c r="Y329" s="187"/>
      <c r="Z329" s="187"/>
      <c r="AA329" s="187"/>
      <c r="AB329" s="187"/>
      <c r="AC329" s="187"/>
      <c r="AD329" s="187"/>
      <c r="AE329" s="187"/>
      <c r="AR329" s="280" t="s">
        <v>164</v>
      </c>
      <c r="AT329" s="280" t="s">
        <v>160</v>
      </c>
      <c r="AU329" s="280" t="s">
        <v>81</v>
      </c>
      <c r="AY329" s="180" t="s">
        <v>158</v>
      </c>
      <c r="BE329" s="281">
        <f>IF(N329="základní",J329,0)</f>
        <v>0</v>
      </c>
      <c r="BF329" s="281">
        <f>IF(N329="snížená",J329,0)</f>
        <v>0</v>
      </c>
      <c r="BG329" s="281">
        <f>IF(N329="zákl. přenesená",J329,0)</f>
        <v>0</v>
      </c>
      <c r="BH329" s="281">
        <f>IF(N329="sníž. přenesená",J329,0)</f>
        <v>0</v>
      </c>
      <c r="BI329" s="281">
        <f>IF(N329="nulová",J329,0)</f>
        <v>0</v>
      </c>
      <c r="BJ329" s="180" t="s">
        <v>79</v>
      </c>
      <c r="BK329" s="281">
        <f>ROUND(I329*H329,2)</f>
        <v>0</v>
      </c>
      <c r="BL329" s="180" t="s">
        <v>164</v>
      </c>
      <c r="BM329" s="280" t="s">
        <v>521</v>
      </c>
    </row>
    <row r="330" spans="2:51" s="290" customFormat="1" ht="12">
      <c r="B330" s="291"/>
      <c r="D330" s="284" t="s">
        <v>166</v>
      </c>
      <c r="E330" s="292" t="s">
        <v>1</v>
      </c>
      <c r="F330" s="293" t="s">
        <v>522</v>
      </c>
      <c r="H330" s="294">
        <v>49.14</v>
      </c>
      <c r="L330" s="291"/>
      <c r="M330" s="295"/>
      <c r="N330" s="296"/>
      <c r="O330" s="296"/>
      <c r="P330" s="296"/>
      <c r="Q330" s="296"/>
      <c r="R330" s="296"/>
      <c r="S330" s="296"/>
      <c r="T330" s="297"/>
      <c r="AT330" s="292" t="s">
        <v>166</v>
      </c>
      <c r="AU330" s="292" t="s">
        <v>81</v>
      </c>
      <c r="AV330" s="290" t="s">
        <v>81</v>
      </c>
      <c r="AW330" s="290" t="s">
        <v>29</v>
      </c>
      <c r="AX330" s="290" t="s">
        <v>72</v>
      </c>
      <c r="AY330" s="292" t="s">
        <v>158</v>
      </c>
    </row>
    <row r="331" spans="1:65" s="190" customFormat="1" ht="21.75" customHeight="1">
      <c r="A331" s="187"/>
      <c r="B331" s="188"/>
      <c r="C331" s="268" t="s">
        <v>523</v>
      </c>
      <c r="D331" s="268" t="s">
        <v>160</v>
      </c>
      <c r="E331" s="269" t="s">
        <v>524</v>
      </c>
      <c r="F331" s="270" t="s">
        <v>525</v>
      </c>
      <c r="G331" s="271" t="s">
        <v>163</v>
      </c>
      <c r="H331" s="272">
        <v>49.14</v>
      </c>
      <c r="I331" s="152"/>
      <c r="J331" s="273">
        <f>ROUND(I331*H331,2)</f>
        <v>0</v>
      </c>
      <c r="K331" s="274"/>
      <c r="L331" s="188"/>
      <c r="M331" s="275" t="s">
        <v>1</v>
      </c>
      <c r="N331" s="276" t="s">
        <v>37</v>
      </c>
      <c r="O331" s="277"/>
      <c r="P331" s="278">
        <f>O331*H331</f>
        <v>0</v>
      </c>
      <c r="Q331" s="278">
        <v>0.0027</v>
      </c>
      <c r="R331" s="278">
        <f>Q331*H331</f>
        <v>0.13267800000000002</v>
      </c>
      <c r="S331" s="278">
        <v>0</v>
      </c>
      <c r="T331" s="279">
        <f>S331*H331</f>
        <v>0</v>
      </c>
      <c r="U331" s="187"/>
      <c r="V331" s="187"/>
      <c r="W331" s="187"/>
      <c r="X331" s="187"/>
      <c r="Y331" s="187"/>
      <c r="Z331" s="187"/>
      <c r="AA331" s="187"/>
      <c r="AB331" s="187"/>
      <c r="AC331" s="187"/>
      <c r="AD331" s="187"/>
      <c r="AE331" s="187"/>
      <c r="AR331" s="280" t="s">
        <v>164</v>
      </c>
      <c r="AT331" s="280" t="s">
        <v>160</v>
      </c>
      <c r="AU331" s="280" t="s">
        <v>81</v>
      </c>
      <c r="AY331" s="180" t="s">
        <v>158</v>
      </c>
      <c r="BE331" s="281">
        <f>IF(N331="základní",J331,0)</f>
        <v>0</v>
      </c>
      <c r="BF331" s="281">
        <f>IF(N331="snížená",J331,0)</f>
        <v>0</v>
      </c>
      <c r="BG331" s="281">
        <f>IF(N331="zákl. přenesená",J331,0)</f>
        <v>0</v>
      </c>
      <c r="BH331" s="281">
        <f>IF(N331="sníž. přenesená",J331,0)</f>
        <v>0</v>
      </c>
      <c r="BI331" s="281">
        <f>IF(N331="nulová",J331,0)</f>
        <v>0</v>
      </c>
      <c r="BJ331" s="180" t="s">
        <v>79</v>
      </c>
      <c r="BK331" s="281">
        <f>ROUND(I331*H331,2)</f>
        <v>0</v>
      </c>
      <c r="BL331" s="180" t="s">
        <v>164</v>
      </c>
      <c r="BM331" s="280" t="s">
        <v>526</v>
      </c>
    </row>
    <row r="332" spans="2:51" s="290" customFormat="1" ht="12">
      <c r="B332" s="291"/>
      <c r="D332" s="284" t="s">
        <v>166</v>
      </c>
      <c r="E332" s="292" t="s">
        <v>1</v>
      </c>
      <c r="F332" s="293" t="s">
        <v>522</v>
      </c>
      <c r="H332" s="294">
        <v>49.14</v>
      </c>
      <c r="L332" s="291"/>
      <c r="M332" s="295"/>
      <c r="N332" s="296"/>
      <c r="O332" s="296"/>
      <c r="P332" s="296"/>
      <c r="Q332" s="296"/>
      <c r="R332" s="296"/>
      <c r="S332" s="296"/>
      <c r="T332" s="297"/>
      <c r="AT332" s="292" t="s">
        <v>166</v>
      </c>
      <c r="AU332" s="292" t="s">
        <v>81</v>
      </c>
      <c r="AV332" s="290" t="s">
        <v>81</v>
      </c>
      <c r="AW332" s="290" t="s">
        <v>29</v>
      </c>
      <c r="AX332" s="290" t="s">
        <v>72</v>
      </c>
      <c r="AY332" s="292" t="s">
        <v>158</v>
      </c>
    </row>
    <row r="333" spans="1:65" s="190" customFormat="1" ht="21.75" customHeight="1">
      <c r="A333" s="187"/>
      <c r="B333" s="188"/>
      <c r="C333" s="268" t="s">
        <v>527</v>
      </c>
      <c r="D333" s="268" t="s">
        <v>160</v>
      </c>
      <c r="E333" s="269" t="s">
        <v>528</v>
      </c>
      <c r="F333" s="270" t="s">
        <v>529</v>
      </c>
      <c r="G333" s="271" t="s">
        <v>163</v>
      </c>
      <c r="H333" s="272">
        <v>49.14</v>
      </c>
      <c r="I333" s="152"/>
      <c r="J333" s="273">
        <f>ROUND(I333*H333,2)</f>
        <v>0</v>
      </c>
      <c r="K333" s="274"/>
      <c r="L333" s="188"/>
      <c r="M333" s="275" t="s">
        <v>1</v>
      </c>
      <c r="N333" s="276" t="s">
        <v>37</v>
      </c>
      <c r="O333" s="277"/>
      <c r="P333" s="278">
        <f>O333*H333</f>
        <v>0</v>
      </c>
      <c r="Q333" s="278">
        <v>0</v>
      </c>
      <c r="R333" s="278">
        <f>Q333*H333</f>
        <v>0</v>
      </c>
      <c r="S333" s="278">
        <v>0</v>
      </c>
      <c r="T333" s="279">
        <f>S333*H333</f>
        <v>0</v>
      </c>
      <c r="U333" s="187"/>
      <c r="V333" s="187"/>
      <c r="W333" s="187"/>
      <c r="X333" s="187"/>
      <c r="Y333" s="187"/>
      <c r="Z333" s="187"/>
      <c r="AA333" s="187"/>
      <c r="AB333" s="187"/>
      <c r="AC333" s="187"/>
      <c r="AD333" s="187"/>
      <c r="AE333" s="187"/>
      <c r="AR333" s="280" t="s">
        <v>164</v>
      </c>
      <c r="AT333" s="280" t="s">
        <v>160</v>
      </c>
      <c r="AU333" s="280" t="s">
        <v>81</v>
      </c>
      <c r="AY333" s="180" t="s">
        <v>158</v>
      </c>
      <c r="BE333" s="281">
        <f>IF(N333="základní",J333,0)</f>
        <v>0</v>
      </c>
      <c r="BF333" s="281">
        <f>IF(N333="snížená",J333,0)</f>
        <v>0</v>
      </c>
      <c r="BG333" s="281">
        <f>IF(N333="zákl. přenesená",J333,0)</f>
        <v>0</v>
      </c>
      <c r="BH333" s="281">
        <f>IF(N333="sníž. přenesená",J333,0)</f>
        <v>0</v>
      </c>
      <c r="BI333" s="281">
        <f>IF(N333="nulová",J333,0)</f>
        <v>0</v>
      </c>
      <c r="BJ333" s="180" t="s">
        <v>79</v>
      </c>
      <c r="BK333" s="281">
        <f>ROUND(I333*H333,2)</f>
        <v>0</v>
      </c>
      <c r="BL333" s="180" t="s">
        <v>164</v>
      </c>
      <c r="BM333" s="280" t="s">
        <v>530</v>
      </c>
    </row>
    <row r="334" spans="2:51" s="290" customFormat="1" ht="12">
      <c r="B334" s="291"/>
      <c r="D334" s="284" t="s">
        <v>166</v>
      </c>
      <c r="E334" s="292" t="s">
        <v>1</v>
      </c>
      <c r="F334" s="293" t="s">
        <v>522</v>
      </c>
      <c r="H334" s="294">
        <v>49.14</v>
      </c>
      <c r="L334" s="291"/>
      <c r="M334" s="295"/>
      <c r="N334" s="296"/>
      <c r="O334" s="296"/>
      <c r="P334" s="296"/>
      <c r="Q334" s="296"/>
      <c r="R334" s="296"/>
      <c r="S334" s="296"/>
      <c r="T334" s="297"/>
      <c r="AT334" s="292" t="s">
        <v>166</v>
      </c>
      <c r="AU334" s="292" t="s">
        <v>81</v>
      </c>
      <c r="AV334" s="290" t="s">
        <v>81</v>
      </c>
      <c r="AW334" s="290" t="s">
        <v>29</v>
      </c>
      <c r="AX334" s="290" t="s">
        <v>72</v>
      </c>
      <c r="AY334" s="292" t="s">
        <v>158</v>
      </c>
    </row>
    <row r="335" spans="2:63" s="255" customFormat="1" ht="22.9" customHeight="1">
      <c r="B335" s="256"/>
      <c r="D335" s="257" t="s">
        <v>71</v>
      </c>
      <c r="E335" s="266" t="s">
        <v>164</v>
      </c>
      <c r="F335" s="266" t="s">
        <v>531</v>
      </c>
      <c r="J335" s="267">
        <f>BK335</f>
        <v>0</v>
      </c>
      <c r="L335" s="256"/>
      <c r="M335" s="260"/>
      <c r="N335" s="261"/>
      <c r="O335" s="261"/>
      <c r="P335" s="262">
        <f>SUM(P336:P360)</f>
        <v>0</v>
      </c>
      <c r="Q335" s="261"/>
      <c r="R335" s="262">
        <f>SUM(R336:R360)</f>
        <v>677.3024009899999</v>
      </c>
      <c r="S335" s="261"/>
      <c r="T335" s="263">
        <f>SUM(T336:T360)</f>
        <v>0</v>
      </c>
      <c r="AR335" s="257" t="s">
        <v>79</v>
      </c>
      <c r="AT335" s="264" t="s">
        <v>71</v>
      </c>
      <c r="AU335" s="264" t="s">
        <v>79</v>
      </c>
      <c r="AY335" s="257" t="s">
        <v>158</v>
      </c>
      <c r="BK335" s="265">
        <f>SUM(BK336:BK360)</f>
        <v>0</v>
      </c>
    </row>
    <row r="336" spans="1:65" s="190" customFormat="1" ht="16.5" customHeight="1">
      <c r="A336" s="187"/>
      <c r="B336" s="188"/>
      <c r="C336" s="268" t="s">
        <v>532</v>
      </c>
      <c r="D336" s="268" t="s">
        <v>160</v>
      </c>
      <c r="E336" s="269" t="s">
        <v>533</v>
      </c>
      <c r="F336" s="270" t="s">
        <v>534</v>
      </c>
      <c r="G336" s="271" t="s">
        <v>184</v>
      </c>
      <c r="H336" s="272">
        <v>261.957</v>
      </c>
      <c r="I336" s="152"/>
      <c r="J336" s="273">
        <f>ROUND(I336*H336,2)</f>
        <v>0</v>
      </c>
      <c r="K336" s="274"/>
      <c r="L336" s="188"/>
      <c r="M336" s="275" t="s">
        <v>1</v>
      </c>
      <c r="N336" s="276" t="s">
        <v>37</v>
      </c>
      <c r="O336" s="277"/>
      <c r="P336" s="278">
        <f>O336*H336</f>
        <v>0</v>
      </c>
      <c r="Q336" s="278">
        <v>2.45343</v>
      </c>
      <c r="R336" s="278">
        <f>Q336*H336</f>
        <v>642.69316251</v>
      </c>
      <c r="S336" s="278">
        <v>0</v>
      </c>
      <c r="T336" s="279">
        <f>S336*H336</f>
        <v>0</v>
      </c>
      <c r="U336" s="187"/>
      <c r="V336" s="187"/>
      <c r="W336" s="187"/>
      <c r="X336" s="187"/>
      <c r="Y336" s="187"/>
      <c r="Z336" s="187"/>
      <c r="AA336" s="187"/>
      <c r="AB336" s="187"/>
      <c r="AC336" s="187"/>
      <c r="AD336" s="187"/>
      <c r="AE336" s="187"/>
      <c r="AR336" s="280" t="s">
        <v>164</v>
      </c>
      <c r="AT336" s="280" t="s">
        <v>160</v>
      </c>
      <c r="AU336" s="280" t="s">
        <v>81</v>
      </c>
      <c r="AY336" s="180" t="s">
        <v>158</v>
      </c>
      <c r="BE336" s="281">
        <f>IF(N336="základní",J336,0)</f>
        <v>0</v>
      </c>
      <c r="BF336" s="281">
        <f>IF(N336="snížená",J336,0)</f>
        <v>0</v>
      </c>
      <c r="BG336" s="281">
        <f>IF(N336="zákl. přenesená",J336,0)</f>
        <v>0</v>
      </c>
      <c r="BH336" s="281">
        <f>IF(N336="sníž. přenesená",J336,0)</f>
        <v>0</v>
      </c>
      <c r="BI336" s="281">
        <f>IF(N336="nulová",J336,0)</f>
        <v>0</v>
      </c>
      <c r="BJ336" s="180" t="s">
        <v>79</v>
      </c>
      <c r="BK336" s="281">
        <f>ROUND(I336*H336,2)</f>
        <v>0</v>
      </c>
      <c r="BL336" s="180" t="s">
        <v>164</v>
      </c>
      <c r="BM336" s="280" t="s">
        <v>535</v>
      </c>
    </row>
    <row r="337" spans="2:51" s="282" customFormat="1" ht="12">
      <c r="B337" s="283"/>
      <c r="D337" s="284" t="s">
        <v>166</v>
      </c>
      <c r="E337" s="285" t="s">
        <v>1</v>
      </c>
      <c r="F337" s="286" t="s">
        <v>477</v>
      </c>
      <c r="H337" s="285" t="s">
        <v>1</v>
      </c>
      <c r="L337" s="283"/>
      <c r="M337" s="287"/>
      <c r="N337" s="288"/>
      <c r="O337" s="288"/>
      <c r="P337" s="288"/>
      <c r="Q337" s="288"/>
      <c r="R337" s="288"/>
      <c r="S337" s="288"/>
      <c r="T337" s="289"/>
      <c r="AT337" s="285" t="s">
        <v>166</v>
      </c>
      <c r="AU337" s="285" t="s">
        <v>81</v>
      </c>
      <c r="AV337" s="282" t="s">
        <v>79</v>
      </c>
      <c r="AW337" s="282" t="s">
        <v>29</v>
      </c>
      <c r="AX337" s="282" t="s">
        <v>72</v>
      </c>
      <c r="AY337" s="285" t="s">
        <v>158</v>
      </c>
    </row>
    <row r="338" spans="2:51" s="290" customFormat="1" ht="12">
      <c r="B338" s="291"/>
      <c r="D338" s="284" t="s">
        <v>166</v>
      </c>
      <c r="E338" s="292" t="s">
        <v>1</v>
      </c>
      <c r="F338" s="293" t="s">
        <v>536</v>
      </c>
      <c r="H338" s="294">
        <v>261.957</v>
      </c>
      <c r="L338" s="291"/>
      <c r="M338" s="295"/>
      <c r="N338" s="296"/>
      <c r="O338" s="296"/>
      <c r="P338" s="296"/>
      <c r="Q338" s="296"/>
      <c r="R338" s="296"/>
      <c r="S338" s="296"/>
      <c r="T338" s="297"/>
      <c r="AT338" s="292" t="s">
        <v>166</v>
      </c>
      <c r="AU338" s="292" t="s">
        <v>81</v>
      </c>
      <c r="AV338" s="290" t="s">
        <v>81</v>
      </c>
      <c r="AW338" s="290" t="s">
        <v>29</v>
      </c>
      <c r="AX338" s="290" t="s">
        <v>72</v>
      </c>
      <c r="AY338" s="292" t="s">
        <v>158</v>
      </c>
    </row>
    <row r="339" spans="1:65" s="190" customFormat="1" ht="16.5" customHeight="1">
      <c r="A339" s="187"/>
      <c r="B339" s="188"/>
      <c r="C339" s="268" t="s">
        <v>537</v>
      </c>
      <c r="D339" s="268" t="s">
        <v>160</v>
      </c>
      <c r="E339" s="269" t="s">
        <v>538</v>
      </c>
      <c r="F339" s="270" t="s">
        <v>539</v>
      </c>
      <c r="G339" s="271" t="s">
        <v>163</v>
      </c>
      <c r="H339" s="272">
        <v>781.96</v>
      </c>
      <c r="I339" s="152"/>
      <c r="J339" s="273">
        <f>ROUND(I339*H339,2)</f>
        <v>0</v>
      </c>
      <c r="K339" s="274"/>
      <c r="L339" s="188"/>
      <c r="M339" s="275" t="s">
        <v>1</v>
      </c>
      <c r="N339" s="276" t="s">
        <v>37</v>
      </c>
      <c r="O339" s="277"/>
      <c r="P339" s="278">
        <f>O339*H339</f>
        <v>0</v>
      </c>
      <c r="Q339" s="278">
        <v>0</v>
      </c>
      <c r="R339" s="278">
        <f>Q339*H339</f>
        <v>0</v>
      </c>
      <c r="S339" s="278">
        <v>0</v>
      </c>
      <c r="T339" s="279">
        <f>S339*H339</f>
        <v>0</v>
      </c>
      <c r="U339" s="187"/>
      <c r="V339" s="187"/>
      <c r="W339" s="187"/>
      <c r="X339" s="187"/>
      <c r="Y339" s="187"/>
      <c r="Z339" s="187"/>
      <c r="AA339" s="187"/>
      <c r="AB339" s="187"/>
      <c r="AC339" s="187"/>
      <c r="AD339" s="187"/>
      <c r="AE339" s="187"/>
      <c r="AR339" s="280" t="s">
        <v>164</v>
      </c>
      <c r="AT339" s="280" t="s">
        <v>160</v>
      </c>
      <c r="AU339" s="280" t="s">
        <v>81</v>
      </c>
      <c r="AY339" s="180" t="s">
        <v>158</v>
      </c>
      <c r="BE339" s="281">
        <f>IF(N339="základní",J339,0)</f>
        <v>0</v>
      </c>
      <c r="BF339" s="281">
        <f>IF(N339="snížená",J339,0)</f>
        <v>0</v>
      </c>
      <c r="BG339" s="281">
        <f>IF(N339="zákl. přenesená",J339,0)</f>
        <v>0</v>
      </c>
      <c r="BH339" s="281">
        <f>IF(N339="sníž. přenesená",J339,0)</f>
        <v>0</v>
      </c>
      <c r="BI339" s="281">
        <f>IF(N339="nulová",J339,0)</f>
        <v>0</v>
      </c>
      <c r="BJ339" s="180" t="s">
        <v>79</v>
      </c>
      <c r="BK339" s="281">
        <f>ROUND(I339*H339,2)</f>
        <v>0</v>
      </c>
      <c r="BL339" s="180" t="s">
        <v>164</v>
      </c>
      <c r="BM339" s="280" t="s">
        <v>540</v>
      </c>
    </row>
    <row r="340" spans="2:51" s="282" customFormat="1" ht="12">
      <c r="B340" s="283"/>
      <c r="D340" s="284" t="s">
        <v>166</v>
      </c>
      <c r="E340" s="285" t="s">
        <v>1</v>
      </c>
      <c r="F340" s="286" t="s">
        <v>477</v>
      </c>
      <c r="H340" s="285" t="s">
        <v>1</v>
      </c>
      <c r="L340" s="283"/>
      <c r="M340" s="287"/>
      <c r="N340" s="288"/>
      <c r="O340" s="288"/>
      <c r="P340" s="288"/>
      <c r="Q340" s="288"/>
      <c r="R340" s="288"/>
      <c r="S340" s="288"/>
      <c r="T340" s="289"/>
      <c r="AT340" s="285" t="s">
        <v>166</v>
      </c>
      <c r="AU340" s="285" t="s">
        <v>81</v>
      </c>
      <c r="AV340" s="282" t="s">
        <v>79</v>
      </c>
      <c r="AW340" s="282" t="s">
        <v>29</v>
      </c>
      <c r="AX340" s="282" t="s">
        <v>72</v>
      </c>
      <c r="AY340" s="285" t="s">
        <v>158</v>
      </c>
    </row>
    <row r="341" spans="2:51" s="290" customFormat="1" ht="12">
      <c r="B341" s="291"/>
      <c r="D341" s="284" t="s">
        <v>166</v>
      </c>
      <c r="E341" s="292" t="s">
        <v>1</v>
      </c>
      <c r="F341" s="293" t="s">
        <v>541</v>
      </c>
      <c r="H341" s="294">
        <v>781.96</v>
      </c>
      <c r="L341" s="291"/>
      <c r="M341" s="295"/>
      <c r="N341" s="296"/>
      <c r="O341" s="296"/>
      <c r="P341" s="296"/>
      <c r="Q341" s="296"/>
      <c r="R341" s="296"/>
      <c r="S341" s="296"/>
      <c r="T341" s="297"/>
      <c r="AT341" s="292" t="s">
        <v>166</v>
      </c>
      <c r="AU341" s="292" t="s">
        <v>81</v>
      </c>
      <c r="AV341" s="290" t="s">
        <v>81</v>
      </c>
      <c r="AW341" s="290" t="s">
        <v>29</v>
      </c>
      <c r="AX341" s="290" t="s">
        <v>72</v>
      </c>
      <c r="AY341" s="292" t="s">
        <v>158</v>
      </c>
    </row>
    <row r="342" spans="1:65" s="190" customFormat="1" ht="16.5" customHeight="1">
      <c r="A342" s="187"/>
      <c r="B342" s="188"/>
      <c r="C342" s="268" t="s">
        <v>542</v>
      </c>
      <c r="D342" s="268" t="s">
        <v>160</v>
      </c>
      <c r="E342" s="269" t="s">
        <v>543</v>
      </c>
      <c r="F342" s="270" t="s">
        <v>544</v>
      </c>
      <c r="G342" s="271" t="s">
        <v>163</v>
      </c>
      <c r="H342" s="272">
        <v>781.96</v>
      </c>
      <c r="I342" s="152"/>
      <c r="J342" s="273">
        <f>ROUND(I342*H342,2)</f>
        <v>0</v>
      </c>
      <c r="K342" s="274"/>
      <c r="L342" s="188"/>
      <c r="M342" s="275" t="s">
        <v>1</v>
      </c>
      <c r="N342" s="276" t="s">
        <v>37</v>
      </c>
      <c r="O342" s="277"/>
      <c r="P342" s="278">
        <f>O342*H342</f>
        <v>0</v>
      </c>
      <c r="Q342" s="278">
        <v>0</v>
      </c>
      <c r="R342" s="278">
        <f>Q342*H342</f>
        <v>0</v>
      </c>
      <c r="S342" s="278">
        <v>0</v>
      </c>
      <c r="T342" s="279">
        <f>S342*H342</f>
        <v>0</v>
      </c>
      <c r="U342" s="187"/>
      <c r="V342" s="187"/>
      <c r="W342" s="187"/>
      <c r="X342" s="187"/>
      <c r="Y342" s="187"/>
      <c r="Z342" s="187"/>
      <c r="AA342" s="187"/>
      <c r="AB342" s="187"/>
      <c r="AC342" s="187"/>
      <c r="AD342" s="187"/>
      <c r="AE342" s="187"/>
      <c r="AR342" s="280" t="s">
        <v>164</v>
      </c>
      <c r="AT342" s="280" t="s">
        <v>160</v>
      </c>
      <c r="AU342" s="280" t="s">
        <v>81</v>
      </c>
      <c r="AY342" s="180" t="s">
        <v>158</v>
      </c>
      <c r="BE342" s="281">
        <f>IF(N342="základní",J342,0)</f>
        <v>0</v>
      </c>
      <c r="BF342" s="281">
        <f>IF(N342="snížená",J342,0)</f>
        <v>0</v>
      </c>
      <c r="BG342" s="281">
        <f>IF(N342="zákl. přenesená",J342,0)</f>
        <v>0</v>
      </c>
      <c r="BH342" s="281">
        <f>IF(N342="sníž. přenesená",J342,0)</f>
        <v>0</v>
      </c>
      <c r="BI342" s="281">
        <f>IF(N342="nulová",J342,0)</f>
        <v>0</v>
      </c>
      <c r="BJ342" s="180" t="s">
        <v>79</v>
      </c>
      <c r="BK342" s="281">
        <f>ROUND(I342*H342,2)</f>
        <v>0</v>
      </c>
      <c r="BL342" s="180" t="s">
        <v>164</v>
      </c>
      <c r="BM342" s="280" t="s">
        <v>545</v>
      </c>
    </row>
    <row r="343" spans="2:51" s="290" customFormat="1" ht="12">
      <c r="B343" s="291"/>
      <c r="D343" s="284" t="s">
        <v>166</v>
      </c>
      <c r="E343" s="292" t="s">
        <v>1</v>
      </c>
      <c r="F343" s="293" t="s">
        <v>546</v>
      </c>
      <c r="H343" s="294">
        <v>781.96</v>
      </c>
      <c r="L343" s="291"/>
      <c r="M343" s="295"/>
      <c r="N343" s="296"/>
      <c r="O343" s="296"/>
      <c r="P343" s="296"/>
      <c r="Q343" s="296"/>
      <c r="R343" s="296"/>
      <c r="S343" s="296"/>
      <c r="T343" s="297"/>
      <c r="AT343" s="292" t="s">
        <v>166</v>
      </c>
      <c r="AU343" s="292" t="s">
        <v>81</v>
      </c>
      <c r="AV343" s="290" t="s">
        <v>81</v>
      </c>
      <c r="AW343" s="290" t="s">
        <v>29</v>
      </c>
      <c r="AX343" s="290" t="s">
        <v>72</v>
      </c>
      <c r="AY343" s="292" t="s">
        <v>158</v>
      </c>
    </row>
    <row r="344" spans="1:65" s="190" customFormat="1" ht="21.75" customHeight="1">
      <c r="A344" s="187"/>
      <c r="B344" s="188"/>
      <c r="C344" s="268" t="s">
        <v>547</v>
      </c>
      <c r="D344" s="268" t="s">
        <v>160</v>
      </c>
      <c r="E344" s="269" t="s">
        <v>548</v>
      </c>
      <c r="F344" s="270" t="s">
        <v>549</v>
      </c>
      <c r="G344" s="271" t="s">
        <v>163</v>
      </c>
      <c r="H344" s="272">
        <v>810.155</v>
      </c>
      <c r="I344" s="152"/>
      <c r="J344" s="273">
        <f>ROUND(I344*H344,2)</f>
        <v>0</v>
      </c>
      <c r="K344" s="274"/>
      <c r="L344" s="188"/>
      <c r="M344" s="275" t="s">
        <v>1</v>
      </c>
      <c r="N344" s="276" t="s">
        <v>37</v>
      </c>
      <c r="O344" s="277"/>
      <c r="P344" s="278">
        <f>O344*H344</f>
        <v>0</v>
      </c>
      <c r="Q344" s="278">
        <v>0.00552</v>
      </c>
      <c r="R344" s="278">
        <f>Q344*H344</f>
        <v>4.4720556</v>
      </c>
      <c r="S344" s="278">
        <v>0</v>
      </c>
      <c r="T344" s="279">
        <f>S344*H344</f>
        <v>0</v>
      </c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R344" s="280" t="s">
        <v>164</v>
      </c>
      <c r="AT344" s="280" t="s">
        <v>160</v>
      </c>
      <c r="AU344" s="280" t="s">
        <v>81</v>
      </c>
      <c r="AY344" s="180" t="s">
        <v>158</v>
      </c>
      <c r="BE344" s="281">
        <f>IF(N344="základní",J344,0)</f>
        <v>0</v>
      </c>
      <c r="BF344" s="281">
        <f>IF(N344="snížená",J344,0)</f>
        <v>0</v>
      </c>
      <c r="BG344" s="281">
        <f>IF(N344="zákl. přenesená",J344,0)</f>
        <v>0</v>
      </c>
      <c r="BH344" s="281">
        <f>IF(N344="sníž. přenesená",J344,0)</f>
        <v>0</v>
      </c>
      <c r="BI344" s="281">
        <f>IF(N344="nulová",J344,0)</f>
        <v>0</v>
      </c>
      <c r="BJ344" s="180" t="s">
        <v>79</v>
      </c>
      <c r="BK344" s="281">
        <f>ROUND(I344*H344,2)</f>
        <v>0</v>
      </c>
      <c r="BL344" s="180" t="s">
        <v>164</v>
      </c>
      <c r="BM344" s="280" t="s">
        <v>550</v>
      </c>
    </row>
    <row r="345" spans="2:51" s="282" customFormat="1" ht="12">
      <c r="B345" s="283"/>
      <c r="D345" s="284" t="s">
        <v>166</v>
      </c>
      <c r="E345" s="285" t="s">
        <v>1</v>
      </c>
      <c r="F345" s="286" t="s">
        <v>477</v>
      </c>
      <c r="H345" s="285" t="s">
        <v>1</v>
      </c>
      <c r="L345" s="283"/>
      <c r="M345" s="287"/>
      <c r="N345" s="288"/>
      <c r="O345" s="288"/>
      <c r="P345" s="288"/>
      <c r="Q345" s="288"/>
      <c r="R345" s="288"/>
      <c r="S345" s="288"/>
      <c r="T345" s="289"/>
      <c r="AT345" s="285" t="s">
        <v>166</v>
      </c>
      <c r="AU345" s="285" t="s">
        <v>81</v>
      </c>
      <c r="AV345" s="282" t="s">
        <v>79</v>
      </c>
      <c r="AW345" s="282" t="s">
        <v>29</v>
      </c>
      <c r="AX345" s="282" t="s">
        <v>72</v>
      </c>
      <c r="AY345" s="285" t="s">
        <v>158</v>
      </c>
    </row>
    <row r="346" spans="2:51" s="290" customFormat="1" ht="12">
      <c r="B346" s="291"/>
      <c r="D346" s="284" t="s">
        <v>166</v>
      </c>
      <c r="E346" s="292" t="s">
        <v>1</v>
      </c>
      <c r="F346" s="293" t="s">
        <v>551</v>
      </c>
      <c r="H346" s="294">
        <v>810.155</v>
      </c>
      <c r="L346" s="291"/>
      <c r="M346" s="295"/>
      <c r="N346" s="296"/>
      <c r="O346" s="296"/>
      <c r="P346" s="296"/>
      <c r="Q346" s="296"/>
      <c r="R346" s="296"/>
      <c r="S346" s="296"/>
      <c r="T346" s="297"/>
      <c r="AT346" s="292" t="s">
        <v>166</v>
      </c>
      <c r="AU346" s="292" t="s">
        <v>81</v>
      </c>
      <c r="AV346" s="290" t="s">
        <v>81</v>
      </c>
      <c r="AW346" s="290" t="s">
        <v>29</v>
      </c>
      <c r="AX346" s="290" t="s">
        <v>72</v>
      </c>
      <c r="AY346" s="292" t="s">
        <v>158</v>
      </c>
    </row>
    <row r="347" spans="1:65" s="190" customFormat="1" ht="21.75" customHeight="1">
      <c r="A347" s="187"/>
      <c r="B347" s="188"/>
      <c r="C347" s="268" t="s">
        <v>552</v>
      </c>
      <c r="D347" s="268" t="s">
        <v>160</v>
      </c>
      <c r="E347" s="269" t="s">
        <v>553</v>
      </c>
      <c r="F347" s="270" t="s">
        <v>554</v>
      </c>
      <c r="G347" s="271" t="s">
        <v>163</v>
      </c>
      <c r="H347" s="272">
        <v>810.155</v>
      </c>
      <c r="I347" s="152"/>
      <c r="J347" s="273">
        <f>ROUND(I347*H347,2)</f>
        <v>0</v>
      </c>
      <c r="K347" s="274"/>
      <c r="L347" s="188"/>
      <c r="M347" s="275" t="s">
        <v>1</v>
      </c>
      <c r="N347" s="276" t="s">
        <v>37</v>
      </c>
      <c r="O347" s="277"/>
      <c r="P347" s="278">
        <f>O347*H347</f>
        <v>0</v>
      </c>
      <c r="Q347" s="278">
        <v>0</v>
      </c>
      <c r="R347" s="278">
        <f>Q347*H347</f>
        <v>0</v>
      </c>
      <c r="S347" s="278">
        <v>0</v>
      </c>
      <c r="T347" s="279">
        <f>S347*H347</f>
        <v>0</v>
      </c>
      <c r="U347" s="187"/>
      <c r="V347" s="187"/>
      <c r="W347" s="187"/>
      <c r="X347" s="187"/>
      <c r="Y347" s="187"/>
      <c r="Z347" s="187"/>
      <c r="AA347" s="187"/>
      <c r="AB347" s="187"/>
      <c r="AC347" s="187"/>
      <c r="AD347" s="187"/>
      <c r="AE347" s="187"/>
      <c r="AR347" s="280" t="s">
        <v>164</v>
      </c>
      <c r="AT347" s="280" t="s">
        <v>160</v>
      </c>
      <c r="AU347" s="280" t="s">
        <v>81</v>
      </c>
      <c r="AY347" s="180" t="s">
        <v>158</v>
      </c>
      <c r="BE347" s="281">
        <f>IF(N347="základní",J347,0)</f>
        <v>0</v>
      </c>
      <c r="BF347" s="281">
        <f>IF(N347="snížená",J347,0)</f>
        <v>0</v>
      </c>
      <c r="BG347" s="281">
        <f>IF(N347="zákl. přenesená",J347,0)</f>
        <v>0</v>
      </c>
      <c r="BH347" s="281">
        <f>IF(N347="sníž. přenesená",J347,0)</f>
        <v>0</v>
      </c>
      <c r="BI347" s="281">
        <f>IF(N347="nulová",J347,0)</f>
        <v>0</v>
      </c>
      <c r="BJ347" s="180" t="s">
        <v>79</v>
      </c>
      <c r="BK347" s="281">
        <f>ROUND(I347*H347,2)</f>
        <v>0</v>
      </c>
      <c r="BL347" s="180" t="s">
        <v>164</v>
      </c>
      <c r="BM347" s="280" t="s">
        <v>555</v>
      </c>
    </row>
    <row r="348" spans="2:51" s="290" customFormat="1" ht="12">
      <c r="B348" s="291"/>
      <c r="D348" s="284" t="s">
        <v>166</v>
      </c>
      <c r="E348" s="292" t="s">
        <v>1</v>
      </c>
      <c r="F348" s="293" t="s">
        <v>556</v>
      </c>
      <c r="H348" s="294">
        <v>810.155</v>
      </c>
      <c r="L348" s="291"/>
      <c r="M348" s="295"/>
      <c r="N348" s="296"/>
      <c r="O348" s="296"/>
      <c r="P348" s="296"/>
      <c r="Q348" s="296"/>
      <c r="R348" s="296"/>
      <c r="S348" s="296"/>
      <c r="T348" s="297"/>
      <c r="AT348" s="292" t="s">
        <v>166</v>
      </c>
      <c r="AU348" s="292" t="s">
        <v>81</v>
      </c>
      <c r="AV348" s="290" t="s">
        <v>81</v>
      </c>
      <c r="AW348" s="290" t="s">
        <v>29</v>
      </c>
      <c r="AX348" s="290" t="s">
        <v>72</v>
      </c>
      <c r="AY348" s="292" t="s">
        <v>158</v>
      </c>
    </row>
    <row r="349" spans="1:65" s="190" customFormat="1" ht="16.5" customHeight="1">
      <c r="A349" s="187"/>
      <c r="B349" s="188"/>
      <c r="C349" s="268" t="s">
        <v>557</v>
      </c>
      <c r="D349" s="268" t="s">
        <v>160</v>
      </c>
      <c r="E349" s="269" t="s">
        <v>558</v>
      </c>
      <c r="F349" s="270" t="s">
        <v>559</v>
      </c>
      <c r="G349" s="271" t="s">
        <v>163</v>
      </c>
      <c r="H349" s="272">
        <v>810.155</v>
      </c>
      <c r="I349" s="152"/>
      <c r="J349" s="273">
        <f>ROUND(I349*H349,2)</f>
        <v>0</v>
      </c>
      <c r="K349" s="274"/>
      <c r="L349" s="188"/>
      <c r="M349" s="275" t="s">
        <v>1</v>
      </c>
      <c r="N349" s="276" t="s">
        <v>37</v>
      </c>
      <c r="O349" s="277"/>
      <c r="P349" s="278">
        <f>O349*H349</f>
        <v>0</v>
      </c>
      <c r="Q349" s="278">
        <v>0.0032</v>
      </c>
      <c r="R349" s="278">
        <f>Q349*H349</f>
        <v>2.592496</v>
      </c>
      <c r="S349" s="278">
        <v>0</v>
      </c>
      <c r="T349" s="279">
        <f>S349*H349</f>
        <v>0</v>
      </c>
      <c r="U349" s="187"/>
      <c r="V349" s="187"/>
      <c r="W349" s="187"/>
      <c r="X349" s="187"/>
      <c r="Y349" s="187"/>
      <c r="Z349" s="187"/>
      <c r="AA349" s="187"/>
      <c r="AB349" s="187"/>
      <c r="AC349" s="187"/>
      <c r="AD349" s="187"/>
      <c r="AE349" s="187"/>
      <c r="AR349" s="280" t="s">
        <v>164</v>
      </c>
      <c r="AT349" s="280" t="s">
        <v>160</v>
      </c>
      <c r="AU349" s="280" t="s">
        <v>81</v>
      </c>
      <c r="AY349" s="180" t="s">
        <v>158</v>
      </c>
      <c r="BE349" s="281">
        <f>IF(N349="základní",J349,0)</f>
        <v>0</v>
      </c>
      <c r="BF349" s="281">
        <f>IF(N349="snížená",J349,0)</f>
        <v>0</v>
      </c>
      <c r="BG349" s="281">
        <f>IF(N349="zákl. přenesená",J349,0)</f>
        <v>0</v>
      </c>
      <c r="BH349" s="281">
        <f>IF(N349="sníž. přenesená",J349,0)</f>
        <v>0</v>
      </c>
      <c r="BI349" s="281">
        <f>IF(N349="nulová",J349,0)</f>
        <v>0</v>
      </c>
      <c r="BJ349" s="180" t="s">
        <v>79</v>
      </c>
      <c r="BK349" s="281">
        <f>ROUND(I349*H349,2)</f>
        <v>0</v>
      </c>
      <c r="BL349" s="180" t="s">
        <v>164</v>
      </c>
      <c r="BM349" s="280" t="s">
        <v>560</v>
      </c>
    </row>
    <row r="350" spans="2:51" s="290" customFormat="1" ht="12">
      <c r="B350" s="291"/>
      <c r="D350" s="284" t="s">
        <v>166</v>
      </c>
      <c r="E350" s="292" t="s">
        <v>1</v>
      </c>
      <c r="F350" s="293" t="s">
        <v>556</v>
      </c>
      <c r="H350" s="294">
        <v>810.155</v>
      </c>
      <c r="L350" s="291"/>
      <c r="M350" s="295"/>
      <c r="N350" s="296"/>
      <c r="O350" s="296"/>
      <c r="P350" s="296"/>
      <c r="Q350" s="296"/>
      <c r="R350" s="296"/>
      <c r="S350" s="296"/>
      <c r="T350" s="297"/>
      <c r="AT350" s="292" t="s">
        <v>166</v>
      </c>
      <c r="AU350" s="292" t="s">
        <v>81</v>
      </c>
      <c r="AV350" s="290" t="s">
        <v>81</v>
      </c>
      <c r="AW350" s="290" t="s">
        <v>29</v>
      </c>
      <c r="AX350" s="290" t="s">
        <v>72</v>
      </c>
      <c r="AY350" s="292" t="s">
        <v>158</v>
      </c>
    </row>
    <row r="351" spans="1:65" s="190" customFormat="1" ht="21.75" customHeight="1">
      <c r="A351" s="187"/>
      <c r="B351" s="188"/>
      <c r="C351" s="268" t="s">
        <v>561</v>
      </c>
      <c r="D351" s="268" t="s">
        <v>160</v>
      </c>
      <c r="E351" s="269" t="s">
        <v>562</v>
      </c>
      <c r="F351" s="270" t="s">
        <v>563</v>
      </c>
      <c r="G351" s="271" t="s">
        <v>163</v>
      </c>
      <c r="H351" s="272">
        <v>810.155</v>
      </c>
      <c r="I351" s="152"/>
      <c r="J351" s="273">
        <f>ROUND(I351*H351,2)</f>
        <v>0</v>
      </c>
      <c r="K351" s="274"/>
      <c r="L351" s="188"/>
      <c r="M351" s="275" t="s">
        <v>1</v>
      </c>
      <c r="N351" s="276" t="s">
        <v>37</v>
      </c>
      <c r="O351" s="277"/>
      <c r="P351" s="278">
        <f>O351*H351</f>
        <v>0</v>
      </c>
      <c r="Q351" s="278">
        <v>0.0032</v>
      </c>
      <c r="R351" s="278">
        <f>Q351*H351</f>
        <v>2.592496</v>
      </c>
      <c r="S351" s="278">
        <v>0</v>
      </c>
      <c r="T351" s="279">
        <f>S351*H351</f>
        <v>0</v>
      </c>
      <c r="U351" s="187"/>
      <c r="V351" s="187"/>
      <c r="W351" s="187"/>
      <c r="X351" s="187"/>
      <c r="Y351" s="187"/>
      <c r="Z351" s="187"/>
      <c r="AA351" s="187"/>
      <c r="AB351" s="187"/>
      <c r="AC351" s="187"/>
      <c r="AD351" s="187"/>
      <c r="AE351" s="187"/>
      <c r="AR351" s="280" t="s">
        <v>164</v>
      </c>
      <c r="AT351" s="280" t="s">
        <v>160</v>
      </c>
      <c r="AU351" s="280" t="s">
        <v>81</v>
      </c>
      <c r="AY351" s="180" t="s">
        <v>158</v>
      </c>
      <c r="BE351" s="281">
        <f>IF(N351="základní",J351,0)</f>
        <v>0</v>
      </c>
      <c r="BF351" s="281">
        <f>IF(N351="snížená",J351,0)</f>
        <v>0</v>
      </c>
      <c r="BG351" s="281">
        <f>IF(N351="zákl. přenesená",J351,0)</f>
        <v>0</v>
      </c>
      <c r="BH351" s="281">
        <f>IF(N351="sníž. přenesená",J351,0)</f>
        <v>0</v>
      </c>
      <c r="BI351" s="281">
        <f>IF(N351="nulová",J351,0)</f>
        <v>0</v>
      </c>
      <c r="BJ351" s="180" t="s">
        <v>79</v>
      </c>
      <c r="BK351" s="281">
        <f>ROUND(I351*H351,2)</f>
        <v>0</v>
      </c>
      <c r="BL351" s="180" t="s">
        <v>164</v>
      </c>
      <c r="BM351" s="280" t="s">
        <v>564</v>
      </c>
    </row>
    <row r="352" spans="2:51" s="290" customFormat="1" ht="12">
      <c r="B352" s="291"/>
      <c r="D352" s="284" t="s">
        <v>166</v>
      </c>
      <c r="E352" s="292" t="s">
        <v>1</v>
      </c>
      <c r="F352" s="293" t="s">
        <v>556</v>
      </c>
      <c r="H352" s="294">
        <v>810.155</v>
      </c>
      <c r="L352" s="291"/>
      <c r="M352" s="295"/>
      <c r="N352" s="296"/>
      <c r="O352" s="296"/>
      <c r="P352" s="296"/>
      <c r="Q352" s="296"/>
      <c r="R352" s="296"/>
      <c r="S352" s="296"/>
      <c r="T352" s="297"/>
      <c r="AT352" s="292" t="s">
        <v>166</v>
      </c>
      <c r="AU352" s="292" t="s">
        <v>81</v>
      </c>
      <c r="AV352" s="290" t="s">
        <v>81</v>
      </c>
      <c r="AW352" s="290" t="s">
        <v>29</v>
      </c>
      <c r="AX352" s="290" t="s">
        <v>72</v>
      </c>
      <c r="AY352" s="292" t="s">
        <v>158</v>
      </c>
    </row>
    <row r="353" spans="1:65" s="190" customFormat="1" ht="21.75" customHeight="1">
      <c r="A353" s="187"/>
      <c r="B353" s="188"/>
      <c r="C353" s="268" t="s">
        <v>565</v>
      </c>
      <c r="D353" s="268" t="s">
        <v>160</v>
      </c>
      <c r="E353" s="269" t="s">
        <v>566</v>
      </c>
      <c r="F353" s="270" t="s">
        <v>567</v>
      </c>
      <c r="G353" s="271" t="s">
        <v>163</v>
      </c>
      <c r="H353" s="272">
        <v>770.034</v>
      </c>
      <c r="I353" s="152"/>
      <c r="J353" s="273">
        <f>ROUND(I353*H353,2)</f>
        <v>0</v>
      </c>
      <c r="K353" s="274"/>
      <c r="L353" s="188"/>
      <c r="M353" s="275" t="s">
        <v>1</v>
      </c>
      <c r="N353" s="276" t="s">
        <v>37</v>
      </c>
      <c r="O353" s="277"/>
      <c r="P353" s="278">
        <f>O353*H353</f>
        <v>0</v>
      </c>
      <c r="Q353" s="278">
        <v>0.001</v>
      </c>
      <c r="R353" s="278">
        <f>Q353*H353</f>
        <v>0.770034</v>
      </c>
      <c r="S353" s="278">
        <v>0</v>
      </c>
      <c r="T353" s="279">
        <f>S353*H353</f>
        <v>0</v>
      </c>
      <c r="U353" s="187"/>
      <c r="V353" s="187"/>
      <c r="W353" s="187"/>
      <c r="X353" s="187"/>
      <c r="Y353" s="187"/>
      <c r="Z353" s="187"/>
      <c r="AA353" s="187"/>
      <c r="AB353" s="187"/>
      <c r="AC353" s="187"/>
      <c r="AD353" s="187"/>
      <c r="AE353" s="187"/>
      <c r="AR353" s="280" t="s">
        <v>164</v>
      </c>
      <c r="AT353" s="280" t="s">
        <v>160</v>
      </c>
      <c r="AU353" s="280" t="s">
        <v>81</v>
      </c>
      <c r="AY353" s="180" t="s">
        <v>158</v>
      </c>
      <c r="BE353" s="281">
        <f>IF(N353="základní",J353,0)</f>
        <v>0</v>
      </c>
      <c r="BF353" s="281">
        <f>IF(N353="snížená",J353,0)</f>
        <v>0</v>
      </c>
      <c r="BG353" s="281">
        <f>IF(N353="zákl. přenesená",J353,0)</f>
        <v>0</v>
      </c>
      <c r="BH353" s="281">
        <f>IF(N353="sníž. přenesená",J353,0)</f>
        <v>0</v>
      </c>
      <c r="BI353" s="281">
        <f>IF(N353="nulová",J353,0)</f>
        <v>0</v>
      </c>
      <c r="BJ353" s="180" t="s">
        <v>79</v>
      </c>
      <c r="BK353" s="281">
        <f>ROUND(I353*H353,2)</f>
        <v>0</v>
      </c>
      <c r="BL353" s="180" t="s">
        <v>164</v>
      </c>
      <c r="BM353" s="280" t="s">
        <v>568</v>
      </c>
    </row>
    <row r="354" spans="2:51" s="282" customFormat="1" ht="12">
      <c r="B354" s="283"/>
      <c r="D354" s="284" t="s">
        <v>166</v>
      </c>
      <c r="E354" s="285" t="s">
        <v>1</v>
      </c>
      <c r="F354" s="286" t="s">
        <v>477</v>
      </c>
      <c r="H354" s="285" t="s">
        <v>1</v>
      </c>
      <c r="L354" s="283"/>
      <c r="M354" s="287"/>
      <c r="N354" s="288"/>
      <c r="O354" s="288"/>
      <c r="P354" s="288"/>
      <c r="Q354" s="288"/>
      <c r="R354" s="288"/>
      <c r="S354" s="288"/>
      <c r="T354" s="289"/>
      <c r="AT354" s="285" t="s">
        <v>166</v>
      </c>
      <c r="AU354" s="285" t="s">
        <v>81</v>
      </c>
      <c r="AV354" s="282" t="s">
        <v>79</v>
      </c>
      <c r="AW354" s="282" t="s">
        <v>29</v>
      </c>
      <c r="AX354" s="282" t="s">
        <v>72</v>
      </c>
      <c r="AY354" s="285" t="s">
        <v>158</v>
      </c>
    </row>
    <row r="355" spans="2:51" s="290" customFormat="1" ht="12">
      <c r="B355" s="291"/>
      <c r="D355" s="284" t="s">
        <v>166</v>
      </c>
      <c r="E355" s="292" t="s">
        <v>1</v>
      </c>
      <c r="F355" s="293" t="s">
        <v>569</v>
      </c>
      <c r="H355" s="294">
        <v>770.034</v>
      </c>
      <c r="L355" s="291"/>
      <c r="M355" s="295"/>
      <c r="N355" s="296"/>
      <c r="O355" s="296"/>
      <c r="P355" s="296"/>
      <c r="Q355" s="296"/>
      <c r="R355" s="296"/>
      <c r="S355" s="296"/>
      <c r="T355" s="297"/>
      <c r="AT355" s="292" t="s">
        <v>166</v>
      </c>
      <c r="AU355" s="292" t="s">
        <v>81</v>
      </c>
      <c r="AV355" s="290" t="s">
        <v>81</v>
      </c>
      <c r="AW355" s="290" t="s">
        <v>29</v>
      </c>
      <c r="AX355" s="290" t="s">
        <v>72</v>
      </c>
      <c r="AY355" s="292" t="s">
        <v>158</v>
      </c>
    </row>
    <row r="356" spans="1:65" s="190" customFormat="1" ht="21.75" customHeight="1">
      <c r="A356" s="187"/>
      <c r="B356" s="188"/>
      <c r="C356" s="268" t="s">
        <v>570</v>
      </c>
      <c r="D356" s="268" t="s">
        <v>160</v>
      </c>
      <c r="E356" s="269" t="s">
        <v>571</v>
      </c>
      <c r="F356" s="270" t="s">
        <v>572</v>
      </c>
      <c r="G356" s="271" t="s">
        <v>163</v>
      </c>
      <c r="H356" s="272">
        <v>770.034</v>
      </c>
      <c r="I356" s="152"/>
      <c r="J356" s="273">
        <f>ROUND(I356*H356,2)</f>
        <v>0</v>
      </c>
      <c r="K356" s="274"/>
      <c r="L356" s="188"/>
      <c r="M356" s="275" t="s">
        <v>1</v>
      </c>
      <c r="N356" s="276" t="s">
        <v>37</v>
      </c>
      <c r="O356" s="277"/>
      <c r="P356" s="278">
        <f>O356*H356</f>
        <v>0</v>
      </c>
      <c r="Q356" s="278">
        <v>0</v>
      </c>
      <c r="R356" s="278">
        <f>Q356*H356</f>
        <v>0</v>
      </c>
      <c r="S356" s="278">
        <v>0</v>
      </c>
      <c r="T356" s="279">
        <f>S356*H356</f>
        <v>0</v>
      </c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R356" s="280" t="s">
        <v>164</v>
      </c>
      <c r="AT356" s="280" t="s">
        <v>160</v>
      </c>
      <c r="AU356" s="280" t="s">
        <v>81</v>
      </c>
      <c r="AY356" s="180" t="s">
        <v>158</v>
      </c>
      <c r="BE356" s="281">
        <f>IF(N356="základní",J356,0)</f>
        <v>0</v>
      </c>
      <c r="BF356" s="281">
        <f>IF(N356="snížená",J356,0)</f>
        <v>0</v>
      </c>
      <c r="BG356" s="281">
        <f>IF(N356="zákl. přenesená",J356,0)</f>
        <v>0</v>
      </c>
      <c r="BH356" s="281">
        <f>IF(N356="sníž. přenesená",J356,0)</f>
        <v>0</v>
      </c>
      <c r="BI356" s="281">
        <f>IF(N356="nulová",J356,0)</f>
        <v>0</v>
      </c>
      <c r="BJ356" s="180" t="s">
        <v>79</v>
      </c>
      <c r="BK356" s="281">
        <f>ROUND(I356*H356,2)</f>
        <v>0</v>
      </c>
      <c r="BL356" s="180" t="s">
        <v>164</v>
      </c>
      <c r="BM356" s="280" t="s">
        <v>573</v>
      </c>
    </row>
    <row r="357" spans="2:51" s="290" customFormat="1" ht="12">
      <c r="B357" s="291"/>
      <c r="D357" s="284" t="s">
        <v>166</v>
      </c>
      <c r="E357" s="292" t="s">
        <v>1</v>
      </c>
      <c r="F357" s="293" t="s">
        <v>574</v>
      </c>
      <c r="H357" s="294">
        <v>770.034</v>
      </c>
      <c r="L357" s="291"/>
      <c r="M357" s="295"/>
      <c r="N357" s="296"/>
      <c r="O357" s="296"/>
      <c r="P357" s="296"/>
      <c r="Q357" s="296"/>
      <c r="R357" s="296"/>
      <c r="S357" s="296"/>
      <c r="T357" s="297"/>
      <c r="AT357" s="292" t="s">
        <v>166</v>
      </c>
      <c r="AU357" s="292" t="s">
        <v>81</v>
      </c>
      <c r="AV357" s="290" t="s">
        <v>81</v>
      </c>
      <c r="AW357" s="290" t="s">
        <v>29</v>
      </c>
      <c r="AX357" s="290" t="s">
        <v>72</v>
      </c>
      <c r="AY357" s="292" t="s">
        <v>158</v>
      </c>
    </row>
    <row r="358" spans="1:65" s="190" customFormat="1" ht="16.5" customHeight="1">
      <c r="A358" s="187"/>
      <c r="B358" s="188"/>
      <c r="C358" s="268" t="s">
        <v>575</v>
      </c>
      <c r="D358" s="268" t="s">
        <v>160</v>
      </c>
      <c r="E358" s="269" t="s">
        <v>576</v>
      </c>
      <c r="F358" s="270" t="s">
        <v>577</v>
      </c>
      <c r="G358" s="271" t="s">
        <v>315</v>
      </c>
      <c r="H358" s="272">
        <v>22.918</v>
      </c>
      <c r="I358" s="152"/>
      <c r="J358" s="273">
        <f>ROUND(I358*H358,2)</f>
        <v>0</v>
      </c>
      <c r="K358" s="274"/>
      <c r="L358" s="188"/>
      <c r="M358" s="275" t="s">
        <v>1</v>
      </c>
      <c r="N358" s="276" t="s">
        <v>37</v>
      </c>
      <c r="O358" s="277"/>
      <c r="P358" s="278">
        <f>O358*H358</f>
        <v>0</v>
      </c>
      <c r="Q358" s="278">
        <v>1.05516</v>
      </c>
      <c r="R358" s="278">
        <f>Q358*H358</f>
        <v>24.18215688</v>
      </c>
      <c r="S358" s="278">
        <v>0</v>
      </c>
      <c r="T358" s="279">
        <f>S358*H358</f>
        <v>0</v>
      </c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R358" s="280" t="s">
        <v>164</v>
      </c>
      <c r="AT358" s="280" t="s">
        <v>160</v>
      </c>
      <c r="AU358" s="280" t="s">
        <v>81</v>
      </c>
      <c r="AY358" s="180" t="s">
        <v>158</v>
      </c>
      <c r="BE358" s="281">
        <f>IF(N358="základní",J358,0)</f>
        <v>0</v>
      </c>
      <c r="BF358" s="281">
        <f>IF(N358="snížená",J358,0)</f>
        <v>0</v>
      </c>
      <c r="BG358" s="281">
        <f>IF(N358="zákl. přenesená",J358,0)</f>
        <v>0</v>
      </c>
      <c r="BH358" s="281">
        <f>IF(N358="sníž. přenesená",J358,0)</f>
        <v>0</v>
      </c>
      <c r="BI358" s="281">
        <f>IF(N358="nulová",J358,0)</f>
        <v>0</v>
      </c>
      <c r="BJ358" s="180" t="s">
        <v>79</v>
      </c>
      <c r="BK358" s="281">
        <f>ROUND(I358*H358,2)</f>
        <v>0</v>
      </c>
      <c r="BL358" s="180" t="s">
        <v>164</v>
      </c>
      <c r="BM358" s="280" t="s">
        <v>578</v>
      </c>
    </row>
    <row r="359" spans="2:51" s="282" customFormat="1" ht="12">
      <c r="B359" s="283"/>
      <c r="D359" s="284" t="s">
        <v>166</v>
      </c>
      <c r="E359" s="285" t="s">
        <v>1</v>
      </c>
      <c r="F359" s="286" t="s">
        <v>228</v>
      </c>
      <c r="H359" s="285" t="s">
        <v>1</v>
      </c>
      <c r="L359" s="283"/>
      <c r="M359" s="287"/>
      <c r="N359" s="288"/>
      <c r="O359" s="288"/>
      <c r="P359" s="288"/>
      <c r="Q359" s="288"/>
      <c r="R359" s="288"/>
      <c r="S359" s="288"/>
      <c r="T359" s="289"/>
      <c r="AT359" s="285" t="s">
        <v>166</v>
      </c>
      <c r="AU359" s="285" t="s">
        <v>81</v>
      </c>
      <c r="AV359" s="282" t="s">
        <v>79</v>
      </c>
      <c r="AW359" s="282" t="s">
        <v>29</v>
      </c>
      <c r="AX359" s="282" t="s">
        <v>72</v>
      </c>
      <c r="AY359" s="285" t="s">
        <v>158</v>
      </c>
    </row>
    <row r="360" spans="2:51" s="290" customFormat="1" ht="12">
      <c r="B360" s="291"/>
      <c r="D360" s="284" t="s">
        <v>166</v>
      </c>
      <c r="E360" s="292" t="s">
        <v>1</v>
      </c>
      <c r="F360" s="293" t="s">
        <v>579</v>
      </c>
      <c r="H360" s="294">
        <v>22.918</v>
      </c>
      <c r="L360" s="291"/>
      <c r="M360" s="295"/>
      <c r="N360" s="296"/>
      <c r="O360" s="296"/>
      <c r="P360" s="296"/>
      <c r="Q360" s="296"/>
      <c r="R360" s="296"/>
      <c r="S360" s="296"/>
      <c r="T360" s="297"/>
      <c r="AT360" s="292" t="s">
        <v>166</v>
      </c>
      <c r="AU360" s="292" t="s">
        <v>81</v>
      </c>
      <c r="AV360" s="290" t="s">
        <v>81</v>
      </c>
      <c r="AW360" s="290" t="s">
        <v>29</v>
      </c>
      <c r="AX360" s="290" t="s">
        <v>72</v>
      </c>
      <c r="AY360" s="292" t="s">
        <v>158</v>
      </c>
    </row>
    <row r="361" spans="2:63" s="255" customFormat="1" ht="22.9" customHeight="1">
      <c r="B361" s="256"/>
      <c r="D361" s="257" t="s">
        <v>71</v>
      </c>
      <c r="E361" s="266" t="s">
        <v>181</v>
      </c>
      <c r="F361" s="266" t="s">
        <v>580</v>
      </c>
      <c r="J361" s="267">
        <f>BK361</f>
        <v>0</v>
      </c>
      <c r="L361" s="256"/>
      <c r="M361" s="260"/>
      <c r="N361" s="261"/>
      <c r="O361" s="261"/>
      <c r="P361" s="262">
        <f>SUM(P362:P407)</f>
        <v>0</v>
      </c>
      <c r="Q361" s="261"/>
      <c r="R361" s="262">
        <f>SUM(R362:R407)</f>
        <v>1040.4109819500002</v>
      </c>
      <c r="S361" s="261"/>
      <c r="T361" s="263">
        <f>SUM(T362:T407)</f>
        <v>36.112176</v>
      </c>
      <c r="AR361" s="257" t="s">
        <v>79</v>
      </c>
      <c r="AT361" s="264" t="s">
        <v>71</v>
      </c>
      <c r="AU361" s="264" t="s">
        <v>79</v>
      </c>
      <c r="AY361" s="257" t="s">
        <v>158</v>
      </c>
      <c r="BK361" s="265">
        <f>SUM(BK362:BK407)</f>
        <v>0</v>
      </c>
    </row>
    <row r="362" spans="1:65" s="190" customFormat="1" ht="21.75" customHeight="1">
      <c r="A362" s="187"/>
      <c r="B362" s="188"/>
      <c r="C362" s="268" t="s">
        <v>581</v>
      </c>
      <c r="D362" s="268" t="s">
        <v>160</v>
      </c>
      <c r="E362" s="269" t="s">
        <v>582</v>
      </c>
      <c r="F362" s="270" t="s">
        <v>583</v>
      </c>
      <c r="G362" s="271" t="s">
        <v>163</v>
      </c>
      <c r="H362" s="272">
        <v>790.159</v>
      </c>
      <c r="I362" s="152"/>
      <c r="J362" s="273">
        <f>ROUND(I362*H362,2)</f>
        <v>0</v>
      </c>
      <c r="K362" s="274"/>
      <c r="L362" s="188"/>
      <c r="M362" s="275" t="s">
        <v>1</v>
      </c>
      <c r="N362" s="276" t="s">
        <v>37</v>
      </c>
      <c r="O362" s="277"/>
      <c r="P362" s="278">
        <f>O362*H362</f>
        <v>0</v>
      </c>
      <c r="Q362" s="278">
        <v>0.398</v>
      </c>
      <c r="R362" s="278">
        <f>Q362*H362</f>
        <v>314.48328200000003</v>
      </c>
      <c r="S362" s="278">
        <v>0</v>
      </c>
      <c r="T362" s="279">
        <f>S362*H362</f>
        <v>0</v>
      </c>
      <c r="U362" s="187"/>
      <c r="V362" s="187"/>
      <c r="W362" s="187"/>
      <c r="X362" s="187"/>
      <c r="Y362" s="187"/>
      <c r="Z362" s="187"/>
      <c r="AA362" s="187"/>
      <c r="AB362" s="187"/>
      <c r="AC362" s="187"/>
      <c r="AD362" s="187"/>
      <c r="AE362" s="187"/>
      <c r="AR362" s="280" t="s">
        <v>164</v>
      </c>
      <c r="AT362" s="280" t="s">
        <v>160</v>
      </c>
      <c r="AU362" s="280" t="s">
        <v>81</v>
      </c>
      <c r="AY362" s="180" t="s">
        <v>158</v>
      </c>
      <c r="BE362" s="281">
        <f>IF(N362="základní",J362,0)</f>
        <v>0</v>
      </c>
      <c r="BF362" s="281">
        <f>IF(N362="snížená",J362,0)</f>
        <v>0</v>
      </c>
      <c r="BG362" s="281">
        <f>IF(N362="zákl. přenesená",J362,0)</f>
        <v>0</v>
      </c>
      <c r="BH362" s="281">
        <f>IF(N362="sníž. přenesená",J362,0)</f>
        <v>0</v>
      </c>
      <c r="BI362" s="281">
        <f>IF(N362="nulová",J362,0)</f>
        <v>0</v>
      </c>
      <c r="BJ362" s="180" t="s">
        <v>79</v>
      </c>
      <c r="BK362" s="281">
        <f>ROUND(I362*H362,2)</f>
        <v>0</v>
      </c>
      <c r="BL362" s="180" t="s">
        <v>164</v>
      </c>
      <c r="BM362" s="280" t="s">
        <v>584</v>
      </c>
    </row>
    <row r="363" spans="2:51" s="282" customFormat="1" ht="12">
      <c r="B363" s="283"/>
      <c r="D363" s="284" t="s">
        <v>166</v>
      </c>
      <c r="E363" s="285" t="s">
        <v>1</v>
      </c>
      <c r="F363" s="286" t="s">
        <v>585</v>
      </c>
      <c r="H363" s="285" t="s">
        <v>1</v>
      </c>
      <c r="L363" s="283"/>
      <c r="M363" s="287"/>
      <c r="N363" s="288"/>
      <c r="O363" s="288"/>
      <c r="P363" s="288"/>
      <c r="Q363" s="288"/>
      <c r="R363" s="288"/>
      <c r="S363" s="288"/>
      <c r="T363" s="289"/>
      <c r="AT363" s="285" t="s">
        <v>166</v>
      </c>
      <c r="AU363" s="285" t="s">
        <v>81</v>
      </c>
      <c r="AV363" s="282" t="s">
        <v>79</v>
      </c>
      <c r="AW363" s="282" t="s">
        <v>29</v>
      </c>
      <c r="AX363" s="282" t="s">
        <v>72</v>
      </c>
      <c r="AY363" s="285" t="s">
        <v>158</v>
      </c>
    </row>
    <row r="364" spans="2:51" s="290" customFormat="1" ht="12">
      <c r="B364" s="291"/>
      <c r="D364" s="284" t="s">
        <v>166</v>
      </c>
      <c r="E364" s="292" t="s">
        <v>1</v>
      </c>
      <c r="F364" s="293" t="s">
        <v>586</v>
      </c>
      <c r="H364" s="294">
        <v>790.159</v>
      </c>
      <c r="L364" s="291"/>
      <c r="M364" s="295"/>
      <c r="N364" s="296"/>
      <c r="O364" s="296"/>
      <c r="P364" s="296"/>
      <c r="Q364" s="296"/>
      <c r="R364" s="296"/>
      <c r="S364" s="296"/>
      <c r="T364" s="297"/>
      <c r="AT364" s="292" t="s">
        <v>166</v>
      </c>
      <c r="AU364" s="292" t="s">
        <v>81</v>
      </c>
      <c r="AV364" s="290" t="s">
        <v>81</v>
      </c>
      <c r="AW364" s="290" t="s">
        <v>29</v>
      </c>
      <c r="AX364" s="290" t="s">
        <v>72</v>
      </c>
      <c r="AY364" s="292" t="s">
        <v>158</v>
      </c>
    </row>
    <row r="365" spans="1:65" s="190" customFormat="1" ht="21.75" customHeight="1">
      <c r="A365" s="187"/>
      <c r="B365" s="188"/>
      <c r="C365" s="268" t="s">
        <v>587</v>
      </c>
      <c r="D365" s="268" t="s">
        <v>160</v>
      </c>
      <c r="E365" s="269" t="s">
        <v>588</v>
      </c>
      <c r="F365" s="270" t="s">
        <v>589</v>
      </c>
      <c r="G365" s="271" t="s">
        <v>163</v>
      </c>
      <c r="H365" s="272">
        <v>770.034</v>
      </c>
      <c r="I365" s="152"/>
      <c r="J365" s="273">
        <f>ROUND(I365*H365,2)</f>
        <v>0</v>
      </c>
      <c r="K365" s="274"/>
      <c r="L365" s="188"/>
      <c r="M365" s="275" t="s">
        <v>1</v>
      </c>
      <c r="N365" s="276" t="s">
        <v>37</v>
      </c>
      <c r="O365" s="277"/>
      <c r="P365" s="278">
        <f>O365*H365</f>
        <v>0</v>
      </c>
      <c r="Q365" s="278">
        <v>0.48574</v>
      </c>
      <c r="R365" s="278">
        <f>Q365*H365</f>
        <v>374.03631516</v>
      </c>
      <c r="S365" s="278">
        <v>0</v>
      </c>
      <c r="T365" s="279">
        <f>S365*H365</f>
        <v>0</v>
      </c>
      <c r="U365" s="187"/>
      <c r="V365" s="187"/>
      <c r="W365" s="187"/>
      <c r="X365" s="187"/>
      <c r="Y365" s="187"/>
      <c r="Z365" s="187"/>
      <c r="AA365" s="187"/>
      <c r="AB365" s="187"/>
      <c r="AC365" s="187"/>
      <c r="AD365" s="187"/>
      <c r="AE365" s="187"/>
      <c r="AR365" s="280" t="s">
        <v>164</v>
      </c>
      <c r="AT365" s="280" t="s">
        <v>160</v>
      </c>
      <c r="AU365" s="280" t="s">
        <v>81</v>
      </c>
      <c r="AY365" s="180" t="s">
        <v>158</v>
      </c>
      <c r="BE365" s="281">
        <f>IF(N365="základní",J365,0)</f>
        <v>0</v>
      </c>
      <c r="BF365" s="281">
        <f>IF(N365="snížená",J365,0)</f>
        <v>0</v>
      </c>
      <c r="BG365" s="281">
        <f>IF(N365="zákl. přenesená",J365,0)</f>
        <v>0</v>
      </c>
      <c r="BH365" s="281">
        <f>IF(N365="sníž. přenesená",J365,0)</f>
        <v>0</v>
      </c>
      <c r="BI365" s="281">
        <f>IF(N365="nulová",J365,0)</f>
        <v>0</v>
      </c>
      <c r="BJ365" s="180" t="s">
        <v>79</v>
      </c>
      <c r="BK365" s="281">
        <f>ROUND(I365*H365,2)</f>
        <v>0</v>
      </c>
      <c r="BL365" s="180" t="s">
        <v>164</v>
      </c>
      <c r="BM365" s="280" t="s">
        <v>590</v>
      </c>
    </row>
    <row r="366" spans="2:51" s="282" customFormat="1" ht="12">
      <c r="B366" s="283"/>
      <c r="D366" s="284" t="s">
        <v>166</v>
      </c>
      <c r="E366" s="285" t="s">
        <v>1</v>
      </c>
      <c r="F366" s="286" t="s">
        <v>585</v>
      </c>
      <c r="H366" s="285" t="s">
        <v>1</v>
      </c>
      <c r="L366" s="283"/>
      <c r="M366" s="287"/>
      <c r="N366" s="288"/>
      <c r="O366" s="288"/>
      <c r="P366" s="288"/>
      <c r="Q366" s="288"/>
      <c r="R366" s="288"/>
      <c r="S366" s="288"/>
      <c r="T366" s="289"/>
      <c r="AT366" s="285" t="s">
        <v>166</v>
      </c>
      <c r="AU366" s="285" t="s">
        <v>81</v>
      </c>
      <c r="AV366" s="282" t="s">
        <v>79</v>
      </c>
      <c r="AW366" s="282" t="s">
        <v>29</v>
      </c>
      <c r="AX366" s="282" t="s">
        <v>72</v>
      </c>
      <c r="AY366" s="285" t="s">
        <v>158</v>
      </c>
    </row>
    <row r="367" spans="2:51" s="290" customFormat="1" ht="12">
      <c r="B367" s="291"/>
      <c r="D367" s="284" t="s">
        <v>166</v>
      </c>
      <c r="E367" s="292" t="s">
        <v>1</v>
      </c>
      <c r="F367" s="293" t="s">
        <v>569</v>
      </c>
      <c r="H367" s="294">
        <v>770.034</v>
      </c>
      <c r="L367" s="291"/>
      <c r="M367" s="295"/>
      <c r="N367" s="296"/>
      <c r="O367" s="296"/>
      <c r="P367" s="296"/>
      <c r="Q367" s="296"/>
      <c r="R367" s="296"/>
      <c r="S367" s="296"/>
      <c r="T367" s="297"/>
      <c r="AT367" s="292" t="s">
        <v>166</v>
      </c>
      <c r="AU367" s="292" t="s">
        <v>81</v>
      </c>
      <c r="AV367" s="290" t="s">
        <v>81</v>
      </c>
      <c r="AW367" s="290" t="s">
        <v>29</v>
      </c>
      <c r="AX367" s="290" t="s">
        <v>72</v>
      </c>
      <c r="AY367" s="292" t="s">
        <v>158</v>
      </c>
    </row>
    <row r="368" spans="1:65" s="190" customFormat="1" ht="21.75" customHeight="1">
      <c r="A368" s="187"/>
      <c r="B368" s="188"/>
      <c r="C368" s="268" t="s">
        <v>591</v>
      </c>
      <c r="D368" s="268" t="s">
        <v>160</v>
      </c>
      <c r="E368" s="269" t="s">
        <v>592</v>
      </c>
      <c r="F368" s="270" t="s">
        <v>593</v>
      </c>
      <c r="G368" s="271" t="s">
        <v>163</v>
      </c>
      <c r="H368" s="272">
        <v>770.034</v>
      </c>
      <c r="I368" s="152"/>
      <c r="J368" s="273">
        <f>ROUND(I368*H368,2)</f>
        <v>0</v>
      </c>
      <c r="K368" s="274"/>
      <c r="L368" s="188"/>
      <c r="M368" s="275" t="s">
        <v>1</v>
      </c>
      <c r="N368" s="276" t="s">
        <v>37</v>
      </c>
      <c r="O368" s="277"/>
      <c r="P368" s="278">
        <f>O368*H368</f>
        <v>0</v>
      </c>
      <c r="Q368" s="278">
        <v>0.00034</v>
      </c>
      <c r="R368" s="278">
        <f>Q368*H368</f>
        <v>0.26181156</v>
      </c>
      <c r="S368" s="278">
        <v>0</v>
      </c>
      <c r="T368" s="279">
        <f>S368*H368</f>
        <v>0</v>
      </c>
      <c r="U368" s="187"/>
      <c r="V368" s="187"/>
      <c r="W368" s="187"/>
      <c r="X368" s="187"/>
      <c r="Y368" s="187"/>
      <c r="Z368" s="187"/>
      <c r="AA368" s="187"/>
      <c r="AB368" s="187"/>
      <c r="AC368" s="187"/>
      <c r="AD368" s="187"/>
      <c r="AE368" s="187"/>
      <c r="AR368" s="280" t="s">
        <v>164</v>
      </c>
      <c r="AT368" s="280" t="s">
        <v>160</v>
      </c>
      <c r="AU368" s="280" t="s">
        <v>81</v>
      </c>
      <c r="AY368" s="180" t="s">
        <v>158</v>
      </c>
      <c r="BE368" s="281">
        <f>IF(N368="základní",J368,0)</f>
        <v>0</v>
      </c>
      <c r="BF368" s="281">
        <f>IF(N368="snížená",J368,0)</f>
        <v>0</v>
      </c>
      <c r="BG368" s="281">
        <f>IF(N368="zákl. přenesená",J368,0)</f>
        <v>0</v>
      </c>
      <c r="BH368" s="281">
        <f>IF(N368="sníž. přenesená",J368,0)</f>
        <v>0</v>
      </c>
      <c r="BI368" s="281">
        <f>IF(N368="nulová",J368,0)</f>
        <v>0</v>
      </c>
      <c r="BJ368" s="180" t="s">
        <v>79</v>
      </c>
      <c r="BK368" s="281">
        <f>ROUND(I368*H368,2)</f>
        <v>0</v>
      </c>
      <c r="BL368" s="180" t="s">
        <v>164</v>
      </c>
      <c r="BM368" s="280" t="s">
        <v>594</v>
      </c>
    </row>
    <row r="369" spans="2:51" s="290" customFormat="1" ht="12">
      <c r="B369" s="291"/>
      <c r="D369" s="284" t="s">
        <v>166</v>
      </c>
      <c r="E369" s="292" t="s">
        <v>1</v>
      </c>
      <c r="F369" s="293" t="s">
        <v>574</v>
      </c>
      <c r="H369" s="294">
        <v>770.034</v>
      </c>
      <c r="L369" s="291"/>
      <c r="M369" s="295"/>
      <c r="N369" s="296"/>
      <c r="O369" s="296"/>
      <c r="P369" s="296"/>
      <c r="Q369" s="296"/>
      <c r="R369" s="296"/>
      <c r="S369" s="296"/>
      <c r="T369" s="297"/>
      <c r="AT369" s="292" t="s">
        <v>166</v>
      </c>
      <c r="AU369" s="292" t="s">
        <v>81</v>
      </c>
      <c r="AV369" s="290" t="s">
        <v>81</v>
      </c>
      <c r="AW369" s="290" t="s">
        <v>29</v>
      </c>
      <c r="AX369" s="290" t="s">
        <v>72</v>
      </c>
      <c r="AY369" s="292" t="s">
        <v>158</v>
      </c>
    </row>
    <row r="370" spans="1:65" s="190" customFormat="1" ht="21.75" customHeight="1">
      <c r="A370" s="187"/>
      <c r="B370" s="188"/>
      <c r="C370" s="268" t="s">
        <v>595</v>
      </c>
      <c r="D370" s="268" t="s">
        <v>160</v>
      </c>
      <c r="E370" s="269" t="s">
        <v>596</v>
      </c>
      <c r="F370" s="270" t="s">
        <v>597</v>
      </c>
      <c r="G370" s="271" t="s">
        <v>163</v>
      </c>
      <c r="H370" s="272">
        <v>770.034</v>
      </c>
      <c r="I370" s="152"/>
      <c r="J370" s="273">
        <f>ROUND(I370*H370,2)</f>
        <v>0</v>
      </c>
      <c r="K370" s="274"/>
      <c r="L370" s="188"/>
      <c r="M370" s="275" t="s">
        <v>1</v>
      </c>
      <c r="N370" s="276" t="s">
        <v>37</v>
      </c>
      <c r="O370" s="277"/>
      <c r="P370" s="278">
        <f>O370*H370</f>
        <v>0</v>
      </c>
      <c r="Q370" s="278">
        <v>0.20745</v>
      </c>
      <c r="R370" s="278">
        <f>Q370*H370</f>
        <v>159.7435533</v>
      </c>
      <c r="S370" s="278">
        <v>0</v>
      </c>
      <c r="T370" s="279">
        <f>S370*H370</f>
        <v>0</v>
      </c>
      <c r="U370" s="187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R370" s="280" t="s">
        <v>164</v>
      </c>
      <c r="AT370" s="280" t="s">
        <v>160</v>
      </c>
      <c r="AU370" s="280" t="s">
        <v>81</v>
      </c>
      <c r="AY370" s="180" t="s">
        <v>158</v>
      </c>
      <c r="BE370" s="281">
        <f>IF(N370="základní",J370,0)</f>
        <v>0</v>
      </c>
      <c r="BF370" s="281">
        <f>IF(N370="snížená",J370,0)</f>
        <v>0</v>
      </c>
      <c r="BG370" s="281">
        <f>IF(N370="zákl. přenesená",J370,0)</f>
        <v>0</v>
      </c>
      <c r="BH370" s="281">
        <f>IF(N370="sníž. přenesená",J370,0)</f>
        <v>0</v>
      </c>
      <c r="BI370" s="281">
        <f>IF(N370="nulová",J370,0)</f>
        <v>0</v>
      </c>
      <c r="BJ370" s="180" t="s">
        <v>79</v>
      </c>
      <c r="BK370" s="281">
        <f>ROUND(I370*H370,2)</f>
        <v>0</v>
      </c>
      <c r="BL370" s="180" t="s">
        <v>164</v>
      </c>
      <c r="BM370" s="280" t="s">
        <v>598</v>
      </c>
    </row>
    <row r="371" spans="2:51" s="290" customFormat="1" ht="12">
      <c r="B371" s="291"/>
      <c r="D371" s="284" t="s">
        <v>166</v>
      </c>
      <c r="E371" s="292" t="s">
        <v>1</v>
      </c>
      <c r="F371" s="293" t="s">
        <v>574</v>
      </c>
      <c r="H371" s="294">
        <v>770.034</v>
      </c>
      <c r="L371" s="291"/>
      <c r="M371" s="295"/>
      <c r="N371" s="296"/>
      <c r="O371" s="296"/>
      <c r="P371" s="296"/>
      <c r="Q371" s="296"/>
      <c r="R371" s="296"/>
      <c r="S371" s="296"/>
      <c r="T371" s="297"/>
      <c r="AT371" s="292" t="s">
        <v>166</v>
      </c>
      <c r="AU371" s="292" t="s">
        <v>81</v>
      </c>
      <c r="AV371" s="290" t="s">
        <v>81</v>
      </c>
      <c r="AW371" s="290" t="s">
        <v>29</v>
      </c>
      <c r="AX371" s="290" t="s">
        <v>72</v>
      </c>
      <c r="AY371" s="292" t="s">
        <v>158</v>
      </c>
    </row>
    <row r="372" spans="1:65" s="190" customFormat="1" ht="21.75" customHeight="1">
      <c r="A372" s="187"/>
      <c r="B372" s="188"/>
      <c r="C372" s="268" t="s">
        <v>599</v>
      </c>
      <c r="D372" s="268" t="s">
        <v>160</v>
      </c>
      <c r="E372" s="269" t="s">
        <v>600</v>
      </c>
      <c r="F372" s="270" t="s">
        <v>601</v>
      </c>
      <c r="G372" s="271" t="s">
        <v>163</v>
      </c>
      <c r="H372" s="272">
        <v>770.034</v>
      </c>
      <c r="I372" s="152"/>
      <c r="J372" s="273">
        <f>ROUND(I372*H372,2)</f>
        <v>0</v>
      </c>
      <c r="K372" s="274"/>
      <c r="L372" s="188"/>
      <c r="M372" s="275" t="s">
        <v>1</v>
      </c>
      <c r="N372" s="276" t="s">
        <v>37</v>
      </c>
      <c r="O372" s="277"/>
      <c r="P372" s="278">
        <f>O372*H372</f>
        <v>0</v>
      </c>
      <c r="Q372" s="278">
        <v>0.12966</v>
      </c>
      <c r="R372" s="278">
        <f>Q372*H372</f>
        <v>99.84260843999999</v>
      </c>
      <c r="S372" s="278">
        <v>0</v>
      </c>
      <c r="T372" s="279">
        <f>S372*H372</f>
        <v>0</v>
      </c>
      <c r="U372" s="187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R372" s="280" t="s">
        <v>164</v>
      </c>
      <c r="AT372" s="280" t="s">
        <v>160</v>
      </c>
      <c r="AU372" s="280" t="s">
        <v>81</v>
      </c>
      <c r="AY372" s="180" t="s">
        <v>158</v>
      </c>
      <c r="BE372" s="281">
        <f>IF(N372="základní",J372,0)</f>
        <v>0</v>
      </c>
      <c r="BF372" s="281">
        <f>IF(N372="snížená",J372,0)</f>
        <v>0</v>
      </c>
      <c r="BG372" s="281">
        <f>IF(N372="zákl. přenesená",J372,0)</f>
        <v>0</v>
      </c>
      <c r="BH372" s="281">
        <f>IF(N372="sníž. přenesená",J372,0)</f>
        <v>0</v>
      </c>
      <c r="BI372" s="281">
        <f>IF(N372="nulová",J372,0)</f>
        <v>0</v>
      </c>
      <c r="BJ372" s="180" t="s">
        <v>79</v>
      </c>
      <c r="BK372" s="281">
        <f>ROUND(I372*H372,2)</f>
        <v>0</v>
      </c>
      <c r="BL372" s="180" t="s">
        <v>164</v>
      </c>
      <c r="BM372" s="280" t="s">
        <v>602</v>
      </c>
    </row>
    <row r="373" spans="2:51" s="290" customFormat="1" ht="12">
      <c r="B373" s="291"/>
      <c r="D373" s="284" t="s">
        <v>166</v>
      </c>
      <c r="E373" s="292" t="s">
        <v>1</v>
      </c>
      <c r="F373" s="293" t="s">
        <v>574</v>
      </c>
      <c r="H373" s="294">
        <v>770.034</v>
      </c>
      <c r="L373" s="291"/>
      <c r="M373" s="295"/>
      <c r="N373" s="296"/>
      <c r="O373" s="296"/>
      <c r="P373" s="296"/>
      <c r="Q373" s="296"/>
      <c r="R373" s="296"/>
      <c r="S373" s="296"/>
      <c r="T373" s="297"/>
      <c r="AT373" s="292" t="s">
        <v>166</v>
      </c>
      <c r="AU373" s="292" t="s">
        <v>81</v>
      </c>
      <c r="AV373" s="290" t="s">
        <v>81</v>
      </c>
      <c r="AW373" s="290" t="s">
        <v>29</v>
      </c>
      <c r="AX373" s="290" t="s">
        <v>72</v>
      </c>
      <c r="AY373" s="292" t="s">
        <v>158</v>
      </c>
    </row>
    <row r="374" spans="1:65" s="190" customFormat="1" ht="16.5" customHeight="1">
      <c r="A374" s="187"/>
      <c r="B374" s="188"/>
      <c r="C374" s="268" t="s">
        <v>603</v>
      </c>
      <c r="D374" s="268" t="s">
        <v>160</v>
      </c>
      <c r="E374" s="269" t="s">
        <v>604</v>
      </c>
      <c r="F374" s="270" t="s">
        <v>605</v>
      </c>
      <c r="G374" s="271" t="s">
        <v>226</v>
      </c>
      <c r="H374" s="272">
        <v>172.93</v>
      </c>
      <c r="I374" s="152"/>
      <c r="J374" s="273">
        <f>ROUND(I374*H374,2)</f>
        <v>0</v>
      </c>
      <c r="K374" s="274"/>
      <c r="L374" s="188"/>
      <c r="M374" s="275" t="s">
        <v>1</v>
      </c>
      <c r="N374" s="276" t="s">
        <v>37</v>
      </c>
      <c r="O374" s="277"/>
      <c r="P374" s="278">
        <f>O374*H374</f>
        <v>0</v>
      </c>
      <c r="Q374" s="278">
        <v>0.00028</v>
      </c>
      <c r="R374" s="278">
        <f>Q374*H374</f>
        <v>0.048420399999999995</v>
      </c>
      <c r="S374" s="278">
        <v>0</v>
      </c>
      <c r="T374" s="279">
        <f>S374*H374</f>
        <v>0</v>
      </c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R374" s="280" t="s">
        <v>164</v>
      </c>
      <c r="AT374" s="280" t="s">
        <v>160</v>
      </c>
      <c r="AU374" s="280" t="s">
        <v>81</v>
      </c>
      <c r="AY374" s="180" t="s">
        <v>158</v>
      </c>
      <c r="BE374" s="281">
        <f>IF(N374="základní",J374,0)</f>
        <v>0</v>
      </c>
      <c r="BF374" s="281">
        <f>IF(N374="snížená",J374,0)</f>
        <v>0</v>
      </c>
      <c r="BG374" s="281">
        <f>IF(N374="zákl. přenesená",J374,0)</f>
        <v>0</v>
      </c>
      <c r="BH374" s="281">
        <f>IF(N374="sníž. přenesená",J374,0)</f>
        <v>0</v>
      </c>
      <c r="BI374" s="281">
        <f>IF(N374="nulová",J374,0)</f>
        <v>0</v>
      </c>
      <c r="BJ374" s="180" t="s">
        <v>79</v>
      </c>
      <c r="BK374" s="281">
        <f>ROUND(I374*H374,2)</f>
        <v>0</v>
      </c>
      <c r="BL374" s="180" t="s">
        <v>164</v>
      </c>
      <c r="BM374" s="280" t="s">
        <v>606</v>
      </c>
    </row>
    <row r="375" spans="2:51" s="282" customFormat="1" ht="12">
      <c r="B375" s="283"/>
      <c r="D375" s="284" t="s">
        <v>166</v>
      </c>
      <c r="E375" s="285" t="s">
        <v>1</v>
      </c>
      <c r="F375" s="286" t="s">
        <v>585</v>
      </c>
      <c r="H375" s="285" t="s">
        <v>1</v>
      </c>
      <c r="L375" s="283"/>
      <c r="M375" s="287"/>
      <c r="N375" s="288"/>
      <c r="O375" s="288"/>
      <c r="P375" s="288"/>
      <c r="Q375" s="288"/>
      <c r="R375" s="288"/>
      <c r="S375" s="288"/>
      <c r="T375" s="289"/>
      <c r="AT375" s="285" t="s">
        <v>166</v>
      </c>
      <c r="AU375" s="285" t="s">
        <v>81</v>
      </c>
      <c r="AV375" s="282" t="s">
        <v>79</v>
      </c>
      <c r="AW375" s="282" t="s">
        <v>29</v>
      </c>
      <c r="AX375" s="282" t="s">
        <v>72</v>
      </c>
      <c r="AY375" s="285" t="s">
        <v>158</v>
      </c>
    </row>
    <row r="376" spans="2:51" s="290" customFormat="1" ht="12">
      <c r="B376" s="291"/>
      <c r="D376" s="284" t="s">
        <v>166</v>
      </c>
      <c r="E376" s="292" t="s">
        <v>1</v>
      </c>
      <c r="F376" s="293" t="s">
        <v>607</v>
      </c>
      <c r="H376" s="294">
        <v>172.93</v>
      </c>
      <c r="L376" s="291"/>
      <c r="M376" s="295"/>
      <c r="N376" s="296"/>
      <c r="O376" s="296"/>
      <c r="P376" s="296"/>
      <c r="Q376" s="296"/>
      <c r="R376" s="296"/>
      <c r="S376" s="296"/>
      <c r="T376" s="297"/>
      <c r="AT376" s="292" t="s">
        <v>166</v>
      </c>
      <c r="AU376" s="292" t="s">
        <v>81</v>
      </c>
      <c r="AV376" s="290" t="s">
        <v>81</v>
      </c>
      <c r="AW376" s="290" t="s">
        <v>29</v>
      </c>
      <c r="AX376" s="290" t="s">
        <v>72</v>
      </c>
      <c r="AY376" s="292" t="s">
        <v>158</v>
      </c>
    </row>
    <row r="377" spans="1:65" s="190" customFormat="1" ht="21.75" customHeight="1">
      <c r="A377" s="187"/>
      <c r="B377" s="188"/>
      <c r="C377" s="268" t="s">
        <v>608</v>
      </c>
      <c r="D377" s="268" t="s">
        <v>160</v>
      </c>
      <c r="E377" s="269" t="s">
        <v>609</v>
      </c>
      <c r="F377" s="270" t="s">
        <v>610</v>
      </c>
      <c r="G377" s="271" t="s">
        <v>226</v>
      </c>
      <c r="H377" s="272">
        <v>7.8</v>
      </c>
      <c r="I377" s="152"/>
      <c r="J377" s="273">
        <f>ROUND(I377*H377,2)</f>
        <v>0</v>
      </c>
      <c r="K377" s="274"/>
      <c r="L377" s="188"/>
      <c r="M377" s="275" t="s">
        <v>1</v>
      </c>
      <c r="N377" s="276" t="s">
        <v>37</v>
      </c>
      <c r="O377" s="277"/>
      <c r="P377" s="278">
        <f>O377*H377</f>
        <v>0</v>
      </c>
      <c r="Q377" s="278">
        <v>0.00061</v>
      </c>
      <c r="R377" s="278">
        <f>Q377*H377</f>
        <v>0.004758</v>
      </c>
      <c r="S377" s="278">
        <v>0</v>
      </c>
      <c r="T377" s="279">
        <f>S377*H377</f>
        <v>0</v>
      </c>
      <c r="U377" s="187"/>
      <c r="V377" s="187"/>
      <c r="W377" s="187"/>
      <c r="X377" s="187"/>
      <c r="Y377" s="187"/>
      <c r="Z377" s="187"/>
      <c r="AA377" s="187"/>
      <c r="AB377" s="187"/>
      <c r="AC377" s="187"/>
      <c r="AD377" s="187"/>
      <c r="AE377" s="187"/>
      <c r="AR377" s="280" t="s">
        <v>164</v>
      </c>
      <c r="AT377" s="280" t="s">
        <v>160</v>
      </c>
      <c r="AU377" s="280" t="s">
        <v>81</v>
      </c>
      <c r="AY377" s="180" t="s">
        <v>158</v>
      </c>
      <c r="BE377" s="281">
        <f>IF(N377="základní",J377,0)</f>
        <v>0</v>
      </c>
      <c r="BF377" s="281">
        <f>IF(N377="snížená",J377,0)</f>
        <v>0</v>
      </c>
      <c r="BG377" s="281">
        <f>IF(N377="zákl. přenesená",J377,0)</f>
        <v>0</v>
      </c>
      <c r="BH377" s="281">
        <f>IF(N377="sníž. přenesená",J377,0)</f>
        <v>0</v>
      </c>
      <c r="BI377" s="281">
        <f>IF(N377="nulová",J377,0)</f>
        <v>0</v>
      </c>
      <c r="BJ377" s="180" t="s">
        <v>79</v>
      </c>
      <c r="BK377" s="281">
        <f>ROUND(I377*H377,2)</f>
        <v>0</v>
      </c>
      <c r="BL377" s="180" t="s">
        <v>164</v>
      </c>
      <c r="BM377" s="280" t="s">
        <v>611</v>
      </c>
    </row>
    <row r="378" spans="2:51" s="282" customFormat="1" ht="12">
      <c r="B378" s="283"/>
      <c r="D378" s="284" t="s">
        <v>166</v>
      </c>
      <c r="E378" s="285" t="s">
        <v>1</v>
      </c>
      <c r="F378" s="286" t="s">
        <v>585</v>
      </c>
      <c r="H378" s="285" t="s">
        <v>1</v>
      </c>
      <c r="L378" s="283"/>
      <c r="M378" s="287"/>
      <c r="N378" s="288"/>
      <c r="O378" s="288"/>
      <c r="P378" s="288"/>
      <c r="Q378" s="288"/>
      <c r="R378" s="288"/>
      <c r="S378" s="288"/>
      <c r="T378" s="289"/>
      <c r="AT378" s="285" t="s">
        <v>166</v>
      </c>
      <c r="AU378" s="285" t="s">
        <v>81</v>
      </c>
      <c r="AV378" s="282" t="s">
        <v>79</v>
      </c>
      <c r="AW378" s="282" t="s">
        <v>29</v>
      </c>
      <c r="AX378" s="282" t="s">
        <v>72</v>
      </c>
      <c r="AY378" s="285" t="s">
        <v>158</v>
      </c>
    </row>
    <row r="379" spans="2:51" s="290" customFormat="1" ht="12">
      <c r="B379" s="291"/>
      <c r="D379" s="284" t="s">
        <v>166</v>
      </c>
      <c r="E379" s="292" t="s">
        <v>1</v>
      </c>
      <c r="F379" s="293" t="s">
        <v>612</v>
      </c>
      <c r="H379" s="294">
        <v>7.8</v>
      </c>
      <c r="L379" s="291"/>
      <c r="M379" s="295"/>
      <c r="N379" s="296"/>
      <c r="O379" s="296"/>
      <c r="P379" s="296"/>
      <c r="Q379" s="296"/>
      <c r="R379" s="296"/>
      <c r="S379" s="296"/>
      <c r="T379" s="297"/>
      <c r="AT379" s="292" t="s">
        <v>166</v>
      </c>
      <c r="AU379" s="292" t="s">
        <v>81</v>
      </c>
      <c r="AV379" s="290" t="s">
        <v>81</v>
      </c>
      <c r="AW379" s="290" t="s">
        <v>29</v>
      </c>
      <c r="AX379" s="290" t="s">
        <v>72</v>
      </c>
      <c r="AY379" s="292" t="s">
        <v>158</v>
      </c>
    </row>
    <row r="380" spans="1:65" s="190" customFormat="1" ht="21.75" customHeight="1">
      <c r="A380" s="187"/>
      <c r="B380" s="188"/>
      <c r="C380" s="268" t="s">
        <v>613</v>
      </c>
      <c r="D380" s="268" t="s">
        <v>160</v>
      </c>
      <c r="E380" s="269" t="s">
        <v>614</v>
      </c>
      <c r="F380" s="270" t="s">
        <v>615</v>
      </c>
      <c r="G380" s="271" t="s">
        <v>226</v>
      </c>
      <c r="H380" s="272">
        <v>66.35</v>
      </c>
      <c r="I380" s="152"/>
      <c r="J380" s="273">
        <f>ROUND(I380*H380,2)</f>
        <v>0</v>
      </c>
      <c r="K380" s="274"/>
      <c r="L380" s="188"/>
      <c r="M380" s="275" t="s">
        <v>1</v>
      </c>
      <c r="N380" s="276" t="s">
        <v>37</v>
      </c>
      <c r="O380" s="277"/>
      <c r="P380" s="278">
        <f>O380*H380</f>
        <v>0</v>
      </c>
      <c r="Q380" s="278">
        <v>0.3697</v>
      </c>
      <c r="R380" s="278">
        <f>Q380*H380</f>
        <v>24.529594999999997</v>
      </c>
      <c r="S380" s="278">
        <v>0</v>
      </c>
      <c r="T380" s="279">
        <f>S380*H380</f>
        <v>0</v>
      </c>
      <c r="U380" s="187"/>
      <c r="V380" s="187"/>
      <c r="W380" s="187"/>
      <c r="X380" s="187"/>
      <c r="Y380" s="187"/>
      <c r="Z380" s="187"/>
      <c r="AA380" s="187"/>
      <c r="AB380" s="187"/>
      <c r="AC380" s="187"/>
      <c r="AD380" s="187"/>
      <c r="AE380" s="187"/>
      <c r="AR380" s="280" t="s">
        <v>164</v>
      </c>
      <c r="AT380" s="280" t="s">
        <v>160</v>
      </c>
      <c r="AU380" s="280" t="s">
        <v>81</v>
      </c>
      <c r="AY380" s="180" t="s">
        <v>158</v>
      </c>
      <c r="BE380" s="281">
        <f>IF(N380="základní",J380,0)</f>
        <v>0</v>
      </c>
      <c r="BF380" s="281">
        <f>IF(N380="snížená",J380,0)</f>
        <v>0</v>
      </c>
      <c r="BG380" s="281">
        <f>IF(N380="zákl. přenesená",J380,0)</f>
        <v>0</v>
      </c>
      <c r="BH380" s="281">
        <f>IF(N380="sníž. přenesená",J380,0)</f>
        <v>0</v>
      </c>
      <c r="BI380" s="281">
        <f>IF(N380="nulová",J380,0)</f>
        <v>0</v>
      </c>
      <c r="BJ380" s="180" t="s">
        <v>79</v>
      </c>
      <c r="BK380" s="281">
        <f>ROUND(I380*H380,2)</f>
        <v>0</v>
      </c>
      <c r="BL380" s="180" t="s">
        <v>164</v>
      </c>
      <c r="BM380" s="280" t="s">
        <v>616</v>
      </c>
    </row>
    <row r="381" spans="2:51" s="282" customFormat="1" ht="12">
      <c r="B381" s="283"/>
      <c r="D381" s="284" t="s">
        <v>166</v>
      </c>
      <c r="E381" s="285" t="s">
        <v>1</v>
      </c>
      <c r="F381" s="286" t="s">
        <v>585</v>
      </c>
      <c r="H381" s="285" t="s">
        <v>1</v>
      </c>
      <c r="L381" s="283"/>
      <c r="M381" s="287"/>
      <c r="N381" s="288"/>
      <c r="O381" s="288"/>
      <c r="P381" s="288"/>
      <c r="Q381" s="288"/>
      <c r="R381" s="288"/>
      <c r="S381" s="288"/>
      <c r="T381" s="289"/>
      <c r="AT381" s="285" t="s">
        <v>166</v>
      </c>
      <c r="AU381" s="285" t="s">
        <v>81</v>
      </c>
      <c r="AV381" s="282" t="s">
        <v>79</v>
      </c>
      <c r="AW381" s="282" t="s">
        <v>29</v>
      </c>
      <c r="AX381" s="282" t="s">
        <v>72</v>
      </c>
      <c r="AY381" s="285" t="s">
        <v>158</v>
      </c>
    </row>
    <row r="382" spans="2:51" s="290" customFormat="1" ht="12">
      <c r="B382" s="291"/>
      <c r="D382" s="284" t="s">
        <v>166</v>
      </c>
      <c r="E382" s="292" t="s">
        <v>1</v>
      </c>
      <c r="F382" s="293" t="s">
        <v>617</v>
      </c>
      <c r="H382" s="294">
        <v>66.35</v>
      </c>
      <c r="L382" s="291"/>
      <c r="M382" s="295"/>
      <c r="N382" s="296"/>
      <c r="O382" s="296"/>
      <c r="P382" s="296"/>
      <c r="Q382" s="296"/>
      <c r="R382" s="296"/>
      <c r="S382" s="296"/>
      <c r="T382" s="297"/>
      <c r="AT382" s="292" t="s">
        <v>166</v>
      </c>
      <c r="AU382" s="292" t="s">
        <v>81</v>
      </c>
      <c r="AV382" s="290" t="s">
        <v>81</v>
      </c>
      <c r="AW382" s="290" t="s">
        <v>29</v>
      </c>
      <c r="AX382" s="290" t="s">
        <v>72</v>
      </c>
      <c r="AY382" s="292" t="s">
        <v>158</v>
      </c>
    </row>
    <row r="383" spans="1:65" s="190" customFormat="1" ht="21.75" customHeight="1">
      <c r="A383" s="187"/>
      <c r="B383" s="188"/>
      <c r="C383" s="268" t="s">
        <v>618</v>
      </c>
      <c r="D383" s="268" t="s">
        <v>160</v>
      </c>
      <c r="E383" s="269" t="s">
        <v>619</v>
      </c>
      <c r="F383" s="270" t="s">
        <v>620</v>
      </c>
      <c r="G383" s="271" t="s">
        <v>163</v>
      </c>
      <c r="H383" s="272">
        <v>752.337</v>
      </c>
      <c r="I383" s="152"/>
      <c r="J383" s="273">
        <f>ROUND(I383*H383,2)</f>
        <v>0</v>
      </c>
      <c r="K383" s="274"/>
      <c r="L383" s="188"/>
      <c r="M383" s="275" t="s">
        <v>1</v>
      </c>
      <c r="N383" s="276" t="s">
        <v>37</v>
      </c>
      <c r="O383" s="277"/>
      <c r="P383" s="278">
        <f>O383*H383</f>
        <v>0</v>
      </c>
      <c r="Q383" s="278">
        <v>0.048</v>
      </c>
      <c r="R383" s="278">
        <f>Q383*H383</f>
        <v>36.112176</v>
      </c>
      <c r="S383" s="278">
        <v>0.048</v>
      </c>
      <c r="T383" s="279">
        <f>S383*H383</f>
        <v>36.112176</v>
      </c>
      <c r="U383" s="187"/>
      <c r="V383" s="187"/>
      <c r="W383" s="187"/>
      <c r="X383" s="187"/>
      <c r="Y383" s="187"/>
      <c r="Z383" s="187"/>
      <c r="AA383" s="187"/>
      <c r="AB383" s="187"/>
      <c r="AC383" s="187"/>
      <c r="AD383" s="187"/>
      <c r="AE383" s="187"/>
      <c r="AR383" s="280" t="s">
        <v>164</v>
      </c>
      <c r="AT383" s="280" t="s">
        <v>160</v>
      </c>
      <c r="AU383" s="280" t="s">
        <v>81</v>
      </c>
      <c r="AY383" s="180" t="s">
        <v>158</v>
      </c>
      <c r="BE383" s="281">
        <f>IF(N383="základní",J383,0)</f>
        <v>0</v>
      </c>
      <c r="BF383" s="281">
        <f>IF(N383="snížená",J383,0)</f>
        <v>0</v>
      </c>
      <c r="BG383" s="281">
        <f>IF(N383="zákl. přenesená",J383,0)</f>
        <v>0</v>
      </c>
      <c r="BH383" s="281">
        <f>IF(N383="sníž. přenesená",J383,0)</f>
        <v>0</v>
      </c>
      <c r="BI383" s="281">
        <f>IF(N383="nulová",J383,0)</f>
        <v>0</v>
      </c>
      <c r="BJ383" s="180" t="s">
        <v>79</v>
      </c>
      <c r="BK383" s="281">
        <f>ROUND(I383*H383,2)</f>
        <v>0</v>
      </c>
      <c r="BL383" s="180" t="s">
        <v>164</v>
      </c>
      <c r="BM383" s="280" t="s">
        <v>621</v>
      </c>
    </row>
    <row r="384" spans="2:51" s="282" customFormat="1" ht="12">
      <c r="B384" s="283"/>
      <c r="D384" s="284" t="s">
        <v>166</v>
      </c>
      <c r="E384" s="285" t="s">
        <v>1</v>
      </c>
      <c r="F384" s="286" t="s">
        <v>585</v>
      </c>
      <c r="H384" s="285" t="s">
        <v>1</v>
      </c>
      <c r="L384" s="283"/>
      <c r="M384" s="287"/>
      <c r="N384" s="288"/>
      <c r="O384" s="288"/>
      <c r="P384" s="288"/>
      <c r="Q384" s="288"/>
      <c r="R384" s="288"/>
      <c r="S384" s="288"/>
      <c r="T384" s="289"/>
      <c r="AT384" s="285" t="s">
        <v>166</v>
      </c>
      <c r="AU384" s="285" t="s">
        <v>81</v>
      </c>
      <c r="AV384" s="282" t="s">
        <v>79</v>
      </c>
      <c r="AW384" s="282" t="s">
        <v>29</v>
      </c>
      <c r="AX384" s="282" t="s">
        <v>72</v>
      </c>
      <c r="AY384" s="285" t="s">
        <v>158</v>
      </c>
    </row>
    <row r="385" spans="2:51" s="290" customFormat="1" ht="12">
      <c r="B385" s="291"/>
      <c r="D385" s="284" t="s">
        <v>166</v>
      </c>
      <c r="E385" s="292" t="s">
        <v>1</v>
      </c>
      <c r="F385" s="293" t="s">
        <v>622</v>
      </c>
      <c r="H385" s="294">
        <v>752.337</v>
      </c>
      <c r="L385" s="291"/>
      <c r="M385" s="295"/>
      <c r="N385" s="296"/>
      <c r="O385" s="296"/>
      <c r="P385" s="296"/>
      <c r="Q385" s="296"/>
      <c r="R385" s="296"/>
      <c r="S385" s="296"/>
      <c r="T385" s="297"/>
      <c r="AT385" s="292" t="s">
        <v>166</v>
      </c>
      <c r="AU385" s="292" t="s">
        <v>81</v>
      </c>
      <c r="AV385" s="290" t="s">
        <v>81</v>
      </c>
      <c r="AW385" s="290" t="s">
        <v>29</v>
      </c>
      <c r="AX385" s="290" t="s">
        <v>72</v>
      </c>
      <c r="AY385" s="292" t="s">
        <v>158</v>
      </c>
    </row>
    <row r="386" spans="1:65" s="190" customFormat="1" ht="21.75" customHeight="1">
      <c r="A386" s="187"/>
      <c r="B386" s="188"/>
      <c r="C386" s="268" t="s">
        <v>623</v>
      </c>
      <c r="D386" s="268" t="s">
        <v>160</v>
      </c>
      <c r="E386" s="269" t="s">
        <v>624</v>
      </c>
      <c r="F386" s="270" t="s">
        <v>625</v>
      </c>
      <c r="G386" s="271" t="s">
        <v>163</v>
      </c>
      <c r="H386" s="272">
        <v>752.337</v>
      </c>
      <c r="I386" s="152"/>
      <c r="J386" s="273">
        <f>ROUND(I386*H386,2)</f>
        <v>0</v>
      </c>
      <c r="K386" s="274"/>
      <c r="L386" s="188"/>
      <c r="M386" s="275" t="s">
        <v>1</v>
      </c>
      <c r="N386" s="276" t="s">
        <v>37</v>
      </c>
      <c r="O386" s="277"/>
      <c r="P386" s="278">
        <f>O386*H386</f>
        <v>0</v>
      </c>
      <c r="Q386" s="278">
        <v>0.0045</v>
      </c>
      <c r="R386" s="278">
        <f>Q386*H386</f>
        <v>3.3855164999999996</v>
      </c>
      <c r="S386" s="278">
        <v>0</v>
      </c>
      <c r="T386" s="279">
        <f>S386*H386</f>
        <v>0</v>
      </c>
      <c r="U386" s="187"/>
      <c r="V386" s="187"/>
      <c r="W386" s="187"/>
      <c r="X386" s="187"/>
      <c r="Y386" s="187"/>
      <c r="Z386" s="187"/>
      <c r="AA386" s="187"/>
      <c r="AB386" s="187"/>
      <c r="AC386" s="187"/>
      <c r="AD386" s="187"/>
      <c r="AE386" s="187"/>
      <c r="AR386" s="280" t="s">
        <v>164</v>
      </c>
      <c r="AT386" s="280" t="s">
        <v>160</v>
      </c>
      <c r="AU386" s="280" t="s">
        <v>81</v>
      </c>
      <c r="AY386" s="180" t="s">
        <v>158</v>
      </c>
      <c r="BE386" s="281">
        <f>IF(N386="základní",J386,0)</f>
        <v>0</v>
      </c>
      <c r="BF386" s="281">
        <f>IF(N386="snížená",J386,0)</f>
        <v>0</v>
      </c>
      <c r="BG386" s="281">
        <f>IF(N386="zákl. přenesená",J386,0)</f>
        <v>0</v>
      </c>
      <c r="BH386" s="281">
        <f>IF(N386="sníž. přenesená",J386,0)</f>
        <v>0</v>
      </c>
      <c r="BI386" s="281">
        <f>IF(N386="nulová",J386,0)</f>
        <v>0</v>
      </c>
      <c r="BJ386" s="180" t="s">
        <v>79</v>
      </c>
      <c r="BK386" s="281">
        <f>ROUND(I386*H386,2)</f>
        <v>0</v>
      </c>
      <c r="BL386" s="180" t="s">
        <v>164</v>
      </c>
      <c r="BM386" s="280" t="s">
        <v>626</v>
      </c>
    </row>
    <row r="387" spans="2:51" s="290" customFormat="1" ht="12">
      <c r="B387" s="291"/>
      <c r="D387" s="284" t="s">
        <v>166</v>
      </c>
      <c r="E387" s="292" t="s">
        <v>1</v>
      </c>
      <c r="F387" s="293" t="s">
        <v>627</v>
      </c>
      <c r="H387" s="294">
        <v>752.337</v>
      </c>
      <c r="L387" s="291"/>
      <c r="M387" s="295"/>
      <c r="N387" s="296"/>
      <c r="O387" s="296"/>
      <c r="P387" s="296"/>
      <c r="Q387" s="296"/>
      <c r="R387" s="296"/>
      <c r="S387" s="296"/>
      <c r="T387" s="297"/>
      <c r="AT387" s="292" t="s">
        <v>166</v>
      </c>
      <c r="AU387" s="292" t="s">
        <v>81</v>
      </c>
      <c r="AV387" s="290" t="s">
        <v>81</v>
      </c>
      <c r="AW387" s="290" t="s">
        <v>29</v>
      </c>
      <c r="AX387" s="290" t="s">
        <v>72</v>
      </c>
      <c r="AY387" s="292" t="s">
        <v>158</v>
      </c>
    </row>
    <row r="388" spans="1:65" s="190" customFormat="1" ht="21.75" customHeight="1">
      <c r="A388" s="187"/>
      <c r="B388" s="188"/>
      <c r="C388" s="268" t="s">
        <v>628</v>
      </c>
      <c r="D388" s="268" t="s">
        <v>160</v>
      </c>
      <c r="E388" s="269" t="s">
        <v>629</v>
      </c>
      <c r="F388" s="270" t="s">
        <v>630</v>
      </c>
      <c r="G388" s="271" t="s">
        <v>163</v>
      </c>
      <c r="H388" s="272">
        <v>752.337</v>
      </c>
      <c r="I388" s="152"/>
      <c r="J388" s="273">
        <f>ROUND(I388*H388,2)</f>
        <v>0</v>
      </c>
      <c r="K388" s="274"/>
      <c r="L388" s="188"/>
      <c r="M388" s="275" t="s">
        <v>1</v>
      </c>
      <c r="N388" s="276" t="s">
        <v>37</v>
      </c>
      <c r="O388" s="277"/>
      <c r="P388" s="278">
        <f>O388*H388</f>
        <v>0</v>
      </c>
      <c r="Q388" s="278">
        <v>0.0081</v>
      </c>
      <c r="R388" s="278">
        <f>Q388*H388</f>
        <v>6.0939296999999994</v>
      </c>
      <c r="S388" s="278">
        <v>0</v>
      </c>
      <c r="T388" s="279">
        <f>S388*H388</f>
        <v>0</v>
      </c>
      <c r="U388" s="187"/>
      <c r="V388" s="187"/>
      <c r="W388" s="187"/>
      <c r="X388" s="187"/>
      <c r="Y388" s="187"/>
      <c r="Z388" s="187"/>
      <c r="AA388" s="187"/>
      <c r="AB388" s="187"/>
      <c r="AC388" s="187"/>
      <c r="AD388" s="187"/>
      <c r="AE388" s="187"/>
      <c r="AR388" s="280" t="s">
        <v>164</v>
      </c>
      <c r="AT388" s="280" t="s">
        <v>160</v>
      </c>
      <c r="AU388" s="280" t="s">
        <v>81</v>
      </c>
      <c r="AY388" s="180" t="s">
        <v>158</v>
      </c>
      <c r="BE388" s="281">
        <f>IF(N388="základní",J388,0)</f>
        <v>0</v>
      </c>
      <c r="BF388" s="281">
        <f>IF(N388="snížená",J388,0)</f>
        <v>0</v>
      </c>
      <c r="BG388" s="281">
        <f>IF(N388="zákl. přenesená",J388,0)</f>
        <v>0</v>
      </c>
      <c r="BH388" s="281">
        <f>IF(N388="sníž. přenesená",J388,0)</f>
        <v>0</v>
      </c>
      <c r="BI388" s="281">
        <f>IF(N388="nulová",J388,0)</f>
        <v>0</v>
      </c>
      <c r="BJ388" s="180" t="s">
        <v>79</v>
      </c>
      <c r="BK388" s="281">
        <f>ROUND(I388*H388,2)</f>
        <v>0</v>
      </c>
      <c r="BL388" s="180" t="s">
        <v>164</v>
      </c>
      <c r="BM388" s="280" t="s">
        <v>631</v>
      </c>
    </row>
    <row r="389" spans="2:51" s="290" customFormat="1" ht="12">
      <c r="B389" s="291"/>
      <c r="D389" s="284" t="s">
        <v>166</v>
      </c>
      <c r="E389" s="292" t="s">
        <v>1</v>
      </c>
      <c r="F389" s="293" t="s">
        <v>627</v>
      </c>
      <c r="H389" s="294">
        <v>752.337</v>
      </c>
      <c r="L389" s="291"/>
      <c r="M389" s="295"/>
      <c r="N389" s="296"/>
      <c r="O389" s="296"/>
      <c r="P389" s="296"/>
      <c r="Q389" s="296"/>
      <c r="R389" s="296"/>
      <c r="S389" s="296"/>
      <c r="T389" s="297"/>
      <c r="AT389" s="292" t="s">
        <v>166</v>
      </c>
      <c r="AU389" s="292" t="s">
        <v>81</v>
      </c>
      <c r="AV389" s="290" t="s">
        <v>81</v>
      </c>
      <c r="AW389" s="290" t="s">
        <v>29</v>
      </c>
      <c r="AX389" s="290" t="s">
        <v>72</v>
      </c>
      <c r="AY389" s="292" t="s">
        <v>158</v>
      </c>
    </row>
    <row r="390" spans="1:65" s="190" customFormat="1" ht="33" customHeight="1">
      <c r="A390" s="187"/>
      <c r="B390" s="188"/>
      <c r="C390" s="268" t="s">
        <v>632</v>
      </c>
      <c r="D390" s="268" t="s">
        <v>160</v>
      </c>
      <c r="E390" s="269" t="s">
        <v>633</v>
      </c>
      <c r="F390" s="270" t="s">
        <v>634</v>
      </c>
      <c r="G390" s="271" t="s">
        <v>163</v>
      </c>
      <c r="H390" s="272">
        <v>752.337</v>
      </c>
      <c r="I390" s="152"/>
      <c r="J390" s="273">
        <f>ROUND(I390*H390,2)</f>
        <v>0</v>
      </c>
      <c r="K390" s="274"/>
      <c r="L390" s="188"/>
      <c r="M390" s="275" t="s">
        <v>1</v>
      </c>
      <c r="N390" s="276" t="s">
        <v>37</v>
      </c>
      <c r="O390" s="277"/>
      <c r="P390" s="278">
        <f>O390*H390</f>
        <v>0</v>
      </c>
      <c r="Q390" s="278">
        <v>0.00667</v>
      </c>
      <c r="R390" s="278">
        <f>Q390*H390</f>
        <v>5.01808779</v>
      </c>
      <c r="S390" s="278">
        <v>0</v>
      </c>
      <c r="T390" s="279">
        <f>S390*H390</f>
        <v>0</v>
      </c>
      <c r="U390" s="187"/>
      <c r="V390" s="187"/>
      <c r="W390" s="187"/>
      <c r="X390" s="187"/>
      <c r="Y390" s="187"/>
      <c r="Z390" s="187"/>
      <c r="AA390" s="187"/>
      <c r="AB390" s="187"/>
      <c r="AC390" s="187"/>
      <c r="AD390" s="187"/>
      <c r="AE390" s="187"/>
      <c r="AR390" s="280" t="s">
        <v>164</v>
      </c>
      <c r="AT390" s="280" t="s">
        <v>160</v>
      </c>
      <c r="AU390" s="280" t="s">
        <v>81</v>
      </c>
      <c r="AY390" s="180" t="s">
        <v>158</v>
      </c>
      <c r="BE390" s="281">
        <f>IF(N390="základní",J390,0)</f>
        <v>0</v>
      </c>
      <c r="BF390" s="281">
        <f>IF(N390="snížená",J390,0)</f>
        <v>0</v>
      </c>
      <c r="BG390" s="281">
        <f>IF(N390="zákl. přenesená",J390,0)</f>
        <v>0</v>
      </c>
      <c r="BH390" s="281">
        <f>IF(N390="sníž. přenesená",J390,0)</f>
        <v>0</v>
      </c>
      <c r="BI390" s="281">
        <f>IF(N390="nulová",J390,0)</f>
        <v>0</v>
      </c>
      <c r="BJ390" s="180" t="s">
        <v>79</v>
      </c>
      <c r="BK390" s="281">
        <f>ROUND(I390*H390,2)</f>
        <v>0</v>
      </c>
      <c r="BL390" s="180" t="s">
        <v>164</v>
      </c>
      <c r="BM390" s="280" t="s">
        <v>635</v>
      </c>
    </row>
    <row r="391" spans="2:51" s="290" customFormat="1" ht="12">
      <c r="B391" s="291"/>
      <c r="D391" s="284" t="s">
        <v>166</v>
      </c>
      <c r="E391" s="292" t="s">
        <v>1</v>
      </c>
      <c r="F391" s="293" t="s">
        <v>627</v>
      </c>
      <c r="H391" s="294">
        <v>752.337</v>
      </c>
      <c r="L391" s="291"/>
      <c r="M391" s="295"/>
      <c r="N391" s="296"/>
      <c r="O391" s="296"/>
      <c r="P391" s="296"/>
      <c r="Q391" s="296"/>
      <c r="R391" s="296"/>
      <c r="S391" s="296"/>
      <c r="T391" s="297"/>
      <c r="AT391" s="292" t="s">
        <v>166</v>
      </c>
      <c r="AU391" s="292" t="s">
        <v>81</v>
      </c>
      <c r="AV391" s="290" t="s">
        <v>81</v>
      </c>
      <c r="AW391" s="290" t="s">
        <v>29</v>
      </c>
      <c r="AX391" s="290" t="s">
        <v>72</v>
      </c>
      <c r="AY391" s="292" t="s">
        <v>158</v>
      </c>
    </row>
    <row r="392" spans="1:65" s="190" customFormat="1" ht="16.5" customHeight="1">
      <c r="A392" s="187"/>
      <c r="B392" s="188"/>
      <c r="C392" s="268" t="s">
        <v>636</v>
      </c>
      <c r="D392" s="268" t="s">
        <v>160</v>
      </c>
      <c r="E392" s="269" t="s">
        <v>637</v>
      </c>
      <c r="F392" s="270" t="s">
        <v>638</v>
      </c>
      <c r="G392" s="271" t="s">
        <v>163</v>
      </c>
      <c r="H392" s="272">
        <v>752.337</v>
      </c>
      <c r="I392" s="152"/>
      <c r="J392" s="273">
        <f>ROUND(I392*H392,2)</f>
        <v>0</v>
      </c>
      <c r="K392" s="274"/>
      <c r="L392" s="188"/>
      <c r="M392" s="275" t="s">
        <v>1</v>
      </c>
      <c r="N392" s="276" t="s">
        <v>37</v>
      </c>
      <c r="O392" s="277"/>
      <c r="P392" s="278">
        <f>O392*H392</f>
        <v>0</v>
      </c>
      <c r="Q392" s="278">
        <v>0.0013</v>
      </c>
      <c r="R392" s="278">
        <f>Q392*H392</f>
        <v>0.9780380999999999</v>
      </c>
      <c r="S392" s="278">
        <v>0</v>
      </c>
      <c r="T392" s="279">
        <f>S392*H392</f>
        <v>0</v>
      </c>
      <c r="U392" s="187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R392" s="280" t="s">
        <v>164</v>
      </c>
      <c r="AT392" s="280" t="s">
        <v>160</v>
      </c>
      <c r="AU392" s="280" t="s">
        <v>81</v>
      </c>
      <c r="AY392" s="180" t="s">
        <v>158</v>
      </c>
      <c r="BE392" s="281">
        <f>IF(N392="základní",J392,0)</f>
        <v>0</v>
      </c>
      <c r="BF392" s="281">
        <f>IF(N392="snížená",J392,0)</f>
        <v>0</v>
      </c>
      <c r="BG392" s="281">
        <f>IF(N392="zákl. přenesená",J392,0)</f>
        <v>0</v>
      </c>
      <c r="BH392" s="281">
        <f>IF(N392="sníž. přenesená",J392,0)</f>
        <v>0</v>
      </c>
      <c r="BI392" s="281">
        <f>IF(N392="nulová",J392,0)</f>
        <v>0</v>
      </c>
      <c r="BJ392" s="180" t="s">
        <v>79</v>
      </c>
      <c r="BK392" s="281">
        <f>ROUND(I392*H392,2)</f>
        <v>0</v>
      </c>
      <c r="BL392" s="180" t="s">
        <v>164</v>
      </c>
      <c r="BM392" s="280" t="s">
        <v>639</v>
      </c>
    </row>
    <row r="393" spans="2:51" s="290" customFormat="1" ht="12">
      <c r="B393" s="291"/>
      <c r="D393" s="284" t="s">
        <v>166</v>
      </c>
      <c r="E393" s="292" t="s">
        <v>1</v>
      </c>
      <c r="F393" s="293" t="s">
        <v>627</v>
      </c>
      <c r="H393" s="294">
        <v>752.337</v>
      </c>
      <c r="L393" s="291"/>
      <c r="M393" s="295"/>
      <c r="N393" s="296"/>
      <c r="O393" s="296"/>
      <c r="P393" s="296"/>
      <c r="Q393" s="296"/>
      <c r="R393" s="296"/>
      <c r="S393" s="296"/>
      <c r="T393" s="297"/>
      <c r="AT393" s="292" t="s">
        <v>166</v>
      </c>
      <c r="AU393" s="292" t="s">
        <v>81</v>
      </c>
      <c r="AV393" s="290" t="s">
        <v>81</v>
      </c>
      <c r="AW393" s="290" t="s">
        <v>29</v>
      </c>
      <c r="AX393" s="290" t="s">
        <v>72</v>
      </c>
      <c r="AY393" s="292" t="s">
        <v>158</v>
      </c>
    </row>
    <row r="394" spans="1:65" s="190" customFormat="1" ht="21.75" customHeight="1">
      <c r="A394" s="187"/>
      <c r="B394" s="188"/>
      <c r="C394" s="268" t="s">
        <v>640</v>
      </c>
      <c r="D394" s="268" t="s">
        <v>160</v>
      </c>
      <c r="E394" s="269" t="s">
        <v>641</v>
      </c>
      <c r="F394" s="270" t="s">
        <v>642</v>
      </c>
      <c r="G394" s="271" t="s">
        <v>226</v>
      </c>
      <c r="H394" s="272">
        <v>36</v>
      </c>
      <c r="I394" s="152"/>
      <c r="J394" s="273">
        <f>ROUND(I394*H394,2)</f>
        <v>0</v>
      </c>
      <c r="K394" s="274"/>
      <c r="L394" s="188"/>
      <c r="M394" s="275" t="s">
        <v>1</v>
      </c>
      <c r="N394" s="276" t="s">
        <v>37</v>
      </c>
      <c r="O394" s="277"/>
      <c r="P394" s="278">
        <f>O394*H394</f>
        <v>0</v>
      </c>
      <c r="Q394" s="278">
        <v>0.16371</v>
      </c>
      <c r="R394" s="278">
        <f>Q394*H394</f>
        <v>5.89356</v>
      </c>
      <c r="S394" s="278">
        <v>0</v>
      </c>
      <c r="T394" s="279">
        <f>S394*H394</f>
        <v>0</v>
      </c>
      <c r="U394" s="187"/>
      <c r="V394" s="187"/>
      <c r="W394" s="187"/>
      <c r="X394" s="187"/>
      <c r="Y394" s="187"/>
      <c r="Z394" s="187"/>
      <c r="AA394" s="187"/>
      <c r="AB394" s="187"/>
      <c r="AC394" s="187"/>
      <c r="AD394" s="187"/>
      <c r="AE394" s="187"/>
      <c r="AR394" s="280" t="s">
        <v>164</v>
      </c>
      <c r="AT394" s="280" t="s">
        <v>160</v>
      </c>
      <c r="AU394" s="280" t="s">
        <v>81</v>
      </c>
      <c r="AY394" s="180" t="s">
        <v>158</v>
      </c>
      <c r="BE394" s="281">
        <f>IF(N394="základní",J394,0)</f>
        <v>0</v>
      </c>
      <c r="BF394" s="281">
        <f>IF(N394="snížená",J394,0)</f>
        <v>0</v>
      </c>
      <c r="BG394" s="281">
        <f>IF(N394="zákl. přenesená",J394,0)</f>
        <v>0</v>
      </c>
      <c r="BH394" s="281">
        <f>IF(N394="sníž. přenesená",J394,0)</f>
        <v>0</v>
      </c>
      <c r="BI394" s="281">
        <f>IF(N394="nulová",J394,0)</f>
        <v>0</v>
      </c>
      <c r="BJ394" s="180" t="s">
        <v>79</v>
      </c>
      <c r="BK394" s="281">
        <f>ROUND(I394*H394,2)</f>
        <v>0</v>
      </c>
      <c r="BL394" s="180" t="s">
        <v>164</v>
      </c>
      <c r="BM394" s="280" t="s">
        <v>643</v>
      </c>
    </row>
    <row r="395" spans="2:51" s="282" customFormat="1" ht="12">
      <c r="B395" s="283"/>
      <c r="D395" s="284" t="s">
        <v>166</v>
      </c>
      <c r="E395" s="285" t="s">
        <v>1</v>
      </c>
      <c r="F395" s="286" t="s">
        <v>585</v>
      </c>
      <c r="H395" s="285" t="s">
        <v>1</v>
      </c>
      <c r="L395" s="283"/>
      <c r="M395" s="287"/>
      <c r="N395" s="288"/>
      <c r="O395" s="288"/>
      <c r="P395" s="288"/>
      <c r="Q395" s="288"/>
      <c r="R395" s="288"/>
      <c r="S395" s="288"/>
      <c r="T395" s="289"/>
      <c r="AT395" s="285" t="s">
        <v>166</v>
      </c>
      <c r="AU395" s="285" t="s">
        <v>81</v>
      </c>
      <c r="AV395" s="282" t="s">
        <v>79</v>
      </c>
      <c r="AW395" s="282" t="s">
        <v>29</v>
      </c>
      <c r="AX395" s="282" t="s">
        <v>72</v>
      </c>
      <c r="AY395" s="285" t="s">
        <v>158</v>
      </c>
    </row>
    <row r="396" spans="2:51" s="290" customFormat="1" ht="12">
      <c r="B396" s="291"/>
      <c r="D396" s="284" t="s">
        <v>166</v>
      </c>
      <c r="E396" s="292" t="s">
        <v>1</v>
      </c>
      <c r="F396" s="293" t="s">
        <v>332</v>
      </c>
      <c r="H396" s="294">
        <v>36</v>
      </c>
      <c r="L396" s="291"/>
      <c r="M396" s="295"/>
      <c r="N396" s="296"/>
      <c r="O396" s="296"/>
      <c r="P396" s="296"/>
      <c r="Q396" s="296"/>
      <c r="R396" s="296"/>
      <c r="S396" s="296"/>
      <c r="T396" s="297"/>
      <c r="AT396" s="292" t="s">
        <v>166</v>
      </c>
      <c r="AU396" s="292" t="s">
        <v>81</v>
      </c>
      <c r="AV396" s="290" t="s">
        <v>81</v>
      </c>
      <c r="AW396" s="290" t="s">
        <v>29</v>
      </c>
      <c r="AX396" s="290" t="s">
        <v>72</v>
      </c>
      <c r="AY396" s="292" t="s">
        <v>158</v>
      </c>
    </row>
    <row r="397" spans="1:65" s="190" customFormat="1" ht="16.5" customHeight="1">
      <c r="A397" s="187"/>
      <c r="B397" s="188"/>
      <c r="C397" s="298" t="s">
        <v>644</v>
      </c>
      <c r="D397" s="298" t="s">
        <v>353</v>
      </c>
      <c r="E397" s="299" t="s">
        <v>645</v>
      </c>
      <c r="F397" s="300" t="s">
        <v>646</v>
      </c>
      <c r="G397" s="301" t="s">
        <v>226</v>
      </c>
      <c r="H397" s="302">
        <v>37.8</v>
      </c>
      <c r="I397" s="153"/>
      <c r="J397" s="303">
        <f>ROUND(I397*H397,2)</f>
        <v>0</v>
      </c>
      <c r="K397" s="304"/>
      <c r="L397" s="305"/>
      <c r="M397" s="306" t="s">
        <v>1</v>
      </c>
      <c r="N397" s="307" t="s">
        <v>37</v>
      </c>
      <c r="O397" s="277"/>
      <c r="P397" s="278">
        <f>O397*H397</f>
        <v>0</v>
      </c>
      <c r="Q397" s="278">
        <v>0.25755</v>
      </c>
      <c r="R397" s="278">
        <f>Q397*H397</f>
        <v>9.735389999999999</v>
      </c>
      <c r="S397" s="278">
        <v>0</v>
      </c>
      <c r="T397" s="279">
        <f>S397*H397</f>
        <v>0</v>
      </c>
      <c r="U397" s="187"/>
      <c r="V397" s="187"/>
      <c r="W397" s="187"/>
      <c r="X397" s="187"/>
      <c r="Y397" s="187"/>
      <c r="Z397" s="187"/>
      <c r="AA397" s="187"/>
      <c r="AB397" s="187"/>
      <c r="AC397" s="187"/>
      <c r="AD397" s="187"/>
      <c r="AE397" s="187"/>
      <c r="AR397" s="280" t="s">
        <v>196</v>
      </c>
      <c r="AT397" s="280" t="s">
        <v>353</v>
      </c>
      <c r="AU397" s="280" t="s">
        <v>81</v>
      </c>
      <c r="AY397" s="180" t="s">
        <v>158</v>
      </c>
      <c r="BE397" s="281">
        <f>IF(N397="základní",J397,0)</f>
        <v>0</v>
      </c>
      <c r="BF397" s="281">
        <f>IF(N397="snížená",J397,0)</f>
        <v>0</v>
      </c>
      <c r="BG397" s="281">
        <f>IF(N397="zákl. přenesená",J397,0)</f>
        <v>0</v>
      </c>
      <c r="BH397" s="281">
        <f>IF(N397="sníž. přenesená",J397,0)</f>
        <v>0</v>
      </c>
      <c r="BI397" s="281">
        <f>IF(N397="nulová",J397,0)</f>
        <v>0</v>
      </c>
      <c r="BJ397" s="180" t="s">
        <v>79</v>
      </c>
      <c r="BK397" s="281">
        <f>ROUND(I397*H397,2)</f>
        <v>0</v>
      </c>
      <c r="BL397" s="180" t="s">
        <v>164</v>
      </c>
      <c r="BM397" s="280" t="s">
        <v>647</v>
      </c>
    </row>
    <row r="398" spans="2:51" s="290" customFormat="1" ht="12">
      <c r="B398" s="291"/>
      <c r="D398" s="284" t="s">
        <v>166</v>
      </c>
      <c r="E398" s="292" t="s">
        <v>1</v>
      </c>
      <c r="F398" s="293" t="s">
        <v>648</v>
      </c>
      <c r="H398" s="294">
        <v>37.8</v>
      </c>
      <c r="L398" s="291"/>
      <c r="M398" s="295"/>
      <c r="N398" s="296"/>
      <c r="O398" s="296"/>
      <c r="P398" s="296"/>
      <c r="Q398" s="296"/>
      <c r="R398" s="296"/>
      <c r="S398" s="296"/>
      <c r="T398" s="297"/>
      <c r="AT398" s="292" t="s">
        <v>166</v>
      </c>
      <c r="AU398" s="292" t="s">
        <v>81</v>
      </c>
      <c r="AV398" s="290" t="s">
        <v>81</v>
      </c>
      <c r="AW398" s="290" t="s">
        <v>29</v>
      </c>
      <c r="AX398" s="290" t="s">
        <v>72</v>
      </c>
      <c r="AY398" s="292" t="s">
        <v>158</v>
      </c>
    </row>
    <row r="399" spans="1:65" s="190" customFormat="1" ht="16.5" customHeight="1">
      <c r="A399" s="187"/>
      <c r="B399" s="188"/>
      <c r="C399" s="268" t="s">
        <v>649</v>
      </c>
      <c r="D399" s="268" t="s">
        <v>160</v>
      </c>
      <c r="E399" s="269" t="s">
        <v>650</v>
      </c>
      <c r="F399" s="270" t="s">
        <v>651</v>
      </c>
      <c r="G399" s="271" t="s">
        <v>171</v>
      </c>
      <c r="H399" s="272">
        <v>5</v>
      </c>
      <c r="I399" s="152"/>
      <c r="J399" s="273">
        <f>ROUND(I399*H399,2)</f>
        <v>0</v>
      </c>
      <c r="K399" s="274"/>
      <c r="L399" s="188"/>
      <c r="M399" s="275" t="s">
        <v>1</v>
      </c>
      <c r="N399" s="276" t="s">
        <v>37</v>
      </c>
      <c r="O399" s="277"/>
      <c r="P399" s="278">
        <f>O399*H399</f>
        <v>0</v>
      </c>
      <c r="Q399" s="278">
        <v>0.026</v>
      </c>
      <c r="R399" s="278">
        <f>Q399*H399</f>
        <v>0.13</v>
      </c>
      <c r="S399" s="278">
        <v>0</v>
      </c>
      <c r="T399" s="279">
        <f>S399*H399</f>
        <v>0</v>
      </c>
      <c r="U399" s="187"/>
      <c r="V399" s="187"/>
      <c r="W399" s="187"/>
      <c r="X399" s="187"/>
      <c r="Y399" s="187"/>
      <c r="Z399" s="187"/>
      <c r="AA399" s="187"/>
      <c r="AB399" s="187"/>
      <c r="AC399" s="187"/>
      <c r="AD399" s="187"/>
      <c r="AE399" s="187"/>
      <c r="AR399" s="280" t="s">
        <v>164</v>
      </c>
      <c r="AT399" s="280" t="s">
        <v>160</v>
      </c>
      <c r="AU399" s="280" t="s">
        <v>81</v>
      </c>
      <c r="AY399" s="180" t="s">
        <v>158</v>
      </c>
      <c r="BE399" s="281">
        <f>IF(N399="základní",J399,0)</f>
        <v>0</v>
      </c>
      <c r="BF399" s="281">
        <f>IF(N399="snížená",J399,0)</f>
        <v>0</v>
      </c>
      <c r="BG399" s="281">
        <f>IF(N399="zákl. přenesená",J399,0)</f>
        <v>0</v>
      </c>
      <c r="BH399" s="281">
        <f>IF(N399="sníž. přenesená",J399,0)</f>
        <v>0</v>
      </c>
      <c r="BI399" s="281">
        <f>IF(N399="nulová",J399,0)</f>
        <v>0</v>
      </c>
      <c r="BJ399" s="180" t="s">
        <v>79</v>
      </c>
      <c r="BK399" s="281">
        <f>ROUND(I399*H399,2)</f>
        <v>0</v>
      </c>
      <c r="BL399" s="180" t="s">
        <v>164</v>
      </c>
      <c r="BM399" s="280" t="s">
        <v>652</v>
      </c>
    </row>
    <row r="400" spans="2:51" s="282" customFormat="1" ht="12">
      <c r="B400" s="283"/>
      <c r="D400" s="284" t="s">
        <v>166</v>
      </c>
      <c r="E400" s="285" t="s">
        <v>1</v>
      </c>
      <c r="F400" s="286" t="s">
        <v>653</v>
      </c>
      <c r="H400" s="285" t="s">
        <v>1</v>
      </c>
      <c r="L400" s="283"/>
      <c r="M400" s="287"/>
      <c r="N400" s="288"/>
      <c r="O400" s="288"/>
      <c r="P400" s="288"/>
      <c r="Q400" s="288"/>
      <c r="R400" s="288"/>
      <c r="S400" s="288"/>
      <c r="T400" s="289"/>
      <c r="AT400" s="285" t="s">
        <v>166</v>
      </c>
      <c r="AU400" s="285" t="s">
        <v>81</v>
      </c>
      <c r="AV400" s="282" t="s">
        <v>79</v>
      </c>
      <c r="AW400" s="282" t="s">
        <v>29</v>
      </c>
      <c r="AX400" s="282" t="s">
        <v>72</v>
      </c>
      <c r="AY400" s="285" t="s">
        <v>158</v>
      </c>
    </row>
    <row r="401" spans="2:51" s="290" customFormat="1" ht="12">
      <c r="B401" s="291"/>
      <c r="D401" s="284" t="s">
        <v>166</v>
      </c>
      <c r="E401" s="292" t="s">
        <v>1</v>
      </c>
      <c r="F401" s="293" t="s">
        <v>181</v>
      </c>
      <c r="H401" s="294">
        <v>5</v>
      </c>
      <c r="L401" s="291"/>
      <c r="M401" s="295"/>
      <c r="N401" s="296"/>
      <c r="O401" s="296"/>
      <c r="P401" s="296"/>
      <c r="Q401" s="296"/>
      <c r="R401" s="296"/>
      <c r="S401" s="296"/>
      <c r="T401" s="297"/>
      <c r="AT401" s="292" t="s">
        <v>166</v>
      </c>
      <c r="AU401" s="292" t="s">
        <v>81</v>
      </c>
      <c r="AV401" s="290" t="s">
        <v>81</v>
      </c>
      <c r="AW401" s="290" t="s">
        <v>29</v>
      </c>
      <c r="AX401" s="290" t="s">
        <v>72</v>
      </c>
      <c r="AY401" s="292" t="s">
        <v>158</v>
      </c>
    </row>
    <row r="402" spans="1:65" s="190" customFormat="1" ht="21.75" customHeight="1">
      <c r="A402" s="187"/>
      <c r="B402" s="188"/>
      <c r="C402" s="268" t="s">
        <v>654</v>
      </c>
      <c r="D402" s="268" t="s">
        <v>160</v>
      </c>
      <c r="E402" s="269" t="s">
        <v>655</v>
      </c>
      <c r="F402" s="270" t="s">
        <v>656</v>
      </c>
      <c r="G402" s="271" t="s">
        <v>226</v>
      </c>
      <c r="H402" s="272">
        <v>261.7</v>
      </c>
      <c r="I402" s="152"/>
      <c r="J402" s="273">
        <f>ROUND(I402*H402,2)</f>
        <v>0</v>
      </c>
      <c r="K402" s="274"/>
      <c r="L402" s="188"/>
      <c r="M402" s="275" t="s">
        <v>1</v>
      </c>
      <c r="N402" s="276" t="s">
        <v>37</v>
      </c>
      <c r="O402" s="277"/>
      <c r="P402" s="278">
        <f>O402*H402</f>
        <v>0</v>
      </c>
      <c r="Q402" s="278">
        <v>0.0002</v>
      </c>
      <c r="R402" s="278">
        <f>Q402*H402</f>
        <v>0.05234</v>
      </c>
      <c r="S402" s="278">
        <v>0</v>
      </c>
      <c r="T402" s="279">
        <f>S402*H402</f>
        <v>0</v>
      </c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R402" s="280" t="s">
        <v>164</v>
      </c>
      <c r="AT402" s="280" t="s">
        <v>160</v>
      </c>
      <c r="AU402" s="280" t="s">
        <v>81</v>
      </c>
      <c r="AY402" s="180" t="s">
        <v>158</v>
      </c>
      <c r="BE402" s="281">
        <f>IF(N402="základní",J402,0)</f>
        <v>0</v>
      </c>
      <c r="BF402" s="281">
        <f>IF(N402="snížená",J402,0)</f>
        <v>0</v>
      </c>
      <c r="BG402" s="281">
        <f>IF(N402="zákl. přenesená",J402,0)</f>
        <v>0</v>
      </c>
      <c r="BH402" s="281">
        <f>IF(N402="sníž. přenesená",J402,0)</f>
        <v>0</v>
      </c>
      <c r="BI402" s="281">
        <f>IF(N402="nulová",J402,0)</f>
        <v>0</v>
      </c>
      <c r="BJ402" s="180" t="s">
        <v>79</v>
      </c>
      <c r="BK402" s="281">
        <f>ROUND(I402*H402,2)</f>
        <v>0</v>
      </c>
      <c r="BL402" s="180" t="s">
        <v>164</v>
      </c>
      <c r="BM402" s="280" t="s">
        <v>657</v>
      </c>
    </row>
    <row r="403" spans="2:51" s="282" customFormat="1" ht="12">
      <c r="B403" s="283"/>
      <c r="D403" s="284" t="s">
        <v>166</v>
      </c>
      <c r="E403" s="285" t="s">
        <v>1</v>
      </c>
      <c r="F403" s="286" t="s">
        <v>653</v>
      </c>
      <c r="H403" s="285" t="s">
        <v>1</v>
      </c>
      <c r="L403" s="283"/>
      <c r="M403" s="287"/>
      <c r="N403" s="288"/>
      <c r="O403" s="288"/>
      <c r="P403" s="288"/>
      <c r="Q403" s="288"/>
      <c r="R403" s="288"/>
      <c r="S403" s="288"/>
      <c r="T403" s="289"/>
      <c r="AT403" s="285" t="s">
        <v>166</v>
      </c>
      <c r="AU403" s="285" t="s">
        <v>81</v>
      </c>
      <c r="AV403" s="282" t="s">
        <v>79</v>
      </c>
      <c r="AW403" s="282" t="s">
        <v>29</v>
      </c>
      <c r="AX403" s="282" t="s">
        <v>72</v>
      </c>
      <c r="AY403" s="285" t="s">
        <v>158</v>
      </c>
    </row>
    <row r="404" spans="2:51" s="290" customFormat="1" ht="12">
      <c r="B404" s="291"/>
      <c r="D404" s="284" t="s">
        <v>166</v>
      </c>
      <c r="E404" s="292" t="s">
        <v>1</v>
      </c>
      <c r="F404" s="293" t="s">
        <v>658</v>
      </c>
      <c r="H404" s="294">
        <v>261.7</v>
      </c>
      <c r="L404" s="291"/>
      <c r="M404" s="295"/>
      <c r="N404" s="296"/>
      <c r="O404" s="296"/>
      <c r="P404" s="296"/>
      <c r="Q404" s="296"/>
      <c r="R404" s="296"/>
      <c r="S404" s="296"/>
      <c r="T404" s="297"/>
      <c r="AT404" s="292" t="s">
        <v>166</v>
      </c>
      <c r="AU404" s="292" t="s">
        <v>81</v>
      </c>
      <c r="AV404" s="290" t="s">
        <v>81</v>
      </c>
      <c r="AW404" s="290" t="s">
        <v>29</v>
      </c>
      <c r="AX404" s="290" t="s">
        <v>72</v>
      </c>
      <c r="AY404" s="292" t="s">
        <v>158</v>
      </c>
    </row>
    <row r="405" spans="1:65" s="190" customFormat="1" ht="21.75" customHeight="1">
      <c r="A405" s="187"/>
      <c r="B405" s="188"/>
      <c r="C405" s="268" t="s">
        <v>659</v>
      </c>
      <c r="D405" s="268" t="s">
        <v>160</v>
      </c>
      <c r="E405" s="269" t="s">
        <v>660</v>
      </c>
      <c r="F405" s="270" t="s">
        <v>661</v>
      </c>
      <c r="G405" s="271" t="s">
        <v>163</v>
      </c>
      <c r="H405" s="272">
        <v>38.5</v>
      </c>
      <c r="I405" s="152"/>
      <c r="J405" s="273">
        <f>ROUND(I405*H405,2)</f>
        <v>0</v>
      </c>
      <c r="K405" s="274"/>
      <c r="L405" s="188"/>
      <c r="M405" s="275" t="s">
        <v>1</v>
      </c>
      <c r="N405" s="276" t="s">
        <v>37</v>
      </c>
      <c r="O405" s="277"/>
      <c r="P405" s="278">
        <f>O405*H405</f>
        <v>0</v>
      </c>
      <c r="Q405" s="278">
        <v>0.0016</v>
      </c>
      <c r="R405" s="278">
        <f>Q405*H405</f>
        <v>0.0616</v>
      </c>
      <c r="S405" s="278">
        <v>0</v>
      </c>
      <c r="T405" s="279">
        <f>S405*H405</f>
        <v>0</v>
      </c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R405" s="280" t="s">
        <v>164</v>
      </c>
      <c r="AT405" s="280" t="s">
        <v>160</v>
      </c>
      <c r="AU405" s="280" t="s">
        <v>81</v>
      </c>
      <c r="AY405" s="180" t="s">
        <v>158</v>
      </c>
      <c r="BE405" s="281">
        <f>IF(N405="základní",J405,0)</f>
        <v>0</v>
      </c>
      <c r="BF405" s="281">
        <f>IF(N405="snížená",J405,0)</f>
        <v>0</v>
      </c>
      <c r="BG405" s="281">
        <f>IF(N405="zákl. přenesená",J405,0)</f>
        <v>0</v>
      </c>
      <c r="BH405" s="281">
        <f>IF(N405="sníž. přenesená",J405,0)</f>
        <v>0</v>
      </c>
      <c r="BI405" s="281">
        <f>IF(N405="nulová",J405,0)</f>
        <v>0</v>
      </c>
      <c r="BJ405" s="180" t="s">
        <v>79</v>
      </c>
      <c r="BK405" s="281">
        <f>ROUND(I405*H405,2)</f>
        <v>0</v>
      </c>
      <c r="BL405" s="180" t="s">
        <v>164</v>
      </c>
      <c r="BM405" s="280" t="s">
        <v>662</v>
      </c>
    </row>
    <row r="406" spans="2:51" s="282" customFormat="1" ht="12">
      <c r="B406" s="283"/>
      <c r="D406" s="284" t="s">
        <v>166</v>
      </c>
      <c r="E406" s="285" t="s">
        <v>1</v>
      </c>
      <c r="F406" s="286" t="s">
        <v>653</v>
      </c>
      <c r="H406" s="285" t="s">
        <v>1</v>
      </c>
      <c r="L406" s="283"/>
      <c r="M406" s="287"/>
      <c r="N406" s="288"/>
      <c r="O406" s="288"/>
      <c r="P406" s="288"/>
      <c r="Q406" s="288"/>
      <c r="R406" s="288"/>
      <c r="S406" s="288"/>
      <c r="T406" s="289"/>
      <c r="AT406" s="285" t="s">
        <v>166</v>
      </c>
      <c r="AU406" s="285" t="s">
        <v>81</v>
      </c>
      <c r="AV406" s="282" t="s">
        <v>79</v>
      </c>
      <c r="AW406" s="282" t="s">
        <v>29</v>
      </c>
      <c r="AX406" s="282" t="s">
        <v>72</v>
      </c>
      <c r="AY406" s="285" t="s">
        <v>158</v>
      </c>
    </row>
    <row r="407" spans="2:51" s="290" customFormat="1" ht="12">
      <c r="B407" s="291"/>
      <c r="D407" s="284" t="s">
        <v>166</v>
      </c>
      <c r="E407" s="292" t="s">
        <v>1</v>
      </c>
      <c r="F407" s="293" t="s">
        <v>663</v>
      </c>
      <c r="H407" s="294">
        <v>38.5</v>
      </c>
      <c r="L407" s="291"/>
      <c r="M407" s="295"/>
      <c r="N407" s="296"/>
      <c r="O407" s="296"/>
      <c r="P407" s="296"/>
      <c r="Q407" s="296"/>
      <c r="R407" s="296"/>
      <c r="S407" s="296"/>
      <c r="T407" s="297"/>
      <c r="AT407" s="292" t="s">
        <v>166</v>
      </c>
      <c r="AU407" s="292" t="s">
        <v>81</v>
      </c>
      <c r="AV407" s="290" t="s">
        <v>81</v>
      </c>
      <c r="AW407" s="290" t="s">
        <v>29</v>
      </c>
      <c r="AX407" s="290" t="s">
        <v>72</v>
      </c>
      <c r="AY407" s="292" t="s">
        <v>158</v>
      </c>
    </row>
    <row r="408" spans="2:63" s="255" customFormat="1" ht="22.9" customHeight="1">
      <c r="B408" s="256"/>
      <c r="D408" s="257" t="s">
        <v>71</v>
      </c>
      <c r="E408" s="266" t="s">
        <v>202</v>
      </c>
      <c r="F408" s="266" t="s">
        <v>664</v>
      </c>
      <c r="J408" s="267">
        <f>BK408</f>
        <v>0</v>
      </c>
      <c r="L408" s="256"/>
      <c r="M408" s="260"/>
      <c r="N408" s="261"/>
      <c r="O408" s="261"/>
      <c r="P408" s="262">
        <f>SUM(P409:P475)</f>
        <v>0</v>
      </c>
      <c r="Q408" s="261"/>
      <c r="R408" s="262">
        <f>SUM(R409:R475)</f>
        <v>0.4484863</v>
      </c>
      <c r="S408" s="261"/>
      <c r="T408" s="263">
        <f>SUM(T409:T475)</f>
        <v>572.257668</v>
      </c>
      <c r="AR408" s="257" t="s">
        <v>79</v>
      </c>
      <c r="AT408" s="264" t="s">
        <v>71</v>
      </c>
      <c r="AU408" s="264" t="s">
        <v>79</v>
      </c>
      <c r="AY408" s="257" t="s">
        <v>158</v>
      </c>
      <c r="BK408" s="265">
        <f>SUM(BK409:BK475)</f>
        <v>0</v>
      </c>
    </row>
    <row r="409" spans="1:65" s="190" customFormat="1" ht="21.75" customHeight="1">
      <c r="A409" s="187"/>
      <c r="B409" s="188"/>
      <c r="C409" s="268" t="s">
        <v>665</v>
      </c>
      <c r="D409" s="268" t="s">
        <v>160</v>
      </c>
      <c r="E409" s="269" t="s">
        <v>666</v>
      </c>
      <c r="F409" s="270" t="s">
        <v>667</v>
      </c>
      <c r="G409" s="271" t="s">
        <v>163</v>
      </c>
      <c r="H409" s="272">
        <v>1518.48</v>
      </c>
      <c r="I409" s="152"/>
      <c r="J409" s="273">
        <f>ROUND(I409*H409,2)</f>
        <v>0</v>
      </c>
      <c r="K409" s="274"/>
      <c r="L409" s="188"/>
      <c r="M409" s="275" t="s">
        <v>1</v>
      </c>
      <c r="N409" s="276" t="s">
        <v>37</v>
      </c>
      <c r="O409" s="277"/>
      <c r="P409" s="278">
        <f>O409*H409</f>
        <v>0</v>
      </c>
      <c r="Q409" s="278">
        <v>4E-05</v>
      </c>
      <c r="R409" s="278">
        <f>Q409*H409</f>
        <v>0.06073920000000001</v>
      </c>
      <c r="S409" s="278">
        <v>0</v>
      </c>
      <c r="T409" s="279">
        <f>S409*H409</f>
        <v>0</v>
      </c>
      <c r="U409" s="187"/>
      <c r="V409" s="187"/>
      <c r="W409" s="187"/>
      <c r="X409" s="187"/>
      <c r="Y409" s="187"/>
      <c r="Z409" s="187"/>
      <c r="AA409" s="187"/>
      <c r="AB409" s="187"/>
      <c r="AC409" s="187"/>
      <c r="AD409" s="187"/>
      <c r="AE409" s="187"/>
      <c r="AR409" s="280" t="s">
        <v>164</v>
      </c>
      <c r="AT409" s="280" t="s">
        <v>160</v>
      </c>
      <c r="AU409" s="280" t="s">
        <v>81</v>
      </c>
      <c r="AY409" s="180" t="s">
        <v>158</v>
      </c>
      <c r="BE409" s="281">
        <f>IF(N409="základní",J409,0)</f>
        <v>0</v>
      </c>
      <c r="BF409" s="281">
        <f>IF(N409="snížená",J409,0)</f>
        <v>0</v>
      </c>
      <c r="BG409" s="281">
        <f>IF(N409="zákl. přenesená",J409,0)</f>
        <v>0</v>
      </c>
      <c r="BH409" s="281">
        <f>IF(N409="sníž. přenesená",J409,0)</f>
        <v>0</v>
      </c>
      <c r="BI409" s="281">
        <f>IF(N409="nulová",J409,0)</f>
        <v>0</v>
      </c>
      <c r="BJ409" s="180" t="s">
        <v>79</v>
      </c>
      <c r="BK409" s="281">
        <f>ROUND(I409*H409,2)</f>
        <v>0</v>
      </c>
      <c r="BL409" s="180" t="s">
        <v>164</v>
      </c>
      <c r="BM409" s="280" t="s">
        <v>668</v>
      </c>
    </row>
    <row r="410" spans="2:51" s="282" customFormat="1" ht="12">
      <c r="B410" s="283"/>
      <c r="D410" s="284" t="s">
        <v>166</v>
      </c>
      <c r="E410" s="285" t="s">
        <v>1</v>
      </c>
      <c r="F410" s="286" t="s">
        <v>669</v>
      </c>
      <c r="H410" s="285" t="s">
        <v>1</v>
      </c>
      <c r="L410" s="283"/>
      <c r="M410" s="287"/>
      <c r="N410" s="288"/>
      <c r="O410" s="288"/>
      <c r="P410" s="288"/>
      <c r="Q410" s="288"/>
      <c r="R410" s="288"/>
      <c r="S410" s="288"/>
      <c r="T410" s="289"/>
      <c r="AT410" s="285" t="s">
        <v>166</v>
      </c>
      <c r="AU410" s="285" t="s">
        <v>81</v>
      </c>
      <c r="AV410" s="282" t="s">
        <v>79</v>
      </c>
      <c r="AW410" s="282" t="s">
        <v>29</v>
      </c>
      <c r="AX410" s="282" t="s">
        <v>72</v>
      </c>
      <c r="AY410" s="285" t="s">
        <v>158</v>
      </c>
    </row>
    <row r="411" spans="2:51" s="290" customFormat="1" ht="12">
      <c r="B411" s="291"/>
      <c r="D411" s="284" t="s">
        <v>166</v>
      </c>
      <c r="E411" s="292" t="s">
        <v>1</v>
      </c>
      <c r="F411" s="293" t="s">
        <v>670</v>
      </c>
      <c r="H411" s="294">
        <v>1518.48</v>
      </c>
      <c r="L411" s="291"/>
      <c r="M411" s="295"/>
      <c r="N411" s="296"/>
      <c r="O411" s="296"/>
      <c r="P411" s="296"/>
      <c r="Q411" s="296"/>
      <c r="R411" s="296"/>
      <c r="S411" s="296"/>
      <c r="T411" s="297"/>
      <c r="AT411" s="292" t="s">
        <v>166</v>
      </c>
      <c r="AU411" s="292" t="s">
        <v>81</v>
      </c>
      <c r="AV411" s="290" t="s">
        <v>81</v>
      </c>
      <c r="AW411" s="290" t="s">
        <v>29</v>
      </c>
      <c r="AX411" s="290" t="s">
        <v>72</v>
      </c>
      <c r="AY411" s="292" t="s">
        <v>158</v>
      </c>
    </row>
    <row r="412" spans="1:65" s="190" customFormat="1" ht="21.75" customHeight="1">
      <c r="A412" s="187"/>
      <c r="B412" s="188"/>
      <c r="C412" s="268" t="s">
        <v>671</v>
      </c>
      <c r="D412" s="268" t="s">
        <v>160</v>
      </c>
      <c r="E412" s="269" t="s">
        <v>672</v>
      </c>
      <c r="F412" s="270" t="s">
        <v>673</v>
      </c>
      <c r="G412" s="271" t="s">
        <v>163</v>
      </c>
      <c r="H412" s="272">
        <v>2.53</v>
      </c>
      <c r="I412" s="152"/>
      <c r="J412" s="273">
        <f>ROUND(I412*H412,2)</f>
        <v>0</v>
      </c>
      <c r="K412" s="274"/>
      <c r="L412" s="188"/>
      <c r="M412" s="275" t="s">
        <v>1</v>
      </c>
      <c r="N412" s="276" t="s">
        <v>37</v>
      </c>
      <c r="O412" s="277"/>
      <c r="P412" s="278">
        <f>O412*H412</f>
        <v>0</v>
      </c>
      <c r="Q412" s="278">
        <v>0.00063</v>
      </c>
      <c r="R412" s="278">
        <f>Q412*H412</f>
        <v>0.0015938999999999999</v>
      </c>
      <c r="S412" s="278">
        <v>0</v>
      </c>
      <c r="T412" s="279">
        <f>S412*H412</f>
        <v>0</v>
      </c>
      <c r="U412" s="187"/>
      <c r="V412" s="187"/>
      <c r="W412" s="187"/>
      <c r="X412" s="187"/>
      <c r="Y412" s="187"/>
      <c r="Z412" s="187"/>
      <c r="AA412" s="187"/>
      <c r="AB412" s="187"/>
      <c r="AC412" s="187"/>
      <c r="AD412" s="187"/>
      <c r="AE412" s="187"/>
      <c r="AR412" s="280" t="s">
        <v>164</v>
      </c>
      <c r="AT412" s="280" t="s">
        <v>160</v>
      </c>
      <c r="AU412" s="280" t="s">
        <v>81</v>
      </c>
      <c r="AY412" s="180" t="s">
        <v>158</v>
      </c>
      <c r="BE412" s="281">
        <f>IF(N412="základní",J412,0)</f>
        <v>0</v>
      </c>
      <c r="BF412" s="281">
        <f>IF(N412="snížená",J412,0)</f>
        <v>0</v>
      </c>
      <c r="BG412" s="281">
        <f>IF(N412="zákl. přenesená",J412,0)</f>
        <v>0</v>
      </c>
      <c r="BH412" s="281">
        <f>IF(N412="sníž. přenesená",J412,0)</f>
        <v>0</v>
      </c>
      <c r="BI412" s="281">
        <f>IF(N412="nulová",J412,0)</f>
        <v>0</v>
      </c>
      <c r="BJ412" s="180" t="s">
        <v>79</v>
      </c>
      <c r="BK412" s="281">
        <f>ROUND(I412*H412,2)</f>
        <v>0</v>
      </c>
      <c r="BL412" s="180" t="s">
        <v>164</v>
      </c>
      <c r="BM412" s="280" t="s">
        <v>674</v>
      </c>
    </row>
    <row r="413" spans="2:51" s="282" customFormat="1" ht="12">
      <c r="B413" s="283"/>
      <c r="D413" s="284" t="s">
        <v>166</v>
      </c>
      <c r="E413" s="285" t="s">
        <v>1</v>
      </c>
      <c r="F413" s="286" t="s">
        <v>585</v>
      </c>
      <c r="H413" s="285" t="s">
        <v>1</v>
      </c>
      <c r="L413" s="283"/>
      <c r="M413" s="287"/>
      <c r="N413" s="288"/>
      <c r="O413" s="288"/>
      <c r="P413" s="288"/>
      <c r="Q413" s="288"/>
      <c r="R413" s="288"/>
      <c r="S413" s="288"/>
      <c r="T413" s="289"/>
      <c r="AT413" s="285" t="s">
        <v>166</v>
      </c>
      <c r="AU413" s="285" t="s">
        <v>81</v>
      </c>
      <c r="AV413" s="282" t="s">
        <v>79</v>
      </c>
      <c r="AW413" s="282" t="s">
        <v>29</v>
      </c>
      <c r="AX413" s="282" t="s">
        <v>72</v>
      </c>
      <c r="AY413" s="285" t="s">
        <v>158</v>
      </c>
    </row>
    <row r="414" spans="2:51" s="290" customFormat="1" ht="12">
      <c r="B414" s="291"/>
      <c r="D414" s="284" t="s">
        <v>166</v>
      </c>
      <c r="E414" s="292" t="s">
        <v>1</v>
      </c>
      <c r="F414" s="293" t="s">
        <v>675</v>
      </c>
      <c r="H414" s="294">
        <v>2.53</v>
      </c>
      <c r="L414" s="291"/>
      <c r="M414" s="295"/>
      <c r="N414" s="296"/>
      <c r="O414" s="296"/>
      <c r="P414" s="296"/>
      <c r="Q414" s="296"/>
      <c r="R414" s="296"/>
      <c r="S414" s="296"/>
      <c r="T414" s="297"/>
      <c r="AT414" s="292" t="s">
        <v>166</v>
      </c>
      <c r="AU414" s="292" t="s">
        <v>81</v>
      </c>
      <c r="AV414" s="290" t="s">
        <v>81</v>
      </c>
      <c r="AW414" s="290" t="s">
        <v>29</v>
      </c>
      <c r="AX414" s="290" t="s">
        <v>72</v>
      </c>
      <c r="AY414" s="292" t="s">
        <v>158</v>
      </c>
    </row>
    <row r="415" spans="1:65" s="190" customFormat="1" ht="21.75" customHeight="1">
      <c r="A415" s="187"/>
      <c r="B415" s="188"/>
      <c r="C415" s="268" t="s">
        <v>676</v>
      </c>
      <c r="D415" s="268" t="s">
        <v>160</v>
      </c>
      <c r="E415" s="269" t="s">
        <v>677</v>
      </c>
      <c r="F415" s="270" t="s">
        <v>678</v>
      </c>
      <c r="G415" s="271" t="s">
        <v>226</v>
      </c>
      <c r="H415" s="272">
        <v>114.1</v>
      </c>
      <c r="I415" s="152"/>
      <c r="J415" s="273">
        <f>ROUND(I415*H415,2)</f>
        <v>0</v>
      </c>
      <c r="K415" s="274"/>
      <c r="L415" s="188"/>
      <c r="M415" s="275" t="s">
        <v>1</v>
      </c>
      <c r="N415" s="276" t="s">
        <v>37</v>
      </c>
      <c r="O415" s="277"/>
      <c r="P415" s="278">
        <f>O415*H415</f>
        <v>0</v>
      </c>
      <c r="Q415" s="278">
        <v>0.00085</v>
      </c>
      <c r="R415" s="278">
        <f>Q415*H415</f>
        <v>0.09698499999999999</v>
      </c>
      <c r="S415" s="278">
        <v>0</v>
      </c>
      <c r="T415" s="279">
        <f>S415*H415</f>
        <v>0</v>
      </c>
      <c r="U415" s="187"/>
      <c r="V415" s="187"/>
      <c r="W415" s="187"/>
      <c r="X415" s="187"/>
      <c r="Y415" s="187"/>
      <c r="Z415" s="187"/>
      <c r="AA415" s="187"/>
      <c r="AB415" s="187"/>
      <c r="AC415" s="187"/>
      <c r="AD415" s="187"/>
      <c r="AE415" s="187"/>
      <c r="AR415" s="280" t="s">
        <v>164</v>
      </c>
      <c r="AT415" s="280" t="s">
        <v>160</v>
      </c>
      <c r="AU415" s="280" t="s">
        <v>81</v>
      </c>
      <c r="AY415" s="180" t="s">
        <v>158</v>
      </c>
      <c r="BE415" s="281">
        <f>IF(N415="základní",J415,0)</f>
        <v>0</v>
      </c>
      <c r="BF415" s="281">
        <f>IF(N415="snížená",J415,0)</f>
        <v>0</v>
      </c>
      <c r="BG415" s="281">
        <f>IF(N415="zákl. přenesená",J415,0)</f>
        <v>0</v>
      </c>
      <c r="BH415" s="281">
        <f>IF(N415="sníž. přenesená",J415,0)</f>
        <v>0</v>
      </c>
      <c r="BI415" s="281">
        <f>IF(N415="nulová",J415,0)</f>
        <v>0</v>
      </c>
      <c r="BJ415" s="180" t="s">
        <v>79</v>
      </c>
      <c r="BK415" s="281">
        <f>ROUND(I415*H415,2)</f>
        <v>0</v>
      </c>
      <c r="BL415" s="180" t="s">
        <v>164</v>
      </c>
      <c r="BM415" s="280" t="s">
        <v>679</v>
      </c>
    </row>
    <row r="416" spans="2:51" s="282" customFormat="1" ht="12">
      <c r="B416" s="283"/>
      <c r="D416" s="284" t="s">
        <v>166</v>
      </c>
      <c r="E416" s="285" t="s">
        <v>1</v>
      </c>
      <c r="F416" s="286" t="s">
        <v>585</v>
      </c>
      <c r="H416" s="285" t="s">
        <v>1</v>
      </c>
      <c r="L416" s="283"/>
      <c r="M416" s="287"/>
      <c r="N416" s="288"/>
      <c r="O416" s="288"/>
      <c r="P416" s="288"/>
      <c r="Q416" s="288"/>
      <c r="R416" s="288"/>
      <c r="S416" s="288"/>
      <c r="T416" s="289"/>
      <c r="AT416" s="285" t="s">
        <v>166</v>
      </c>
      <c r="AU416" s="285" t="s">
        <v>81</v>
      </c>
      <c r="AV416" s="282" t="s">
        <v>79</v>
      </c>
      <c r="AW416" s="282" t="s">
        <v>29</v>
      </c>
      <c r="AX416" s="282" t="s">
        <v>72</v>
      </c>
      <c r="AY416" s="285" t="s">
        <v>158</v>
      </c>
    </row>
    <row r="417" spans="2:51" s="290" customFormat="1" ht="12">
      <c r="B417" s="291"/>
      <c r="D417" s="284" t="s">
        <v>166</v>
      </c>
      <c r="E417" s="292" t="s">
        <v>1</v>
      </c>
      <c r="F417" s="293" t="s">
        <v>680</v>
      </c>
      <c r="H417" s="294">
        <v>114.1</v>
      </c>
      <c r="L417" s="291"/>
      <c r="M417" s="295"/>
      <c r="N417" s="296"/>
      <c r="O417" s="296"/>
      <c r="P417" s="296"/>
      <c r="Q417" s="296"/>
      <c r="R417" s="296"/>
      <c r="S417" s="296"/>
      <c r="T417" s="297"/>
      <c r="AT417" s="292" t="s">
        <v>166</v>
      </c>
      <c r="AU417" s="292" t="s">
        <v>81</v>
      </c>
      <c r="AV417" s="290" t="s">
        <v>81</v>
      </c>
      <c r="AW417" s="290" t="s">
        <v>29</v>
      </c>
      <c r="AX417" s="290" t="s">
        <v>72</v>
      </c>
      <c r="AY417" s="292" t="s">
        <v>158</v>
      </c>
    </row>
    <row r="418" spans="1:65" s="190" customFormat="1" ht="16.5" customHeight="1">
      <c r="A418" s="187"/>
      <c r="B418" s="188"/>
      <c r="C418" s="268" t="s">
        <v>681</v>
      </c>
      <c r="D418" s="268" t="s">
        <v>160</v>
      </c>
      <c r="E418" s="269" t="s">
        <v>682</v>
      </c>
      <c r="F418" s="270" t="s">
        <v>683</v>
      </c>
      <c r="G418" s="271" t="s">
        <v>163</v>
      </c>
      <c r="H418" s="272">
        <v>316.575</v>
      </c>
      <c r="I418" s="152"/>
      <c r="J418" s="273">
        <f>ROUND(I418*H418,2)</f>
        <v>0</v>
      </c>
      <c r="K418" s="274"/>
      <c r="L418" s="188"/>
      <c r="M418" s="275" t="s">
        <v>1</v>
      </c>
      <c r="N418" s="276" t="s">
        <v>37</v>
      </c>
      <c r="O418" s="277"/>
      <c r="P418" s="278">
        <f>O418*H418</f>
        <v>0</v>
      </c>
      <c r="Q418" s="278">
        <v>0</v>
      </c>
      <c r="R418" s="278">
        <f>Q418*H418</f>
        <v>0</v>
      </c>
      <c r="S418" s="278">
        <v>0</v>
      </c>
      <c r="T418" s="279">
        <f>S418*H418</f>
        <v>0</v>
      </c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R418" s="280" t="s">
        <v>164</v>
      </c>
      <c r="AT418" s="280" t="s">
        <v>160</v>
      </c>
      <c r="AU418" s="280" t="s">
        <v>81</v>
      </c>
      <c r="AY418" s="180" t="s">
        <v>158</v>
      </c>
      <c r="BE418" s="281">
        <f>IF(N418="základní",J418,0)</f>
        <v>0</v>
      </c>
      <c r="BF418" s="281">
        <f>IF(N418="snížená",J418,0)</f>
        <v>0</v>
      </c>
      <c r="BG418" s="281">
        <f>IF(N418="zákl. přenesená",J418,0)</f>
        <v>0</v>
      </c>
      <c r="BH418" s="281">
        <f>IF(N418="sníž. přenesená",J418,0)</f>
        <v>0</v>
      </c>
      <c r="BI418" s="281">
        <f>IF(N418="nulová",J418,0)</f>
        <v>0</v>
      </c>
      <c r="BJ418" s="180" t="s">
        <v>79</v>
      </c>
      <c r="BK418" s="281">
        <f>ROUND(I418*H418,2)</f>
        <v>0</v>
      </c>
      <c r="BL418" s="180" t="s">
        <v>164</v>
      </c>
      <c r="BM418" s="280" t="s">
        <v>684</v>
      </c>
    </row>
    <row r="419" spans="2:51" s="282" customFormat="1" ht="12">
      <c r="B419" s="283"/>
      <c r="D419" s="284" t="s">
        <v>166</v>
      </c>
      <c r="E419" s="285" t="s">
        <v>1</v>
      </c>
      <c r="F419" s="286" t="s">
        <v>685</v>
      </c>
      <c r="H419" s="285" t="s">
        <v>1</v>
      </c>
      <c r="L419" s="283"/>
      <c r="M419" s="287"/>
      <c r="N419" s="288"/>
      <c r="O419" s="288"/>
      <c r="P419" s="288"/>
      <c r="Q419" s="288"/>
      <c r="R419" s="288"/>
      <c r="S419" s="288"/>
      <c r="T419" s="289"/>
      <c r="AT419" s="285" t="s">
        <v>166</v>
      </c>
      <c r="AU419" s="285" t="s">
        <v>81</v>
      </c>
      <c r="AV419" s="282" t="s">
        <v>79</v>
      </c>
      <c r="AW419" s="282" t="s">
        <v>29</v>
      </c>
      <c r="AX419" s="282" t="s">
        <v>72</v>
      </c>
      <c r="AY419" s="285" t="s">
        <v>158</v>
      </c>
    </row>
    <row r="420" spans="2:51" s="290" customFormat="1" ht="12">
      <c r="B420" s="291"/>
      <c r="D420" s="284" t="s">
        <v>166</v>
      </c>
      <c r="E420" s="292" t="s">
        <v>1</v>
      </c>
      <c r="F420" s="293" t="s">
        <v>686</v>
      </c>
      <c r="H420" s="294">
        <v>316.575</v>
      </c>
      <c r="L420" s="291"/>
      <c r="M420" s="295"/>
      <c r="N420" s="296"/>
      <c r="O420" s="296"/>
      <c r="P420" s="296"/>
      <c r="Q420" s="296"/>
      <c r="R420" s="296"/>
      <c r="S420" s="296"/>
      <c r="T420" s="297"/>
      <c r="AT420" s="292" t="s">
        <v>166</v>
      </c>
      <c r="AU420" s="292" t="s">
        <v>81</v>
      </c>
      <c r="AV420" s="290" t="s">
        <v>81</v>
      </c>
      <c r="AW420" s="290" t="s">
        <v>29</v>
      </c>
      <c r="AX420" s="290" t="s">
        <v>72</v>
      </c>
      <c r="AY420" s="292" t="s">
        <v>158</v>
      </c>
    </row>
    <row r="421" spans="1:65" s="190" customFormat="1" ht="21.75" customHeight="1">
      <c r="A421" s="187"/>
      <c r="B421" s="188"/>
      <c r="C421" s="268" t="s">
        <v>687</v>
      </c>
      <c r="D421" s="268" t="s">
        <v>160</v>
      </c>
      <c r="E421" s="269" t="s">
        <v>688</v>
      </c>
      <c r="F421" s="270" t="s">
        <v>689</v>
      </c>
      <c r="G421" s="271" t="s">
        <v>163</v>
      </c>
      <c r="H421" s="272">
        <v>9497.25</v>
      </c>
      <c r="I421" s="152"/>
      <c r="J421" s="273">
        <f>ROUND(I421*H421,2)</f>
        <v>0</v>
      </c>
      <c r="K421" s="274"/>
      <c r="L421" s="188"/>
      <c r="M421" s="275" t="s">
        <v>1</v>
      </c>
      <c r="N421" s="276" t="s">
        <v>37</v>
      </c>
      <c r="O421" s="277"/>
      <c r="P421" s="278">
        <f>O421*H421</f>
        <v>0</v>
      </c>
      <c r="Q421" s="278">
        <v>0</v>
      </c>
      <c r="R421" s="278">
        <f>Q421*H421</f>
        <v>0</v>
      </c>
      <c r="S421" s="278">
        <v>0</v>
      </c>
      <c r="T421" s="279">
        <f>S421*H421</f>
        <v>0</v>
      </c>
      <c r="U421" s="187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R421" s="280" t="s">
        <v>164</v>
      </c>
      <c r="AT421" s="280" t="s">
        <v>160</v>
      </c>
      <c r="AU421" s="280" t="s">
        <v>81</v>
      </c>
      <c r="AY421" s="180" t="s">
        <v>158</v>
      </c>
      <c r="BE421" s="281">
        <f>IF(N421="základní",J421,0)</f>
        <v>0</v>
      </c>
      <c r="BF421" s="281">
        <f>IF(N421="snížená",J421,0)</f>
        <v>0</v>
      </c>
      <c r="BG421" s="281">
        <f>IF(N421="zákl. přenesená",J421,0)</f>
        <v>0</v>
      </c>
      <c r="BH421" s="281">
        <f>IF(N421="sníž. přenesená",J421,0)</f>
        <v>0</v>
      </c>
      <c r="BI421" s="281">
        <f>IF(N421="nulová",J421,0)</f>
        <v>0</v>
      </c>
      <c r="BJ421" s="180" t="s">
        <v>79</v>
      </c>
      <c r="BK421" s="281">
        <f>ROUND(I421*H421,2)</f>
        <v>0</v>
      </c>
      <c r="BL421" s="180" t="s">
        <v>164</v>
      </c>
      <c r="BM421" s="280" t="s">
        <v>690</v>
      </c>
    </row>
    <row r="422" spans="2:51" s="290" customFormat="1" ht="12">
      <c r="B422" s="291"/>
      <c r="D422" s="284" t="s">
        <v>166</v>
      </c>
      <c r="E422" s="292" t="s">
        <v>1</v>
      </c>
      <c r="F422" s="293" t="s">
        <v>691</v>
      </c>
      <c r="H422" s="294">
        <v>9497.25</v>
      </c>
      <c r="L422" s="291"/>
      <c r="M422" s="295"/>
      <c r="N422" s="296"/>
      <c r="O422" s="296"/>
      <c r="P422" s="296"/>
      <c r="Q422" s="296"/>
      <c r="R422" s="296"/>
      <c r="S422" s="296"/>
      <c r="T422" s="297"/>
      <c r="AT422" s="292" t="s">
        <v>166</v>
      </c>
      <c r="AU422" s="292" t="s">
        <v>81</v>
      </c>
      <c r="AV422" s="290" t="s">
        <v>81</v>
      </c>
      <c r="AW422" s="290" t="s">
        <v>29</v>
      </c>
      <c r="AX422" s="290" t="s">
        <v>72</v>
      </c>
      <c r="AY422" s="292" t="s">
        <v>158</v>
      </c>
    </row>
    <row r="423" spans="1:65" s="190" customFormat="1" ht="16.5" customHeight="1">
      <c r="A423" s="187"/>
      <c r="B423" s="188"/>
      <c r="C423" s="268" t="s">
        <v>692</v>
      </c>
      <c r="D423" s="268" t="s">
        <v>160</v>
      </c>
      <c r="E423" s="269" t="s">
        <v>693</v>
      </c>
      <c r="F423" s="270" t="s">
        <v>694</v>
      </c>
      <c r="G423" s="271" t="s">
        <v>163</v>
      </c>
      <c r="H423" s="272">
        <v>316.575</v>
      </c>
      <c r="I423" s="152"/>
      <c r="J423" s="273">
        <f>ROUND(I423*H423,2)</f>
        <v>0</v>
      </c>
      <c r="K423" s="274"/>
      <c r="L423" s="188"/>
      <c r="M423" s="275" t="s">
        <v>1</v>
      </c>
      <c r="N423" s="276" t="s">
        <v>37</v>
      </c>
      <c r="O423" s="277"/>
      <c r="P423" s="278">
        <f>O423*H423</f>
        <v>0</v>
      </c>
      <c r="Q423" s="278">
        <v>0</v>
      </c>
      <c r="R423" s="278">
        <f>Q423*H423</f>
        <v>0</v>
      </c>
      <c r="S423" s="278">
        <v>0</v>
      </c>
      <c r="T423" s="279">
        <f>S423*H423</f>
        <v>0</v>
      </c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R423" s="280" t="s">
        <v>164</v>
      </c>
      <c r="AT423" s="280" t="s">
        <v>160</v>
      </c>
      <c r="AU423" s="280" t="s">
        <v>81</v>
      </c>
      <c r="AY423" s="180" t="s">
        <v>158</v>
      </c>
      <c r="BE423" s="281">
        <f>IF(N423="základní",J423,0)</f>
        <v>0</v>
      </c>
      <c r="BF423" s="281">
        <f>IF(N423="snížená",J423,0)</f>
        <v>0</v>
      </c>
      <c r="BG423" s="281">
        <f>IF(N423="zákl. přenesená",J423,0)</f>
        <v>0</v>
      </c>
      <c r="BH423" s="281">
        <f>IF(N423="sníž. přenesená",J423,0)</f>
        <v>0</v>
      </c>
      <c r="BI423" s="281">
        <f>IF(N423="nulová",J423,0)</f>
        <v>0</v>
      </c>
      <c r="BJ423" s="180" t="s">
        <v>79</v>
      </c>
      <c r="BK423" s="281">
        <f>ROUND(I423*H423,2)</f>
        <v>0</v>
      </c>
      <c r="BL423" s="180" t="s">
        <v>164</v>
      </c>
      <c r="BM423" s="280" t="s">
        <v>695</v>
      </c>
    </row>
    <row r="424" spans="2:51" s="290" customFormat="1" ht="12">
      <c r="B424" s="291"/>
      <c r="D424" s="284" t="s">
        <v>166</v>
      </c>
      <c r="E424" s="292" t="s">
        <v>1</v>
      </c>
      <c r="F424" s="293" t="s">
        <v>696</v>
      </c>
      <c r="H424" s="294">
        <v>316.575</v>
      </c>
      <c r="L424" s="291"/>
      <c r="M424" s="295"/>
      <c r="N424" s="296"/>
      <c r="O424" s="296"/>
      <c r="P424" s="296"/>
      <c r="Q424" s="296"/>
      <c r="R424" s="296"/>
      <c r="S424" s="296"/>
      <c r="T424" s="297"/>
      <c r="AT424" s="292" t="s">
        <v>166</v>
      </c>
      <c r="AU424" s="292" t="s">
        <v>81</v>
      </c>
      <c r="AV424" s="290" t="s">
        <v>81</v>
      </c>
      <c r="AW424" s="290" t="s">
        <v>29</v>
      </c>
      <c r="AX424" s="290" t="s">
        <v>72</v>
      </c>
      <c r="AY424" s="292" t="s">
        <v>158</v>
      </c>
    </row>
    <row r="425" spans="1:65" s="190" customFormat="1" ht="21.75" customHeight="1">
      <c r="A425" s="187"/>
      <c r="B425" s="188"/>
      <c r="C425" s="268" t="s">
        <v>697</v>
      </c>
      <c r="D425" s="268" t="s">
        <v>160</v>
      </c>
      <c r="E425" s="269" t="s">
        <v>698</v>
      </c>
      <c r="F425" s="270" t="s">
        <v>699</v>
      </c>
      <c r="G425" s="271" t="s">
        <v>163</v>
      </c>
      <c r="H425" s="272">
        <v>759.24</v>
      </c>
      <c r="I425" s="152"/>
      <c r="J425" s="273">
        <f>ROUND(I425*H425,2)</f>
        <v>0</v>
      </c>
      <c r="K425" s="274"/>
      <c r="L425" s="188"/>
      <c r="M425" s="275" t="s">
        <v>1</v>
      </c>
      <c r="N425" s="276" t="s">
        <v>37</v>
      </c>
      <c r="O425" s="277"/>
      <c r="P425" s="278">
        <f>O425*H425</f>
        <v>0</v>
      </c>
      <c r="Q425" s="278">
        <v>0.00013</v>
      </c>
      <c r="R425" s="278">
        <f>Q425*H425</f>
        <v>0.09870119999999999</v>
      </c>
      <c r="S425" s="278">
        <v>0</v>
      </c>
      <c r="T425" s="279">
        <f>S425*H425</f>
        <v>0</v>
      </c>
      <c r="U425" s="187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R425" s="280" t="s">
        <v>164</v>
      </c>
      <c r="AT425" s="280" t="s">
        <v>160</v>
      </c>
      <c r="AU425" s="280" t="s">
        <v>81</v>
      </c>
      <c r="AY425" s="180" t="s">
        <v>158</v>
      </c>
      <c r="BE425" s="281">
        <f>IF(N425="základní",J425,0)</f>
        <v>0</v>
      </c>
      <c r="BF425" s="281">
        <f>IF(N425="snížená",J425,0)</f>
        <v>0</v>
      </c>
      <c r="BG425" s="281">
        <f>IF(N425="zákl. přenesená",J425,0)</f>
        <v>0</v>
      </c>
      <c r="BH425" s="281">
        <f>IF(N425="sníž. přenesená",J425,0)</f>
        <v>0</v>
      </c>
      <c r="BI425" s="281">
        <f>IF(N425="nulová",J425,0)</f>
        <v>0</v>
      </c>
      <c r="BJ425" s="180" t="s">
        <v>79</v>
      </c>
      <c r="BK425" s="281">
        <f>ROUND(I425*H425,2)</f>
        <v>0</v>
      </c>
      <c r="BL425" s="180" t="s">
        <v>164</v>
      </c>
      <c r="BM425" s="280" t="s">
        <v>700</v>
      </c>
    </row>
    <row r="426" spans="2:51" s="290" customFormat="1" ht="12">
      <c r="B426" s="291"/>
      <c r="D426" s="284" t="s">
        <v>166</v>
      </c>
      <c r="E426" s="292" t="s">
        <v>1</v>
      </c>
      <c r="F426" s="293" t="s">
        <v>701</v>
      </c>
      <c r="H426" s="294">
        <v>759.24</v>
      </c>
      <c r="L426" s="291"/>
      <c r="M426" s="295"/>
      <c r="N426" s="296"/>
      <c r="O426" s="296"/>
      <c r="P426" s="296"/>
      <c r="Q426" s="296"/>
      <c r="R426" s="296"/>
      <c r="S426" s="296"/>
      <c r="T426" s="297"/>
      <c r="AT426" s="292" t="s">
        <v>166</v>
      </c>
      <c r="AU426" s="292" t="s">
        <v>81</v>
      </c>
      <c r="AV426" s="290" t="s">
        <v>81</v>
      </c>
      <c r="AW426" s="290" t="s">
        <v>29</v>
      </c>
      <c r="AX426" s="290" t="s">
        <v>72</v>
      </c>
      <c r="AY426" s="292" t="s">
        <v>158</v>
      </c>
    </row>
    <row r="427" spans="1:65" s="190" customFormat="1" ht="21.75" customHeight="1">
      <c r="A427" s="187"/>
      <c r="B427" s="188"/>
      <c r="C427" s="268" t="s">
        <v>702</v>
      </c>
      <c r="D427" s="268" t="s">
        <v>160</v>
      </c>
      <c r="E427" s="269" t="s">
        <v>703</v>
      </c>
      <c r="F427" s="270" t="s">
        <v>704</v>
      </c>
      <c r="G427" s="271" t="s">
        <v>226</v>
      </c>
      <c r="H427" s="272">
        <v>55.3</v>
      </c>
      <c r="I427" s="152"/>
      <c r="J427" s="273">
        <f>ROUND(I427*H427,2)</f>
        <v>0</v>
      </c>
      <c r="K427" s="274"/>
      <c r="L427" s="188"/>
      <c r="M427" s="275" t="s">
        <v>1</v>
      </c>
      <c r="N427" s="276" t="s">
        <v>37</v>
      </c>
      <c r="O427" s="277"/>
      <c r="P427" s="278">
        <f>O427*H427</f>
        <v>0</v>
      </c>
      <c r="Q427" s="278">
        <v>0.0023</v>
      </c>
      <c r="R427" s="278">
        <f>Q427*H427</f>
        <v>0.12719</v>
      </c>
      <c r="S427" s="278">
        <v>0</v>
      </c>
      <c r="T427" s="279">
        <f>S427*H427</f>
        <v>0</v>
      </c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R427" s="280" t="s">
        <v>164</v>
      </c>
      <c r="AT427" s="280" t="s">
        <v>160</v>
      </c>
      <c r="AU427" s="280" t="s">
        <v>81</v>
      </c>
      <c r="AY427" s="180" t="s">
        <v>158</v>
      </c>
      <c r="BE427" s="281">
        <f>IF(N427="základní",J427,0)</f>
        <v>0</v>
      </c>
      <c r="BF427" s="281">
        <f>IF(N427="snížená",J427,0)</f>
        <v>0</v>
      </c>
      <c r="BG427" s="281">
        <f>IF(N427="zákl. přenesená",J427,0)</f>
        <v>0</v>
      </c>
      <c r="BH427" s="281">
        <f>IF(N427="sníž. přenesená",J427,0)</f>
        <v>0</v>
      </c>
      <c r="BI427" s="281">
        <f>IF(N427="nulová",J427,0)</f>
        <v>0</v>
      </c>
      <c r="BJ427" s="180" t="s">
        <v>79</v>
      </c>
      <c r="BK427" s="281">
        <f>ROUND(I427*H427,2)</f>
        <v>0</v>
      </c>
      <c r="BL427" s="180" t="s">
        <v>164</v>
      </c>
      <c r="BM427" s="280" t="s">
        <v>705</v>
      </c>
    </row>
    <row r="428" spans="2:51" s="290" customFormat="1" ht="12">
      <c r="B428" s="291"/>
      <c r="D428" s="284" t="s">
        <v>166</v>
      </c>
      <c r="E428" s="292" t="s">
        <v>1</v>
      </c>
      <c r="F428" s="293" t="s">
        <v>706</v>
      </c>
      <c r="H428" s="294">
        <v>55.3</v>
      </c>
      <c r="L428" s="291"/>
      <c r="M428" s="295"/>
      <c r="N428" s="296"/>
      <c r="O428" s="296"/>
      <c r="P428" s="296"/>
      <c r="Q428" s="296"/>
      <c r="R428" s="296"/>
      <c r="S428" s="296"/>
      <c r="T428" s="297"/>
      <c r="AT428" s="292" t="s">
        <v>166</v>
      </c>
      <c r="AU428" s="292" t="s">
        <v>81</v>
      </c>
      <c r="AV428" s="290" t="s">
        <v>81</v>
      </c>
      <c r="AW428" s="290" t="s">
        <v>29</v>
      </c>
      <c r="AX428" s="290" t="s">
        <v>72</v>
      </c>
      <c r="AY428" s="292" t="s">
        <v>158</v>
      </c>
    </row>
    <row r="429" spans="1:65" s="190" customFormat="1" ht="21.75" customHeight="1">
      <c r="A429" s="187"/>
      <c r="B429" s="188"/>
      <c r="C429" s="268" t="s">
        <v>707</v>
      </c>
      <c r="D429" s="268" t="s">
        <v>160</v>
      </c>
      <c r="E429" s="269" t="s">
        <v>708</v>
      </c>
      <c r="F429" s="270" t="s">
        <v>709</v>
      </c>
      <c r="G429" s="271" t="s">
        <v>226</v>
      </c>
      <c r="H429" s="272">
        <v>0.15</v>
      </c>
      <c r="I429" s="152"/>
      <c r="J429" s="273">
        <f>ROUND(I429*H429,2)</f>
        <v>0</v>
      </c>
      <c r="K429" s="274"/>
      <c r="L429" s="188"/>
      <c r="M429" s="275" t="s">
        <v>1</v>
      </c>
      <c r="N429" s="276" t="s">
        <v>37</v>
      </c>
      <c r="O429" s="277"/>
      <c r="P429" s="278">
        <f>O429*H429</f>
        <v>0</v>
      </c>
      <c r="Q429" s="278">
        <v>0.00378</v>
      </c>
      <c r="R429" s="278">
        <f>Q429*H429</f>
        <v>0.000567</v>
      </c>
      <c r="S429" s="278">
        <v>0</v>
      </c>
      <c r="T429" s="279">
        <f>S429*H429</f>
        <v>0</v>
      </c>
      <c r="U429" s="187"/>
      <c r="V429" s="187"/>
      <c r="W429" s="187"/>
      <c r="X429" s="187"/>
      <c r="Y429" s="187"/>
      <c r="Z429" s="187"/>
      <c r="AA429" s="187"/>
      <c r="AB429" s="187"/>
      <c r="AC429" s="187"/>
      <c r="AD429" s="187"/>
      <c r="AE429" s="187"/>
      <c r="AR429" s="280" t="s">
        <v>164</v>
      </c>
      <c r="AT429" s="280" t="s">
        <v>160</v>
      </c>
      <c r="AU429" s="280" t="s">
        <v>81</v>
      </c>
      <c r="AY429" s="180" t="s">
        <v>158</v>
      </c>
      <c r="BE429" s="281">
        <f>IF(N429="základní",J429,0)</f>
        <v>0</v>
      </c>
      <c r="BF429" s="281">
        <f>IF(N429="snížená",J429,0)</f>
        <v>0</v>
      </c>
      <c r="BG429" s="281">
        <f>IF(N429="zákl. přenesená",J429,0)</f>
        <v>0</v>
      </c>
      <c r="BH429" s="281">
        <f>IF(N429="sníž. přenesená",J429,0)</f>
        <v>0</v>
      </c>
      <c r="BI429" s="281">
        <f>IF(N429="nulová",J429,0)</f>
        <v>0</v>
      </c>
      <c r="BJ429" s="180" t="s">
        <v>79</v>
      </c>
      <c r="BK429" s="281">
        <f>ROUND(I429*H429,2)</f>
        <v>0</v>
      </c>
      <c r="BL429" s="180" t="s">
        <v>164</v>
      </c>
      <c r="BM429" s="280" t="s">
        <v>710</v>
      </c>
    </row>
    <row r="430" spans="2:51" s="282" customFormat="1" ht="12">
      <c r="B430" s="283"/>
      <c r="D430" s="284" t="s">
        <v>166</v>
      </c>
      <c r="E430" s="285" t="s">
        <v>1</v>
      </c>
      <c r="F430" s="286" t="s">
        <v>711</v>
      </c>
      <c r="H430" s="285" t="s">
        <v>1</v>
      </c>
      <c r="L430" s="283"/>
      <c r="M430" s="287"/>
      <c r="N430" s="288"/>
      <c r="O430" s="288"/>
      <c r="P430" s="288"/>
      <c r="Q430" s="288"/>
      <c r="R430" s="288"/>
      <c r="S430" s="288"/>
      <c r="T430" s="289"/>
      <c r="AT430" s="285" t="s">
        <v>166</v>
      </c>
      <c r="AU430" s="285" t="s">
        <v>81</v>
      </c>
      <c r="AV430" s="282" t="s">
        <v>79</v>
      </c>
      <c r="AW430" s="282" t="s">
        <v>29</v>
      </c>
      <c r="AX430" s="282" t="s">
        <v>72</v>
      </c>
      <c r="AY430" s="285" t="s">
        <v>158</v>
      </c>
    </row>
    <row r="431" spans="2:51" s="290" customFormat="1" ht="12">
      <c r="B431" s="291"/>
      <c r="D431" s="284" t="s">
        <v>166</v>
      </c>
      <c r="E431" s="292" t="s">
        <v>1</v>
      </c>
      <c r="F431" s="293" t="s">
        <v>712</v>
      </c>
      <c r="H431" s="294">
        <v>0.15</v>
      </c>
      <c r="L431" s="291"/>
      <c r="M431" s="295"/>
      <c r="N431" s="296"/>
      <c r="O431" s="296"/>
      <c r="P431" s="296"/>
      <c r="Q431" s="296"/>
      <c r="R431" s="296"/>
      <c r="S431" s="296"/>
      <c r="T431" s="297"/>
      <c r="AT431" s="292" t="s">
        <v>166</v>
      </c>
      <c r="AU431" s="292" t="s">
        <v>81</v>
      </c>
      <c r="AV431" s="290" t="s">
        <v>81</v>
      </c>
      <c r="AW431" s="290" t="s">
        <v>29</v>
      </c>
      <c r="AX431" s="290" t="s">
        <v>72</v>
      </c>
      <c r="AY431" s="292" t="s">
        <v>158</v>
      </c>
    </row>
    <row r="432" spans="1:65" s="190" customFormat="1" ht="21.75" customHeight="1">
      <c r="A432" s="187"/>
      <c r="B432" s="188"/>
      <c r="C432" s="268" t="s">
        <v>713</v>
      </c>
      <c r="D432" s="268" t="s">
        <v>160</v>
      </c>
      <c r="E432" s="269" t="s">
        <v>714</v>
      </c>
      <c r="F432" s="270" t="s">
        <v>715</v>
      </c>
      <c r="G432" s="271" t="s">
        <v>226</v>
      </c>
      <c r="H432" s="272">
        <v>3</v>
      </c>
      <c r="I432" s="152"/>
      <c r="J432" s="273">
        <f>ROUND(I432*H432,2)</f>
        <v>0</v>
      </c>
      <c r="K432" s="274"/>
      <c r="L432" s="188"/>
      <c r="M432" s="275" t="s">
        <v>1</v>
      </c>
      <c r="N432" s="276" t="s">
        <v>37</v>
      </c>
      <c r="O432" s="277"/>
      <c r="P432" s="278">
        <f>O432*H432</f>
        <v>0</v>
      </c>
      <c r="Q432" s="278">
        <v>0.00711</v>
      </c>
      <c r="R432" s="278">
        <f>Q432*H432</f>
        <v>0.021330000000000002</v>
      </c>
      <c r="S432" s="278">
        <v>0</v>
      </c>
      <c r="T432" s="279">
        <f>S432*H432</f>
        <v>0</v>
      </c>
      <c r="U432" s="187"/>
      <c r="V432" s="187"/>
      <c r="W432" s="187"/>
      <c r="X432" s="187"/>
      <c r="Y432" s="187"/>
      <c r="Z432" s="187"/>
      <c r="AA432" s="187"/>
      <c r="AB432" s="187"/>
      <c r="AC432" s="187"/>
      <c r="AD432" s="187"/>
      <c r="AE432" s="187"/>
      <c r="AR432" s="280" t="s">
        <v>164</v>
      </c>
      <c r="AT432" s="280" t="s">
        <v>160</v>
      </c>
      <c r="AU432" s="280" t="s">
        <v>81</v>
      </c>
      <c r="AY432" s="180" t="s">
        <v>158</v>
      </c>
      <c r="BE432" s="281">
        <f>IF(N432="základní",J432,0)</f>
        <v>0</v>
      </c>
      <c r="BF432" s="281">
        <f>IF(N432="snížená",J432,0)</f>
        <v>0</v>
      </c>
      <c r="BG432" s="281">
        <f>IF(N432="zákl. přenesená",J432,0)</f>
        <v>0</v>
      </c>
      <c r="BH432" s="281">
        <f>IF(N432="sníž. přenesená",J432,0)</f>
        <v>0</v>
      </c>
      <c r="BI432" s="281">
        <f>IF(N432="nulová",J432,0)</f>
        <v>0</v>
      </c>
      <c r="BJ432" s="180" t="s">
        <v>79</v>
      </c>
      <c r="BK432" s="281">
        <f>ROUND(I432*H432,2)</f>
        <v>0</v>
      </c>
      <c r="BL432" s="180" t="s">
        <v>164</v>
      </c>
      <c r="BM432" s="280" t="s">
        <v>716</v>
      </c>
    </row>
    <row r="433" spans="2:51" s="282" customFormat="1" ht="12">
      <c r="B433" s="283"/>
      <c r="D433" s="284" t="s">
        <v>166</v>
      </c>
      <c r="E433" s="285" t="s">
        <v>1</v>
      </c>
      <c r="F433" s="286" t="s">
        <v>711</v>
      </c>
      <c r="H433" s="285" t="s">
        <v>1</v>
      </c>
      <c r="L433" s="283"/>
      <c r="M433" s="287"/>
      <c r="N433" s="288"/>
      <c r="O433" s="288"/>
      <c r="P433" s="288"/>
      <c r="Q433" s="288"/>
      <c r="R433" s="288"/>
      <c r="S433" s="288"/>
      <c r="T433" s="289"/>
      <c r="AT433" s="285" t="s">
        <v>166</v>
      </c>
      <c r="AU433" s="285" t="s">
        <v>81</v>
      </c>
      <c r="AV433" s="282" t="s">
        <v>79</v>
      </c>
      <c r="AW433" s="282" t="s">
        <v>29</v>
      </c>
      <c r="AX433" s="282" t="s">
        <v>72</v>
      </c>
      <c r="AY433" s="285" t="s">
        <v>158</v>
      </c>
    </row>
    <row r="434" spans="2:51" s="290" customFormat="1" ht="12">
      <c r="B434" s="291"/>
      <c r="D434" s="284" t="s">
        <v>166</v>
      </c>
      <c r="E434" s="292" t="s">
        <v>1</v>
      </c>
      <c r="F434" s="293" t="s">
        <v>174</v>
      </c>
      <c r="H434" s="294">
        <v>3</v>
      </c>
      <c r="L434" s="291"/>
      <c r="M434" s="295"/>
      <c r="N434" s="296"/>
      <c r="O434" s="296"/>
      <c r="P434" s="296"/>
      <c r="Q434" s="296"/>
      <c r="R434" s="296"/>
      <c r="S434" s="296"/>
      <c r="T434" s="297"/>
      <c r="AT434" s="292" t="s">
        <v>166</v>
      </c>
      <c r="AU434" s="292" t="s">
        <v>81</v>
      </c>
      <c r="AV434" s="290" t="s">
        <v>81</v>
      </c>
      <c r="AW434" s="290" t="s">
        <v>29</v>
      </c>
      <c r="AX434" s="290" t="s">
        <v>72</v>
      </c>
      <c r="AY434" s="292" t="s">
        <v>158</v>
      </c>
    </row>
    <row r="435" spans="1:65" s="190" customFormat="1" ht="21.75" customHeight="1">
      <c r="A435" s="187"/>
      <c r="B435" s="188"/>
      <c r="C435" s="268" t="s">
        <v>717</v>
      </c>
      <c r="D435" s="268" t="s">
        <v>160</v>
      </c>
      <c r="E435" s="269" t="s">
        <v>718</v>
      </c>
      <c r="F435" s="270" t="s">
        <v>719</v>
      </c>
      <c r="G435" s="271" t="s">
        <v>226</v>
      </c>
      <c r="H435" s="272">
        <v>2</v>
      </c>
      <c r="I435" s="152"/>
      <c r="J435" s="273">
        <f>ROUND(I435*H435,2)</f>
        <v>0</v>
      </c>
      <c r="K435" s="274"/>
      <c r="L435" s="188"/>
      <c r="M435" s="275" t="s">
        <v>1</v>
      </c>
      <c r="N435" s="276" t="s">
        <v>37</v>
      </c>
      <c r="O435" s="277"/>
      <c r="P435" s="278">
        <f>O435*H435</f>
        <v>0</v>
      </c>
      <c r="Q435" s="278">
        <v>0.00851</v>
      </c>
      <c r="R435" s="278">
        <f>Q435*H435</f>
        <v>0.01702</v>
      </c>
      <c r="S435" s="278">
        <v>0</v>
      </c>
      <c r="T435" s="279">
        <f>S435*H435</f>
        <v>0</v>
      </c>
      <c r="U435" s="187"/>
      <c r="V435" s="187"/>
      <c r="W435" s="187"/>
      <c r="X435" s="187"/>
      <c r="Y435" s="187"/>
      <c r="Z435" s="187"/>
      <c r="AA435" s="187"/>
      <c r="AB435" s="187"/>
      <c r="AC435" s="187"/>
      <c r="AD435" s="187"/>
      <c r="AE435" s="187"/>
      <c r="AR435" s="280" t="s">
        <v>164</v>
      </c>
      <c r="AT435" s="280" t="s">
        <v>160</v>
      </c>
      <c r="AU435" s="280" t="s">
        <v>81</v>
      </c>
      <c r="AY435" s="180" t="s">
        <v>158</v>
      </c>
      <c r="BE435" s="281">
        <f>IF(N435="základní",J435,0)</f>
        <v>0</v>
      </c>
      <c r="BF435" s="281">
        <f>IF(N435="snížená",J435,0)</f>
        <v>0</v>
      </c>
      <c r="BG435" s="281">
        <f>IF(N435="zákl. přenesená",J435,0)</f>
        <v>0</v>
      </c>
      <c r="BH435" s="281">
        <f>IF(N435="sníž. přenesená",J435,0)</f>
        <v>0</v>
      </c>
      <c r="BI435" s="281">
        <f>IF(N435="nulová",J435,0)</f>
        <v>0</v>
      </c>
      <c r="BJ435" s="180" t="s">
        <v>79</v>
      </c>
      <c r="BK435" s="281">
        <f>ROUND(I435*H435,2)</f>
        <v>0</v>
      </c>
      <c r="BL435" s="180" t="s">
        <v>164</v>
      </c>
      <c r="BM435" s="280" t="s">
        <v>720</v>
      </c>
    </row>
    <row r="436" spans="2:51" s="282" customFormat="1" ht="12">
      <c r="B436" s="283"/>
      <c r="D436" s="284" t="s">
        <v>166</v>
      </c>
      <c r="E436" s="285" t="s">
        <v>1</v>
      </c>
      <c r="F436" s="286" t="s">
        <v>585</v>
      </c>
      <c r="H436" s="285" t="s">
        <v>1</v>
      </c>
      <c r="L436" s="283"/>
      <c r="M436" s="287"/>
      <c r="N436" s="288"/>
      <c r="O436" s="288"/>
      <c r="P436" s="288"/>
      <c r="Q436" s="288"/>
      <c r="R436" s="288"/>
      <c r="S436" s="288"/>
      <c r="T436" s="289"/>
      <c r="AT436" s="285" t="s">
        <v>166</v>
      </c>
      <c r="AU436" s="285" t="s">
        <v>81</v>
      </c>
      <c r="AV436" s="282" t="s">
        <v>79</v>
      </c>
      <c r="AW436" s="282" t="s">
        <v>29</v>
      </c>
      <c r="AX436" s="282" t="s">
        <v>72</v>
      </c>
      <c r="AY436" s="285" t="s">
        <v>158</v>
      </c>
    </row>
    <row r="437" spans="2:51" s="290" customFormat="1" ht="12">
      <c r="B437" s="291"/>
      <c r="D437" s="284" t="s">
        <v>166</v>
      </c>
      <c r="E437" s="292" t="s">
        <v>1</v>
      </c>
      <c r="F437" s="293" t="s">
        <v>81</v>
      </c>
      <c r="H437" s="294">
        <v>2</v>
      </c>
      <c r="L437" s="291"/>
      <c r="M437" s="295"/>
      <c r="N437" s="296"/>
      <c r="O437" s="296"/>
      <c r="P437" s="296"/>
      <c r="Q437" s="296"/>
      <c r="R437" s="296"/>
      <c r="S437" s="296"/>
      <c r="T437" s="297"/>
      <c r="AT437" s="292" t="s">
        <v>166</v>
      </c>
      <c r="AU437" s="292" t="s">
        <v>81</v>
      </c>
      <c r="AV437" s="290" t="s">
        <v>81</v>
      </c>
      <c r="AW437" s="290" t="s">
        <v>29</v>
      </c>
      <c r="AX437" s="290" t="s">
        <v>72</v>
      </c>
      <c r="AY437" s="292" t="s">
        <v>158</v>
      </c>
    </row>
    <row r="438" spans="1:65" s="190" customFormat="1" ht="16.5" customHeight="1">
      <c r="A438" s="187"/>
      <c r="B438" s="188"/>
      <c r="C438" s="268" t="s">
        <v>721</v>
      </c>
      <c r="D438" s="268" t="s">
        <v>160</v>
      </c>
      <c r="E438" s="269" t="s">
        <v>722</v>
      </c>
      <c r="F438" s="270" t="s">
        <v>723</v>
      </c>
      <c r="G438" s="271" t="s">
        <v>171</v>
      </c>
      <c r="H438" s="272">
        <v>2</v>
      </c>
      <c r="I438" s="152"/>
      <c r="J438" s="273">
        <f>ROUND(I438*H438,2)</f>
        <v>0</v>
      </c>
      <c r="K438" s="274"/>
      <c r="L438" s="188"/>
      <c r="M438" s="275" t="s">
        <v>1</v>
      </c>
      <c r="N438" s="276" t="s">
        <v>37</v>
      </c>
      <c r="O438" s="277"/>
      <c r="P438" s="278">
        <f>O438*H438</f>
        <v>0</v>
      </c>
      <c r="Q438" s="278">
        <v>0.00018</v>
      </c>
      <c r="R438" s="278">
        <f>Q438*H438</f>
        <v>0.00036</v>
      </c>
      <c r="S438" s="278">
        <v>0</v>
      </c>
      <c r="T438" s="279">
        <f>S438*H438</f>
        <v>0</v>
      </c>
      <c r="U438" s="187"/>
      <c r="V438" s="187"/>
      <c r="W438" s="187"/>
      <c r="X438" s="187"/>
      <c r="Y438" s="187"/>
      <c r="Z438" s="187"/>
      <c r="AA438" s="187"/>
      <c r="AB438" s="187"/>
      <c r="AC438" s="187"/>
      <c r="AD438" s="187"/>
      <c r="AE438" s="187"/>
      <c r="AR438" s="280" t="s">
        <v>164</v>
      </c>
      <c r="AT438" s="280" t="s">
        <v>160</v>
      </c>
      <c r="AU438" s="280" t="s">
        <v>81</v>
      </c>
      <c r="AY438" s="180" t="s">
        <v>158</v>
      </c>
      <c r="BE438" s="281">
        <f>IF(N438="základní",J438,0)</f>
        <v>0</v>
      </c>
      <c r="BF438" s="281">
        <f>IF(N438="snížená",J438,0)</f>
        <v>0</v>
      </c>
      <c r="BG438" s="281">
        <f>IF(N438="zákl. přenesená",J438,0)</f>
        <v>0</v>
      </c>
      <c r="BH438" s="281">
        <f>IF(N438="sníž. přenesená",J438,0)</f>
        <v>0</v>
      </c>
      <c r="BI438" s="281">
        <f>IF(N438="nulová",J438,0)</f>
        <v>0</v>
      </c>
      <c r="BJ438" s="180" t="s">
        <v>79</v>
      </c>
      <c r="BK438" s="281">
        <f>ROUND(I438*H438,2)</f>
        <v>0</v>
      </c>
      <c r="BL438" s="180" t="s">
        <v>164</v>
      </c>
      <c r="BM438" s="280" t="s">
        <v>724</v>
      </c>
    </row>
    <row r="439" spans="2:51" s="282" customFormat="1" ht="12">
      <c r="B439" s="283"/>
      <c r="D439" s="284" t="s">
        <v>166</v>
      </c>
      <c r="E439" s="285" t="s">
        <v>1</v>
      </c>
      <c r="F439" s="286" t="s">
        <v>725</v>
      </c>
      <c r="H439" s="285" t="s">
        <v>1</v>
      </c>
      <c r="L439" s="283"/>
      <c r="M439" s="287"/>
      <c r="N439" s="288"/>
      <c r="O439" s="288"/>
      <c r="P439" s="288"/>
      <c r="Q439" s="288"/>
      <c r="R439" s="288"/>
      <c r="S439" s="288"/>
      <c r="T439" s="289"/>
      <c r="AT439" s="285" t="s">
        <v>166</v>
      </c>
      <c r="AU439" s="285" t="s">
        <v>81</v>
      </c>
      <c r="AV439" s="282" t="s">
        <v>79</v>
      </c>
      <c r="AW439" s="282" t="s">
        <v>29</v>
      </c>
      <c r="AX439" s="282" t="s">
        <v>72</v>
      </c>
      <c r="AY439" s="285" t="s">
        <v>158</v>
      </c>
    </row>
    <row r="440" spans="2:51" s="290" customFormat="1" ht="12">
      <c r="B440" s="291"/>
      <c r="D440" s="284" t="s">
        <v>166</v>
      </c>
      <c r="E440" s="292" t="s">
        <v>1</v>
      </c>
      <c r="F440" s="293" t="s">
        <v>81</v>
      </c>
      <c r="H440" s="294">
        <v>2</v>
      </c>
      <c r="L440" s="291"/>
      <c r="M440" s="295"/>
      <c r="N440" s="296"/>
      <c r="O440" s="296"/>
      <c r="P440" s="296"/>
      <c r="Q440" s="296"/>
      <c r="R440" s="296"/>
      <c r="S440" s="296"/>
      <c r="T440" s="297"/>
      <c r="AT440" s="292" t="s">
        <v>166</v>
      </c>
      <c r="AU440" s="292" t="s">
        <v>81</v>
      </c>
      <c r="AV440" s="290" t="s">
        <v>81</v>
      </c>
      <c r="AW440" s="290" t="s">
        <v>29</v>
      </c>
      <c r="AX440" s="290" t="s">
        <v>72</v>
      </c>
      <c r="AY440" s="292" t="s">
        <v>158</v>
      </c>
    </row>
    <row r="441" spans="1:65" s="190" customFormat="1" ht="16.5" customHeight="1">
      <c r="A441" s="187"/>
      <c r="B441" s="188"/>
      <c r="C441" s="298" t="s">
        <v>726</v>
      </c>
      <c r="D441" s="298" t="s">
        <v>353</v>
      </c>
      <c r="E441" s="299" t="s">
        <v>727</v>
      </c>
      <c r="F441" s="300" t="s">
        <v>728</v>
      </c>
      <c r="G441" s="301" t="s">
        <v>171</v>
      </c>
      <c r="H441" s="302">
        <v>2</v>
      </c>
      <c r="I441" s="153"/>
      <c r="J441" s="303">
        <f>ROUND(I441*H441,2)</f>
        <v>0</v>
      </c>
      <c r="K441" s="304"/>
      <c r="L441" s="305"/>
      <c r="M441" s="306" t="s">
        <v>1</v>
      </c>
      <c r="N441" s="307" t="s">
        <v>37</v>
      </c>
      <c r="O441" s="277"/>
      <c r="P441" s="278">
        <f>O441*H441</f>
        <v>0</v>
      </c>
      <c r="Q441" s="278">
        <v>0.012</v>
      </c>
      <c r="R441" s="278">
        <f>Q441*H441</f>
        <v>0.024</v>
      </c>
      <c r="S441" s="278">
        <v>0</v>
      </c>
      <c r="T441" s="279">
        <f>S441*H441</f>
        <v>0</v>
      </c>
      <c r="U441" s="187"/>
      <c r="V441" s="187"/>
      <c r="W441" s="187"/>
      <c r="X441" s="187"/>
      <c r="Y441" s="187"/>
      <c r="Z441" s="187"/>
      <c r="AA441" s="187"/>
      <c r="AB441" s="187"/>
      <c r="AC441" s="187"/>
      <c r="AD441" s="187"/>
      <c r="AE441" s="187"/>
      <c r="AR441" s="280" t="s">
        <v>196</v>
      </c>
      <c r="AT441" s="280" t="s">
        <v>353</v>
      </c>
      <c r="AU441" s="280" t="s">
        <v>81</v>
      </c>
      <c r="AY441" s="180" t="s">
        <v>158</v>
      </c>
      <c r="BE441" s="281">
        <f>IF(N441="základní",J441,0)</f>
        <v>0</v>
      </c>
      <c r="BF441" s="281">
        <f>IF(N441="snížená",J441,0)</f>
        <v>0</v>
      </c>
      <c r="BG441" s="281">
        <f>IF(N441="zákl. přenesená",J441,0)</f>
        <v>0</v>
      </c>
      <c r="BH441" s="281">
        <f>IF(N441="sníž. přenesená",J441,0)</f>
        <v>0</v>
      </c>
      <c r="BI441" s="281">
        <f>IF(N441="nulová",J441,0)</f>
        <v>0</v>
      </c>
      <c r="BJ441" s="180" t="s">
        <v>79</v>
      </c>
      <c r="BK441" s="281">
        <f>ROUND(I441*H441,2)</f>
        <v>0</v>
      </c>
      <c r="BL441" s="180" t="s">
        <v>164</v>
      </c>
      <c r="BM441" s="280" t="s">
        <v>729</v>
      </c>
    </row>
    <row r="442" spans="2:51" s="290" customFormat="1" ht="12">
      <c r="B442" s="291"/>
      <c r="D442" s="284" t="s">
        <v>166</v>
      </c>
      <c r="E442" s="292" t="s">
        <v>1</v>
      </c>
      <c r="F442" s="293" t="s">
        <v>81</v>
      </c>
      <c r="H442" s="294">
        <v>2</v>
      </c>
      <c r="L442" s="291"/>
      <c r="M442" s="295"/>
      <c r="N442" s="296"/>
      <c r="O442" s="296"/>
      <c r="P442" s="296"/>
      <c r="Q442" s="296"/>
      <c r="R442" s="296"/>
      <c r="S442" s="296"/>
      <c r="T442" s="297"/>
      <c r="AT442" s="292" t="s">
        <v>166</v>
      </c>
      <c r="AU442" s="292" t="s">
        <v>81</v>
      </c>
      <c r="AV442" s="290" t="s">
        <v>81</v>
      </c>
      <c r="AW442" s="290" t="s">
        <v>29</v>
      </c>
      <c r="AX442" s="290" t="s">
        <v>72</v>
      </c>
      <c r="AY442" s="292" t="s">
        <v>158</v>
      </c>
    </row>
    <row r="443" spans="1:65" s="190" customFormat="1" ht="16.5" customHeight="1">
      <c r="A443" s="187"/>
      <c r="B443" s="188"/>
      <c r="C443" s="268" t="s">
        <v>730</v>
      </c>
      <c r="D443" s="268" t="s">
        <v>160</v>
      </c>
      <c r="E443" s="269" t="s">
        <v>731</v>
      </c>
      <c r="F443" s="270" t="s">
        <v>732</v>
      </c>
      <c r="G443" s="271" t="s">
        <v>171</v>
      </c>
      <c r="H443" s="272">
        <v>1</v>
      </c>
      <c r="I443" s="152"/>
      <c r="J443" s="273">
        <f>ROUND(I443*H443,2)</f>
        <v>0</v>
      </c>
      <c r="K443" s="274"/>
      <c r="L443" s="188"/>
      <c r="M443" s="275" t="s">
        <v>1</v>
      </c>
      <c r="N443" s="276" t="s">
        <v>37</v>
      </c>
      <c r="O443" s="277"/>
      <c r="P443" s="278">
        <f>O443*H443</f>
        <v>0</v>
      </c>
      <c r="Q443" s="278">
        <v>0</v>
      </c>
      <c r="R443" s="278">
        <f>Q443*H443</f>
        <v>0</v>
      </c>
      <c r="S443" s="278">
        <v>0</v>
      </c>
      <c r="T443" s="279">
        <f>S443*H443</f>
        <v>0</v>
      </c>
      <c r="U443" s="187"/>
      <c r="V443" s="187"/>
      <c r="W443" s="187"/>
      <c r="X443" s="187"/>
      <c r="Y443" s="187"/>
      <c r="Z443" s="187"/>
      <c r="AA443" s="187"/>
      <c r="AB443" s="187"/>
      <c r="AC443" s="187"/>
      <c r="AD443" s="187"/>
      <c r="AE443" s="187"/>
      <c r="AR443" s="280" t="s">
        <v>164</v>
      </c>
      <c r="AT443" s="280" t="s">
        <v>160</v>
      </c>
      <c r="AU443" s="280" t="s">
        <v>81</v>
      </c>
      <c r="AY443" s="180" t="s">
        <v>158</v>
      </c>
      <c r="BE443" s="281">
        <f>IF(N443="základní",J443,0)</f>
        <v>0</v>
      </c>
      <c r="BF443" s="281">
        <f>IF(N443="snížená",J443,0)</f>
        <v>0</v>
      </c>
      <c r="BG443" s="281">
        <f>IF(N443="zákl. přenesená",J443,0)</f>
        <v>0</v>
      </c>
      <c r="BH443" s="281">
        <f>IF(N443="sníž. přenesená",J443,0)</f>
        <v>0</v>
      </c>
      <c r="BI443" s="281">
        <f>IF(N443="nulová",J443,0)</f>
        <v>0</v>
      </c>
      <c r="BJ443" s="180" t="s">
        <v>79</v>
      </c>
      <c r="BK443" s="281">
        <f>ROUND(I443*H443,2)</f>
        <v>0</v>
      </c>
      <c r="BL443" s="180" t="s">
        <v>164</v>
      </c>
      <c r="BM443" s="280" t="s">
        <v>733</v>
      </c>
    </row>
    <row r="444" spans="2:51" s="290" customFormat="1" ht="12">
      <c r="B444" s="291"/>
      <c r="D444" s="284" t="s">
        <v>166</v>
      </c>
      <c r="E444" s="292" t="s">
        <v>1</v>
      </c>
      <c r="F444" s="293" t="s">
        <v>79</v>
      </c>
      <c r="H444" s="294">
        <v>1</v>
      </c>
      <c r="L444" s="291"/>
      <c r="M444" s="295"/>
      <c r="N444" s="296"/>
      <c r="O444" s="296"/>
      <c r="P444" s="296"/>
      <c r="Q444" s="296"/>
      <c r="R444" s="296"/>
      <c r="S444" s="296"/>
      <c r="T444" s="297"/>
      <c r="AT444" s="292" t="s">
        <v>166</v>
      </c>
      <c r="AU444" s="292" t="s">
        <v>81</v>
      </c>
      <c r="AV444" s="290" t="s">
        <v>81</v>
      </c>
      <c r="AW444" s="290" t="s">
        <v>29</v>
      </c>
      <c r="AX444" s="290" t="s">
        <v>72</v>
      </c>
      <c r="AY444" s="292" t="s">
        <v>158</v>
      </c>
    </row>
    <row r="445" spans="1:65" s="190" customFormat="1" ht="16.5" customHeight="1">
      <c r="A445" s="187"/>
      <c r="B445" s="188"/>
      <c r="C445" s="268" t="s">
        <v>734</v>
      </c>
      <c r="D445" s="268" t="s">
        <v>160</v>
      </c>
      <c r="E445" s="269" t="s">
        <v>735</v>
      </c>
      <c r="F445" s="270" t="s">
        <v>736</v>
      </c>
      <c r="G445" s="271" t="s">
        <v>226</v>
      </c>
      <c r="H445" s="272">
        <v>48.9</v>
      </c>
      <c r="I445" s="152"/>
      <c r="J445" s="273">
        <f>ROUND(I445*H445,2)</f>
        <v>0</v>
      </c>
      <c r="K445" s="274"/>
      <c r="L445" s="188"/>
      <c r="M445" s="275" t="s">
        <v>1</v>
      </c>
      <c r="N445" s="276" t="s">
        <v>37</v>
      </c>
      <c r="O445" s="277"/>
      <c r="P445" s="278">
        <f>O445*H445</f>
        <v>0</v>
      </c>
      <c r="Q445" s="278">
        <v>0</v>
      </c>
      <c r="R445" s="278">
        <f>Q445*H445</f>
        <v>0</v>
      </c>
      <c r="S445" s="278">
        <v>0</v>
      </c>
      <c r="T445" s="279">
        <f>S445*H445</f>
        <v>0</v>
      </c>
      <c r="U445" s="187"/>
      <c r="V445" s="187"/>
      <c r="W445" s="187"/>
      <c r="X445" s="187"/>
      <c r="Y445" s="187"/>
      <c r="Z445" s="187"/>
      <c r="AA445" s="187"/>
      <c r="AB445" s="187"/>
      <c r="AC445" s="187"/>
      <c r="AD445" s="187"/>
      <c r="AE445" s="187"/>
      <c r="AR445" s="280" t="s">
        <v>164</v>
      </c>
      <c r="AT445" s="280" t="s">
        <v>160</v>
      </c>
      <c r="AU445" s="280" t="s">
        <v>81</v>
      </c>
      <c r="AY445" s="180" t="s">
        <v>158</v>
      </c>
      <c r="BE445" s="281">
        <f>IF(N445="základní",J445,0)</f>
        <v>0</v>
      </c>
      <c r="BF445" s="281">
        <f>IF(N445="snížená",J445,0)</f>
        <v>0</v>
      </c>
      <c r="BG445" s="281">
        <f>IF(N445="zákl. přenesená",J445,0)</f>
        <v>0</v>
      </c>
      <c r="BH445" s="281">
        <f>IF(N445="sníž. přenesená",J445,0)</f>
        <v>0</v>
      </c>
      <c r="BI445" s="281">
        <f>IF(N445="nulová",J445,0)</f>
        <v>0</v>
      </c>
      <c r="BJ445" s="180" t="s">
        <v>79</v>
      </c>
      <c r="BK445" s="281">
        <f>ROUND(I445*H445,2)</f>
        <v>0</v>
      </c>
      <c r="BL445" s="180" t="s">
        <v>164</v>
      </c>
      <c r="BM445" s="280" t="s">
        <v>737</v>
      </c>
    </row>
    <row r="446" spans="2:51" s="282" customFormat="1" ht="12">
      <c r="B446" s="283"/>
      <c r="D446" s="284" t="s">
        <v>166</v>
      </c>
      <c r="E446" s="285" t="s">
        <v>1</v>
      </c>
      <c r="F446" s="286" t="s">
        <v>367</v>
      </c>
      <c r="H446" s="285" t="s">
        <v>1</v>
      </c>
      <c r="L446" s="283"/>
      <c r="M446" s="287"/>
      <c r="N446" s="288"/>
      <c r="O446" s="288"/>
      <c r="P446" s="288"/>
      <c r="Q446" s="288"/>
      <c r="R446" s="288"/>
      <c r="S446" s="288"/>
      <c r="T446" s="289"/>
      <c r="AT446" s="285" t="s">
        <v>166</v>
      </c>
      <c r="AU446" s="285" t="s">
        <v>81</v>
      </c>
      <c r="AV446" s="282" t="s">
        <v>79</v>
      </c>
      <c r="AW446" s="282" t="s">
        <v>29</v>
      </c>
      <c r="AX446" s="282" t="s">
        <v>72</v>
      </c>
      <c r="AY446" s="285" t="s">
        <v>158</v>
      </c>
    </row>
    <row r="447" spans="2:51" s="290" customFormat="1" ht="12">
      <c r="B447" s="291"/>
      <c r="D447" s="284" t="s">
        <v>166</v>
      </c>
      <c r="E447" s="292" t="s">
        <v>1</v>
      </c>
      <c r="F447" s="293" t="s">
        <v>738</v>
      </c>
      <c r="H447" s="294">
        <v>48.9</v>
      </c>
      <c r="L447" s="291"/>
      <c r="M447" s="295"/>
      <c r="N447" s="296"/>
      <c r="O447" s="296"/>
      <c r="P447" s="296"/>
      <c r="Q447" s="296"/>
      <c r="R447" s="296"/>
      <c r="S447" s="296"/>
      <c r="T447" s="297"/>
      <c r="AT447" s="292" t="s">
        <v>166</v>
      </c>
      <c r="AU447" s="292" t="s">
        <v>81</v>
      </c>
      <c r="AV447" s="290" t="s">
        <v>81</v>
      </c>
      <c r="AW447" s="290" t="s">
        <v>29</v>
      </c>
      <c r="AX447" s="290" t="s">
        <v>72</v>
      </c>
      <c r="AY447" s="292" t="s">
        <v>158</v>
      </c>
    </row>
    <row r="448" spans="1:65" s="190" customFormat="1" ht="21.75" customHeight="1">
      <c r="A448" s="187"/>
      <c r="B448" s="188"/>
      <c r="C448" s="268" t="s">
        <v>739</v>
      </c>
      <c r="D448" s="268" t="s">
        <v>160</v>
      </c>
      <c r="E448" s="269" t="s">
        <v>740</v>
      </c>
      <c r="F448" s="270" t="s">
        <v>741</v>
      </c>
      <c r="G448" s="271" t="s">
        <v>163</v>
      </c>
      <c r="H448" s="272">
        <v>627.728</v>
      </c>
      <c r="I448" s="152"/>
      <c r="J448" s="273">
        <f>ROUND(I448*H448,2)</f>
        <v>0</v>
      </c>
      <c r="K448" s="274"/>
      <c r="L448" s="188"/>
      <c r="M448" s="275" t="s">
        <v>1</v>
      </c>
      <c r="N448" s="276" t="s">
        <v>37</v>
      </c>
      <c r="O448" s="277"/>
      <c r="P448" s="278">
        <f>O448*H448</f>
        <v>0</v>
      </c>
      <c r="Q448" s="278">
        <v>0</v>
      </c>
      <c r="R448" s="278">
        <f>Q448*H448</f>
        <v>0</v>
      </c>
      <c r="S448" s="278">
        <v>0.316</v>
      </c>
      <c r="T448" s="279">
        <f>S448*H448</f>
        <v>198.362048</v>
      </c>
      <c r="U448" s="187"/>
      <c r="V448" s="187"/>
      <c r="W448" s="187"/>
      <c r="X448" s="187"/>
      <c r="Y448" s="187"/>
      <c r="Z448" s="187"/>
      <c r="AA448" s="187"/>
      <c r="AB448" s="187"/>
      <c r="AC448" s="187"/>
      <c r="AD448" s="187"/>
      <c r="AE448" s="187"/>
      <c r="AR448" s="280" t="s">
        <v>164</v>
      </c>
      <c r="AT448" s="280" t="s">
        <v>160</v>
      </c>
      <c r="AU448" s="280" t="s">
        <v>81</v>
      </c>
      <c r="AY448" s="180" t="s">
        <v>158</v>
      </c>
      <c r="BE448" s="281">
        <f>IF(N448="základní",J448,0)</f>
        <v>0</v>
      </c>
      <c r="BF448" s="281">
        <f>IF(N448="snížená",J448,0)</f>
        <v>0</v>
      </c>
      <c r="BG448" s="281">
        <f>IF(N448="zákl. přenesená",J448,0)</f>
        <v>0</v>
      </c>
      <c r="BH448" s="281">
        <f>IF(N448="sníž. přenesená",J448,0)</f>
        <v>0</v>
      </c>
      <c r="BI448" s="281">
        <f>IF(N448="nulová",J448,0)</f>
        <v>0</v>
      </c>
      <c r="BJ448" s="180" t="s">
        <v>79</v>
      </c>
      <c r="BK448" s="281">
        <f>ROUND(I448*H448,2)</f>
        <v>0</v>
      </c>
      <c r="BL448" s="180" t="s">
        <v>164</v>
      </c>
      <c r="BM448" s="280" t="s">
        <v>742</v>
      </c>
    </row>
    <row r="449" spans="2:51" s="282" customFormat="1" ht="12">
      <c r="B449" s="283"/>
      <c r="D449" s="284" t="s">
        <v>166</v>
      </c>
      <c r="E449" s="285" t="s">
        <v>1</v>
      </c>
      <c r="F449" s="286" t="s">
        <v>367</v>
      </c>
      <c r="H449" s="285" t="s">
        <v>1</v>
      </c>
      <c r="L449" s="283"/>
      <c r="M449" s="287"/>
      <c r="N449" s="288"/>
      <c r="O449" s="288"/>
      <c r="P449" s="288"/>
      <c r="Q449" s="288"/>
      <c r="R449" s="288"/>
      <c r="S449" s="288"/>
      <c r="T449" s="289"/>
      <c r="AT449" s="285" t="s">
        <v>166</v>
      </c>
      <c r="AU449" s="285" t="s">
        <v>81</v>
      </c>
      <c r="AV449" s="282" t="s">
        <v>79</v>
      </c>
      <c r="AW449" s="282" t="s">
        <v>29</v>
      </c>
      <c r="AX449" s="282" t="s">
        <v>72</v>
      </c>
      <c r="AY449" s="285" t="s">
        <v>158</v>
      </c>
    </row>
    <row r="450" spans="2:51" s="290" customFormat="1" ht="22.5">
      <c r="B450" s="291"/>
      <c r="D450" s="284" t="s">
        <v>166</v>
      </c>
      <c r="E450" s="292" t="s">
        <v>1</v>
      </c>
      <c r="F450" s="293" t="s">
        <v>743</v>
      </c>
      <c r="H450" s="294">
        <v>627.728</v>
      </c>
      <c r="L450" s="291"/>
      <c r="M450" s="295"/>
      <c r="N450" s="296"/>
      <c r="O450" s="296"/>
      <c r="P450" s="296"/>
      <c r="Q450" s="296"/>
      <c r="R450" s="296"/>
      <c r="S450" s="296"/>
      <c r="T450" s="297"/>
      <c r="AT450" s="292" t="s">
        <v>166</v>
      </c>
      <c r="AU450" s="292" t="s">
        <v>81</v>
      </c>
      <c r="AV450" s="290" t="s">
        <v>81</v>
      </c>
      <c r="AW450" s="290" t="s">
        <v>29</v>
      </c>
      <c r="AX450" s="290" t="s">
        <v>72</v>
      </c>
      <c r="AY450" s="292" t="s">
        <v>158</v>
      </c>
    </row>
    <row r="451" spans="1:65" s="190" customFormat="1" ht="21.75" customHeight="1">
      <c r="A451" s="187"/>
      <c r="B451" s="188"/>
      <c r="C451" s="268" t="s">
        <v>744</v>
      </c>
      <c r="D451" s="268" t="s">
        <v>160</v>
      </c>
      <c r="E451" s="269" t="s">
        <v>745</v>
      </c>
      <c r="F451" s="270" t="s">
        <v>746</v>
      </c>
      <c r="G451" s="271" t="s">
        <v>163</v>
      </c>
      <c r="H451" s="272">
        <v>627.728</v>
      </c>
      <c r="I451" s="152"/>
      <c r="J451" s="273">
        <f>ROUND(I451*H451,2)</f>
        <v>0</v>
      </c>
      <c r="K451" s="274"/>
      <c r="L451" s="188"/>
      <c r="M451" s="275" t="s">
        <v>1</v>
      </c>
      <c r="N451" s="276" t="s">
        <v>37</v>
      </c>
      <c r="O451" s="277"/>
      <c r="P451" s="278">
        <f>O451*H451</f>
        <v>0</v>
      </c>
      <c r="Q451" s="278">
        <v>0</v>
      </c>
      <c r="R451" s="278">
        <f>Q451*H451</f>
        <v>0</v>
      </c>
      <c r="S451" s="278">
        <v>0.44</v>
      </c>
      <c r="T451" s="279">
        <f>S451*H451</f>
        <v>276.20032</v>
      </c>
      <c r="U451" s="187"/>
      <c r="V451" s="187"/>
      <c r="W451" s="187"/>
      <c r="X451" s="187"/>
      <c r="Y451" s="187"/>
      <c r="Z451" s="187"/>
      <c r="AA451" s="187"/>
      <c r="AB451" s="187"/>
      <c r="AC451" s="187"/>
      <c r="AD451" s="187"/>
      <c r="AE451" s="187"/>
      <c r="AR451" s="280" t="s">
        <v>164</v>
      </c>
      <c r="AT451" s="280" t="s">
        <v>160</v>
      </c>
      <c r="AU451" s="280" t="s">
        <v>81</v>
      </c>
      <c r="AY451" s="180" t="s">
        <v>158</v>
      </c>
      <c r="BE451" s="281">
        <f>IF(N451="základní",J451,0)</f>
        <v>0</v>
      </c>
      <c r="BF451" s="281">
        <f>IF(N451="snížená",J451,0)</f>
        <v>0</v>
      </c>
      <c r="BG451" s="281">
        <f>IF(N451="zákl. přenesená",J451,0)</f>
        <v>0</v>
      </c>
      <c r="BH451" s="281">
        <f>IF(N451="sníž. přenesená",J451,0)</f>
        <v>0</v>
      </c>
      <c r="BI451" s="281">
        <f>IF(N451="nulová",J451,0)</f>
        <v>0</v>
      </c>
      <c r="BJ451" s="180" t="s">
        <v>79</v>
      </c>
      <c r="BK451" s="281">
        <f>ROUND(I451*H451,2)</f>
        <v>0</v>
      </c>
      <c r="BL451" s="180" t="s">
        <v>164</v>
      </c>
      <c r="BM451" s="280" t="s">
        <v>747</v>
      </c>
    </row>
    <row r="452" spans="2:51" s="290" customFormat="1" ht="12">
      <c r="B452" s="291"/>
      <c r="D452" s="284" t="s">
        <v>166</v>
      </c>
      <c r="E452" s="292" t="s">
        <v>1</v>
      </c>
      <c r="F452" s="293" t="s">
        <v>748</v>
      </c>
      <c r="H452" s="294">
        <v>627.728</v>
      </c>
      <c r="L452" s="291"/>
      <c r="M452" s="295"/>
      <c r="N452" s="296"/>
      <c r="O452" s="296"/>
      <c r="P452" s="296"/>
      <c r="Q452" s="296"/>
      <c r="R452" s="296"/>
      <c r="S452" s="296"/>
      <c r="T452" s="297"/>
      <c r="AT452" s="292" t="s">
        <v>166</v>
      </c>
      <c r="AU452" s="292" t="s">
        <v>81</v>
      </c>
      <c r="AV452" s="290" t="s">
        <v>81</v>
      </c>
      <c r="AW452" s="290" t="s">
        <v>29</v>
      </c>
      <c r="AX452" s="290" t="s">
        <v>72</v>
      </c>
      <c r="AY452" s="292" t="s">
        <v>158</v>
      </c>
    </row>
    <row r="453" spans="1:65" s="190" customFormat="1" ht="21.75" customHeight="1">
      <c r="A453" s="187"/>
      <c r="B453" s="188"/>
      <c r="C453" s="268" t="s">
        <v>749</v>
      </c>
      <c r="D453" s="268" t="s">
        <v>160</v>
      </c>
      <c r="E453" s="269" t="s">
        <v>750</v>
      </c>
      <c r="F453" s="270" t="s">
        <v>751</v>
      </c>
      <c r="G453" s="271" t="s">
        <v>163</v>
      </c>
      <c r="H453" s="272">
        <v>22.36</v>
      </c>
      <c r="I453" s="152"/>
      <c r="J453" s="273">
        <f>ROUND(I453*H453,2)</f>
        <v>0</v>
      </c>
      <c r="K453" s="274"/>
      <c r="L453" s="188"/>
      <c r="M453" s="275" t="s">
        <v>1</v>
      </c>
      <c r="N453" s="276" t="s">
        <v>37</v>
      </c>
      <c r="O453" s="277"/>
      <c r="P453" s="278">
        <f>O453*H453</f>
        <v>0</v>
      </c>
      <c r="Q453" s="278">
        <v>0</v>
      </c>
      <c r="R453" s="278">
        <f>Q453*H453</f>
        <v>0</v>
      </c>
      <c r="S453" s="278">
        <v>0.255</v>
      </c>
      <c r="T453" s="279">
        <f>S453*H453</f>
        <v>5.7017999999999995</v>
      </c>
      <c r="U453" s="187"/>
      <c r="V453" s="187"/>
      <c r="W453" s="187"/>
      <c r="X453" s="187"/>
      <c r="Y453" s="187"/>
      <c r="Z453" s="187"/>
      <c r="AA453" s="187"/>
      <c r="AB453" s="187"/>
      <c r="AC453" s="187"/>
      <c r="AD453" s="187"/>
      <c r="AE453" s="187"/>
      <c r="AR453" s="280" t="s">
        <v>164</v>
      </c>
      <c r="AT453" s="280" t="s">
        <v>160</v>
      </c>
      <c r="AU453" s="280" t="s">
        <v>81</v>
      </c>
      <c r="AY453" s="180" t="s">
        <v>158</v>
      </c>
      <c r="BE453" s="281">
        <f>IF(N453="základní",J453,0)</f>
        <v>0</v>
      </c>
      <c r="BF453" s="281">
        <f>IF(N453="snížená",J453,0)</f>
        <v>0</v>
      </c>
      <c r="BG453" s="281">
        <f>IF(N453="zákl. přenesená",J453,0)</f>
        <v>0</v>
      </c>
      <c r="BH453" s="281">
        <f>IF(N453="sníž. přenesená",J453,0)</f>
        <v>0</v>
      </c>
      <c r="BI453" s="281">
        <f>IF(N453="nulová",J453,0)</f>
        <v>0</v>
      </c>
      <c r="BJ453" s="180" t="s">
        <v>79</v>
      </c>
      <c r="BK453" s="281">
        <f>ROUND(I453*H453,2)</f>
        <v>0</v>
      </c>
      <c r="BL453" s="180" t="s">
        <v>164</v>
      </c>
      <c r="BM453" s="280" t="s">
        <v>752</v>
      </c>
    </row>
    <row r="454" spans="2:51" s="282" customFormat="1" ht="12">
      <c r="B454" s="283"/>
      <c r="D454" s="284" t="s">
        <v>166</v>
      </c>
      <c r="E454" s="285" t="s">
        <v>1</v>
      </c>
      <c r="F454" s="286" t="s">
        <v>367</v>
      </c>
      <c r="H454" s="285" t="s">
        <v>1</v>
      </c>
      <c r="L454" s="283"/>
      <c r="M454" s="287"/>
      <c r="N454" s="288"/>
      <c r="O454" s="288"/>
      <c r="P454" s="288"/>
      <c r="Q454" s="288"/>
      <c r="R454" s="288"/>
      <c r="S454" s="288"/>
      <c r="T454" s="289"/>
      <c r="AT454" s="285" t="s">
        <v>166</v>
      </c>
      <c r="AU454" s="285" t="s">
        <v>81</v>
      </c>
      <c r="AV454" s="282" t="s">
        <v>79</v>
      </c>
      <c r="AW454" s="282" t="s">
        <v>29</v>
      </c>
      <c r="AX454" s="282" t="s">
        <v>72</v>
      </c>
      <c r="AY454" s="285" t="s">
        <v>158</v>
      </c>
    </row>
    <row r="455" spans="2:51" s="290" customFormat="1" ht="12">
      <c r="B455" s="291"/>
      <c r="D455" s="284" t="s">
        <v>166</v>
      </c>
      <c r="E455" s="292" t="s">
        <v>1</v>
      </c>
      <c r="F455" s="293" t="s">
        <v>753</v>
      </c>
      <c r="H455" s="294">
        <v>22.36</v>
      </c>
      <c r="L455" s="291"/>
      <c r="M455" s="295"/>
      <c r="N455" s="296"/>
      <c r="O455" s="296"/>
      <c r="P455" s="296"/>
      <c r="Q455" s="296"/>
      <c r="R455" s="296"/>
      <c r="S455" s="296"/>
      <c r="T455" s="297"/>
      <c r="AT455" s="292" t="s">
        <v>166</v>
      </c>
      <c r="AU455" s="292" t="s">
        <v>81</v>
      </c>
      <c r="AV455" s="290" t="s">
        <v>81</v>
      </c>
      <c r="AW455" s="290" t="s">
        <v>29</v>
      </c>
      <c r="AX455" s="290" t="s">
        <v>72</v>
      </c>
      <c r="AY455" s="292" t="s">
        <v>158</v>
      </c>
    </row>
    <row r="456" spans="1:65" s="190" customFormat="1" ht="21.75" customHeight="1">
      <c r="A456" s="187"/>
      <c r="B456" s="188"/>
      <c r="C456" s="268" t="s">
        <v>754</v>
      </c>
      <c r="D456" s="268" t="s">
        <v>160</v>
      </c>
      <c r="E456" s="269" t="s">
        <v>755</v>
      </c>
      <c r="F456" s="270" t="s">
        <v>756</v>
      </c>
      <c r="G456" s="271" t="s">
        <v>163</v>
      </c>
      <c r="H456" s="272">
        <v>22.36</v>
      </c>
      <c r="I456" s="152"/>
      <c r="J456" s="273">
        <f>ROUND(I456*H456,2)</f>
        <v>0</v>
      </c>
      <c r="K456" s="274"/>
      <c r="L456" s="188"/>
      <c r="M456" s="275" t="s">
        <v>1</v>
      </c>
      <c r="N456" s="276" t="s">
        <v>37</v>
      </c>
      <c r="O456" s="277"/>
      <c r="P456" s="278">
        <f>O456*H456</f>
        <v>0</v>
      </c>
      <c r="Q456" s="278">
        <v>0</v>
      </c>
      <c r="R456" s="278">
        <f>Q456*H456</f>
        <v>0</v>
      </c>
      <c r="S456" s="278">
        <v>0.3</v>
      </c>
      <c r="T456" s="279">
        <f>S456*H456</f>
        <v>6.707999999999999</v>
      </c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R456" s="280" t="s">
        <v>164</v>
      </c>
      <c r="AT456" s="280" t="s">
        <v>160</v>
      </c>
      <c r="AU456" s="280" t="s">
        <v>81</v>
      </c>
      <c r="AY456" s="180" t="s">
        <v>158</v>
      </c>
      <c r="BE456" s="281">
        <f>IF(N456="základní",J456,0)</f>
        <v>0</v>
      </c>
      <c r="BF456" s="281">
        <f>IF(N456="snížená",J456,0)</f>
        <v>0</v>
      </c>
      <c r="BG456" s="281">
        <f>IF(N456="zákl. přenesená",J456,0)</f>
        <v>0</v>
      </c>
      <c r="BH456" s="281">
        <f>IF(N456="sníž. přenesená",J456,0)</f>
        <v>0</v>
      </c>
      <c r="BI456" s="281">
        <f>IF(N456="nulová",J456,0)</f>
        <v>0</v>
      </c>
      <c r="BJ456" s="180" t="s">
        <v>79</v>
      </c>
      <c r="BK456" s="281">
        <f>ROUND(I456*H456,2)</f>
        <v>0</v>
      </c>
      <c r="BL456" s="180" t="s">
        <v>164</v>
      </c>
      <c r="BM456" s="280" t="s">
        <v>757</v>
      </c>
    </row>
    <row r="457" spans="2:51" s="290" customFormat="1" ht="12">
      <c r="B457" s="291"/>
      <c r="D457" s="284" t="s">
        <v>166</v>
      </c>
      <c r="E457" s="292" t="s">
        <v>1</v>
      </c>
      <c r="F457" s="293" t="s">
        <v>758</v>
      </c>
      <c r="H457" s="294">
        <v>22.36</v>
      </c>
      <c r="L457" s="291"/>
      <c r="M457" s="295"/>
      <c r="N457" s="296"/>
      <c r="O457" s="296"/>
      <c r="P457" s="296"/>
      <c r="Q457" s="296"/>
      <c r="R457" s="296"/>
      <c r="S457" s="296"/>
      <c r="T457" s="297"/>
      <c r="AT457" s="292" t="s">
        <v>166</v>
      </c>
      <c r="AU457" s="292" t="s">
        <v>81</v>
      </c>
      <c r="AV457" s="290" t="s">
        <v>81</v>
      </c>
      <c r="AW457" s="290" t="s">
        <v>29</v>
      </c>
      <c r="AX457" s="290" t="s">
        <v>72</v>
      </c>
      <c r="AY457" s="292" t="s">
        <v>158</v>
      </c>
    </row>
    <row r="458" spans="1:65" s="190" customFormat="1" ht="16.5" customHeight="1">
      <c r="A458" s="187"/>
      <c r="B458" s="188"/>
      <c r="C458" s="268" t="s">
        <v>759</v>
      </c>
      <c r="D458" s="268" t="s">
        <v>160</v>
      </c>
      <c r="E458" s="269" t="s">
        <v>760</v>
      </c>
      <c r="F458" s="270" t="s">
        <v>761</v>
      </c>
      <c r="G458" s="271" t="s">
        <v>226</v>
      </c>
      <c r="H458" s="272">
        <v>121.95</v>
      </c>
      <c r="I458" s="152"/>
      <c r="J458" s="273">
        <f>ROUND(I458*H458,2)</f>
        <v>0</v>
      </c>
      <c r="K458" s="274"/>
      <c r="L458" s="188"/>
      <c r="M458" s="275" t="s">
        <v>1</v>
      </c>
      <c r="N458" s="276" t="s">
        <v>37</v>
      </c>
      <c r="O458" s="277"/>
      <c r="P458" s="278">
        <f>O458*H458</f>
        <v>0</v>
      </c>
      <c r="Q458" s="278">
        <v>0</v>
      </c>
      <c r="R458" s="278">
        <f>Q458*H458</f>
        <v>0</v>
      </c>
      <c r="S458" s="278">
        <v>0.29</v>
      </c>
      <c r="T458" s="279">
        <f>S458*H458</f>
        <v>35.3655</v>
      </c>
      <c r="U458" s="187"/>
      <c r="V458" s="187"/>
      <c r="W458" s="187"/>
      <c r="X458" s="187"/>
      <c r="Y458" s="187"/>
      <c r="Z458" s="187"/>
      <c r="AA458" s="187"/>
      <c r="AB458" s="187"/>
      <c r="AC458" s="187"/>
      <c r="AD458" s="187"/>
      <c r="AE458" s="187"/>
      <c r="AR458" s="280" t="s">
        <v>164</v>
      </c>
      <c r="AT458" s="280" t="s">
        <v>160</v>
      </c>
      <c r="AU458" s="280" t="s">
        <v>81</v>
      </c>
      <c r="AY458" s="180" t="s">
        <v>158</v>
      </c>
      <c r="BE458" s="281">
        <f>IF(N458="základní",J458,0)</f>
        <v>0</v>
      </c>
      <c r="BF458" s="281">
        <f>IF(N458="snížená",J458,0)</f>
        <v>0</v>
      </c>
      <c r="BG458" s="281">
        <f>IF(N458="zákl. přenesená",J458,0)</f>
        <v>0</v>
      </c>
      <c r="BH458" s="281">
        <f>IF(N458="sníž. přenesená",J458,0)</f>
        <v>0</v>
      </c>
      <c r="BI458" s="281">
        <f>IF(N458="nulová",J458,0)</f>
        <v>0</v>
      </c>
      <c r="BJ458" s="180" t="s">
        <v>79</v>
      </c>
      <c r="BK458" s="281">
        <f>ROUND(I458*H458,2)</f>
        <v>0</v>
      </c>
      <c r="BL458" s="180" t="s">
        <v>164</v>
      </c>
      <c r="BM458" s="280" t="s">
        <v>762</v>
      </c>
    </row>
    <row r="459" spans="2:51" s="282" customFormat="1" ht="12">
      <c r="B459" s="283"/>
      <c r="D459" s="284" t="s">
        <v>166</v>
      </c>
      <c r="E459" s="285" t="s">
        <v>1</v>
      </c>
      <c r="F459" s="286" t="s">
        <v>367</v>
      </c>
      <c r="H459" s="285" t="s">
        <v>1</v>
      </c>
      <c r="L459" s="283"/>
      <c r="M459" s="287"/>
      <c r="N459" s="288"/>
      <c r="O459" s="288"/>
      <c r="P459" s="288"/>
      <c r="Q459" s="288"/>
      <c r="R459" s="288"/>
      <c r="S459" s="288"/>
      <c r="T459" s="289"/>
      <c r="AT459" s="285" t="s">
        <v>166</v>
      </c>
      <c r="AU459" s="285" t="s">
        <v>81</v>
      </c>
      <c r="AV459" s="282" t="s">
        <v>79</v>
      </c>
      <c r="AW459" s="282" t="s">
        <v>29</v>
      </c>
      <c r="AX459" s="282" t="s">
        <v>72</v>
      </c>
      <c r="AY459" s="285" t="s">
        <v>158</v>
      </c>
    </row>
    <row r="460" spans="2:51" s="290" customFormat="1" ht="12">
      <c r="B460" s="291"/>
      <c r="D460" s="284" t="s">
        <v>166</v>
      </c>
      <c r="E460" s="292" t="s">
        <v>1</v>
      </c>
      <c r="F460" s="293" t="s">
        <v>763</v>
      </c>
      <c r="H460" s="294">
        <v>121.95</v>
      </c>
      <c r="L460" s="291"/>
      <c r="M460" s="295"/>
      <c r="N460" s="296"/>
      <c r="O460" s="296"/>
      <c r="P460" s="296"/>
      <c r="Q460" s="296"/>
      <c r="R460" s="296"/>
      <c r="S460" s="296"/>
      <c r="T460" s="297"/>
      <c r="AT460" s="292" t="s">
        <v>166</v>
      </c>
      <c r="AU460" s="292" t="s">
        <v>81</v>
      </c>
      <c r="AV460" s="290" t="s">
        <v>81</v>
      </c>
      <c r="AW460" s="290" t="s">
        <v>29</v>
      </c>
      <c r="AX460" s="290" t="s">
        <v>72</v>
      </c>
      <c r="AY460" s="292" t="s">
        <v>158</v>
      </c>
    </row>
    <row r="461" spans="1:65" s="190" customFormat="1" ht="16.5" customHeight="1">
      <c r="A461" s="187"/>
      <c r="B461" s="188"/>
      <c r="C461" s="268" t="s">
        <v>764</v>
      </c>
      <c r="D461" s="268" t="s">
        <v>160</v>
      </c>
      <c r="E461" s="269" t="s">
        <v>765</v>
      </c>
      <c r="F461" s="270" t="s">
        <v>766</v>
      </c>
      <c r="G461" s="271" t="s">
        <v>184</v>
      </c>
      <c r="H461" s="272">
        <v>24</v>
      </c>
      <c r="I461" s="152"/>
      <c r="J461" s="273">
        <f>ROUND(I461*H461,2)</f>
        <v>0</v>
      </c>
      <c r="K461" s="274"/>
      <c r="L461" s="188"/>
      <c r="M461" s="275" t="s">
        <v>1</v>
      </c>
      <c r="N461" s="276" t="s">
        <v>37</v>
      </c>
      <c r="O461" s="277"/>
      <c r="P461" s="278">
        <f>O461*H461</f>
        <v>0</v>
      </c>
      <c r="Q461" s="278">
        <v>0</v>
      </c>
      <c r="R461" s="278">
        <f>Q461*H461</f>
        <v>0</v>
      </c>
      <c r="S461" s="278">
        <v>2</v>
      </c>
      <c r="T461" s="279">
        <f>S461*H461</f>
        <v>48</v>
      </c>
      <c r="U461" s="187"/>
      <c r="V461" s="187"/>
      <c r="W461" s="187"/>
      <c r="X461" s="187"/>
      <c r="Y461" s="187"/>
      <c r="Z461" s="187"/>
      <c r="AA461" s="187"/>
      <c r="AB461" s="187"/>
      <c r="AC461" s="187"/>
      <c r="AD461" s="187"/>
      <c r="AE461" s="187"/>
      <c r="AR461" s="280" t="s">
        <v>164</v>
      </c>
      <c r="AT461" s="280" t="s">
        <v>160</v>
      </c>
      <c r="AU461" s="280" t="s">
        <v>81</v>
      </c>
      <c r="AY461" s="180" t="s">
        <v>158</v>
      </c>
      <c r="BE461" s="281">
        <f>IF(N461="základní",J461,0)</f>
        <v>0</v>
      </c>
      <c r="BF461" s="281">
        <f>IF(N461="snížená",J461,0)</f>
        <v>0</v>
      </c>
      <c r="BG461" s="281">
        <f>IF(N461="zákl. přenesená",J461,0)</f>
        <v>0</v>
      </c>
      <c r="BH461" s="281">
        <f>IF(N461="sníž. přenesená",J461,0)</f>
        <v>0</v>
      </c>
      <c r="BI461" s="281">
        <f>IF(N461="nulová",J461,0)</f>
        <v>0</v>
      </c>
      <c r="BJ461" s="180" t="s">
        <v>79</v>
      </c>
      <c r="BK461" s="281">
        <f>ROUND(I461*H461,2)</f>
        <v>0</v>
      </c>
      <c r="BL461" s="180" t="s">
        <v>164</v>
      </c>
      <c r="BM461" s="280" t="s">
        <v>767</v>
      </c>
    </row>
    <row r="462" spans="2:51" s="282" customFormat="1" ht="12">
      <c r="B462" s="283"/>
      <c r="D462" s="284" t="s">
        <v>166</v>
      </c>
      <c r="E462" s="285" t="s">
        <v>1</v>
      </c>
      <c r="F462" s="286" t="s">
        <v>768</v>
      </c>
      <c r="H462" s="285" t="s">
        <v>1</v>
      </c>
      <c r="L462" s="283"/>
      <c r="M462" s="287"/>
      <c r="N462" s="288"/>
      <c r="O462" s="288"/>
      <c r="P462" s="288"/>
      <c r="Q462" s="288"/>
      <c r="R462" s="288"/>
      <c r="S462" s="288"/>
      <c r="T462" s="289"/>
      <c r="AT462" s="285" t="s">
        <v>166</v>
      </c>
      <c r="AU462" s="285" t="s">
        <v>81</v>
      </c>
      <c r="AV462" s="282" t="s">
        <v>79</v>
      </c>
      <c r="AW462" s="282" t="s">
        <v>29</v>
      </c>
      <c r="AX462" s="282" t="s">
        <v>72</v>
      </c>
      <c r="AY462" s="285" t="s">
        <v>158</v>
      </c>
    </row>
    <row r="463" spans="2:51" s="290" customFormat="1" ht="12">
      <c r="B463" s="291"/>
      <c r="D463" s="284" t="s">
        <v>166</v>
      </c>
      <c r="E463" s="292" t="s">
        <v>1</v>
      </c>
      <c r="F463" s="293" t="s">
        <v>277</v>
      </c>
      <c r="H463" s="294">
        <v>24</v>
      </c>
      <c r="L463" s="291"/>
      <c r="M463" s="295"/>
      <c r="N463" s="296"/>
      <c r="O463" s="296"/>
      <c r="P463" s="296"/>
      <c r="Q463" s="296"/>
      <c r="R463" s="296"/>
      <c r="S463" s="296"/>
      <c r="T463" s="297"/>
      <c r="AT463" s="292" t="s">
        <v>166</v>
      </c>
      <c r="AU463" s="292" t="s">
        <v>81</v>
      </c>
      <c r="AV463" s="290" t="s">
        <v>81</v>
      </c>
      <c r="AW463" s="290" t="s">
        <v>29</v>
      </c>
      <c r="AX463" s="290" t="s">
        <v>72</v>
      </c>
      <c r="AY463" s="292" t="s">
        <v>158</v>
      </c>
    </row>
    <row r="464" spans="1:65" s="190" customFormat="1" ht="16.5" customHeight="1">
      <c r="A464" s="187"/>
      <c r="B464" s="188"/>
      <c r="C464" s="268" t="s">
        <v>769</v>
      </c>
      <c r="D464" s="268" t="s">
        <v>160</v>
      </c>
      <c r="E464" s="269" t="s">
        <v>770</v>
      </c>
      <c r="F464" s="270" t="s">
        <v>771</v>
      </c>
      <c r="G464" s="271" t="s">
        <v>171</v>
      </c>
      <c r="H464" s="272">
        <v>1</v>
      </c>
      <c r="I464" s="152"/>
      <c r="J464" s="273">
        <f>ROUND(I464*H464,2)</f>
        <v>0</v>
      </c>
      <c r="K464" s="274"/>
      <c r="L464" s="188"/>
      <c r="M464" s="275" t="s">
        <v>1</v>
      </c>
      <c r="N464" s="276" t="s">
        <v>37</v>
      </c>
      <c r="O464" s="277"/>
      <c r="P464" s="278">
        <f>O464*H464</f>
        <v>0</v>
      </c>
      <c r="Q464" s="278">
        <v>0</v>
      </c>
      <c r="R464" s="278">
        <f>Q464*H464</f>
        <v>0</v>
      </c>
      <c r="S464" s="278">
        <v>1.92</v>
      </c>
      <c r="T464" s="279">
        <f>S464*H464</f>
        <v>1.92</v>
      </c>
      <c r="U464" s="187"/>
      <c r="V464" s="187"/>
      <c r="W464" s="187"/>
      <c r="X464" s="187"/>
      <c r="Y464" s="187"/>
      <c r="Z464" s="187"/>
      <c r="AA464" s="187"/>
      <c r="AB464" s="187"/>
      <c r="AC464" s="187"/>
      <c r="AD464" s="187"/>
      <c r="AE464" s="187"/>
      <c r="AR464" s="280" t="s">
        <v>164</v>
      </c>
      <c r="AT464" s="280" t="s">
        <v>160</v>
      </c>
      <c r="AU464" s="280" t="s">
        <v>81</v>
      </c>
      <c r="AY464" s="180" t="s">
        <v>158</v>
      </c>
      <c r="BE464" s="281">
        <f>IF(N464="základní",J464,0)</f>
        <v>0</v>
      </c>
      <c r="BF464" s="281">
        <f>IF(N464="snížená",J464,0)</f>
        <v>0</v>
      </c>
      <c r="BG464" s="281">
        <f>IF(N464="zákl. přenesená",J464,0)</f>
        <v>0</v>
      </c>
      <c r="BH464" s="281">
        <f>IF(N464="sníž. přenesená",J464,0)</f>
        <v>0</v>
      </c>
      <c r="BI464" s="281">
        <f>IF(N464="nulová",J464,0)</f>
        <v>0</v>
      </c>
      <c r="BJ464" s="180" t="s">
        <v>79</v>
      </c>
      <c r="BK464" s="281">
        <f>ROUND(I464*H464,2)</f>
        <v>0</v>
      </c>
      <c r="BL464" s="180" t="s">
        <v>164</v>
      </c>
      <c r="BM464" s="280" t="s">
        <v>772</v>
      </c>
    </row>
    <row r="465" spans="2:51" s="282" customFormat="1" ht="12">
      <c r="B465" s="283"/>
      <c r="D465" s="284" t="s">
        <v>166</v>
      </c>
      <c r="E465" s="285" t="s">
        <v>1</v>
      </c>
      <c r="F465" s="286" t="s">
        <v>725</v>
      </c>
      <c r="H465" s="285" t="s">
        <v>1</v>
      </c>
      <c r="L465" s="283"/>
      <c r="M465" s="287"/>
      <c r="N465" s="288"/>
      <c r="O465" s="288"/>
      <c r="P465" s="288"/>
      <c r="Q465" s="288"/>
      <c r="R465" s="288"/>
      <c r="S465" s="288"/>
      <c r="T465" s="289"/>
      <c r="AT465" s="285" t="s">
        <v>166</v>
      </c>
      <c r="AU465" s="285" t="s">
        <v>81</v>
      </c>
      <c r="AV465" s="282" t="s">
        <v>79</v>
      </c>
      <c r="AW465" s="282" t="s">
        <v>29</v>
      </c>
      <c r="AX465" s="282" t="s">
        <v>72</v>
      </c>
      <c r="AY465" s="285" t="s">
        <v>158</v>
      </c>
    </row>
    <row r="466" spans="2:51" s="290" customFormat="1" ht="12">
      <c r="B466" s="291"/>
      <c r="D466" s="284" t="s">
        <v>166</v>
      </c>
      <c r="E466" s="292" t="s">
        <v>1</v>
      </c>
      <c r="F466" s="293" t="s">
        <v>79</v>
      </c>
      <c r="H466" s="294">
        <v>1</v>
      </c>
      <c r="L466" s="291"/>
      <c r="M466" s="295"/>
      <c r="N466" s="296"/>
      <c r="O466" s="296"/>
      <c r="P466" s="296"/>
      <c r="Q466" s="296"/>
      <c r="R466" s="296"/>
      <c r="S466" s="296"/>
      <c r="T466" s="297"/>
      <c r="AT466" s="292" t="s">
        <v>166</v>
      </c>
      <c r="AU466" s="292" t="s">
        <v>81</v>
      </c>
      <c r="AV466" s="290" t="s">
        <v>81</v>
      </c>
      <c r="AW466" s="290" t="s">
        <v>29</v>
      </c>
      <c r="AX466" s="290" t="s">
        <v>72</v>
      </c>
      <c r="AY466" s="292" t="s">
        <v>158</v>
      </c>
    </row>
    <row r="467" spans="1:65" s="190" customFormat="1" ht="21.75" customHeight="1">
      <c r="A467" s="187"/>
      <c r="B467" s="188"/>
      <c r="C467" s="268" t="s">
        <v>773</v>
      </c>
      <c r="D467" s="268" t="s">
        <v>160</v>
      </c>
      <c r="E467" s="269" t="s">
        <v>774</v>
      </c>
      <c r="F467" s="270" t="s">
        <v>775</v>
      </c>
      <c r="G467" s="271" t="s">
        <v>315</v>
      </c>
      <c r="H467" s="272">
        <v>619.465</v>
      </c>
      <c r="I467" s="152"/>
      <c r="J467" s="273">
        <f>ROUND(I467*H467,2)</f>
        <v>0</v>
      </c>
      <c r="K467" s="274"/>
      <c r="L467" s="188"/>
      <c r="M467" s="275" t="s">
        <v>1</v>
      </c>
      <c r="N467" s="276" t="s">
        <v>37</v>
      </c>
      <c r="O467" s="277"/>
      <c r="P467" s="278">
        <f>O467*H467</f>
        <v>0</v>
      </c>
      <c r="Q467" s="278">
        <v>0</v>
      </c>
      <c r="R467" s="278">
        <f>Q467*H467</f>
        <v>0</v>
      </c>
      <c r="S467" s="278">
        <v>0</v>
      </c>
      <c r="T467" s="279">
        <f>S467*H467</f>
        <v>0</v>
      </c>
      <c r="U467" s="187"/>
      <c r="V467" s="187"/>
      <c r="W467" s="187"/>
      <c r="X467" s="187"/>
      <c r="Y467" s="187"/>
      <c r="Z467" s="187"/>
      <c r="AA467" s="187"/>
      <c r="AB467" s="187"/>
      <c r="AC467" s="187"/>
      <c r="AD467" s="187"/>
      <c r="AE467" s="187"/>
      <c r="AR467" s="280" t="s">
        <v>164</v>
      </c>
      <c r="AT467" s="280" t="s">
        <v>160</v>
      </c>
      <c r="AU467" s="280" t="s">
        <v>81</v>
      </c>
      <c r="AY467" s="180" t="s">
        <v>158</v>
      </c>
      <c r="BE467" s="281">
        <f>IF(N467="základní",J467,0)</f>
        <v>0</v>
      </c>
      <c r="BF467" s="281">
        <f>IF(N467="snížená",J467,0)</f>
        <v>0</v>
      </c>
      <c r="BG467" s="281">
        <f>IF(N467="zákl. přenesená",J467,0)</f>
        <v>0</v>
      </c>
      <c r="BH467" s="281">
        <f>IF(N467="sníž. přenesená",J467,0)</f>
        <v>0</v>
      </c>
      <c r="BI467" s="281">
        <f>IF(N467="nulová",J467,0)</f>
        <v>0</v>
      </c>
      <c r="BJ467" s="180" t="s">
        <v>79</v>
      </c>
      <c r="BK467" s="281">
        <f>ROUND(I467*H467,2)</f>
        <v>0</v>
      </c>
      <c r="BL467" s="180" t="s">
        <v>164</v>
      </c>
      <c r="BM467" s="280" t="s">
        <v>776</v>
      </c>
    </row>
    <row r="468" spans="2:51" s="282" customFormat="1" ht="12">
      <c r="B468" s="283"/>
      <c r="D468" s="284" t="s">
        <v>166</v>
      </c>
      <c r="E468" s="285" t="s">
        <v>1</v>
      </c>
      <c r="F468" s="286" t="s">
        <v>777</v>
      </c>
      <c r="H468" s="285" t="s">
        <v>1</v>
      </c>
      <c r="L468" s="283"/>
      <c r="M468" s="287"/>
      <c r="N468" s="288"/>
      <c r="O468" s="288"/>
      <c r="P468" s="288"/>
      <c r="Q468" s="288"/>
      <c r="R468" s="288"/>
      <c r="S468" s="288"/>
      <c r="T468" s="289"/>
      <c r="AT468" s="285" t="s">
        <v>166</v>
      </c>
      <c r="AU468" s="285" t="s">
        <v>81</v>
      </c>
      <c r="AV468" s="282" t="s">
        <v>79</v>
      </c>
      <c r="AW468" s="282" t="s">
        <v>29</v>
      </c>
      <c r="AX468" s="282" t="s">
        <v>72</v>
      </c>
      <c r="AY468" s="285" t="s">
        <v>158</v>
      </c>
    </row>
    <row r="469" spans="2:51" s="290" customFormat="1" ht="12">
      <c r="B469" s="291"/>
      <c r="D469" s="284" t="s">
        <v>166</v>
      </c>
      <c r="E469" s="292" t="s">
        <v>1</v>
      </c>
      <c r="F469" s="293" t="s">
        <v>778</v>
      </c>
      <c r="H469" s="294">
        <v>619.465</v>
      </c>
      <c r="L469" s="291"/>
      <c r="M469" s="295"/>
      <c r="N469" s="296"/>
      <c r="O469" s="296"/>
      <c r="P469" s="296"/>
      <c r="Q469" s="296"/>
      <c r="R469" s="296"/>
      <c r="S469" s="296"/>
      <c r="T469" s="297"/>
      <c r="AT469" s="292" t="s">
        <v>166</v>
      </c>
      <c r="AU469" s="292" t="s">
        <v>81</v>
      </c>
      <c r="AV469" s="290" t="s">
        <v>81</v>
      </c>
      <c r="AW469" s="290" t="s">
        <v>29</v>
      </c>
      <c r="AX469" s="290" t="s">
        <v>72</v>
      </c>
      <c r="AY469" s="292" t="s">
        <v>158</v>
      </c>
    </row>
    <row r="470" spans="1:65" s="190" customFormat="1" ht="21.75" customHeight="1">
      <c r="A470" s="187"/>
      <c r="B470" s="188"/>
      <c r="C470" s="268" t="s">
        <v>779</v>
      </c>
      <c r="D470" s="268" t="s">
        <v>160</v>
      </c>
      <c r="E470" s="269" t="s">
        <v>780</v>
      </c>
      <c r="F470" s="270" t="s">
        <v>781</v>
      </c>
      <c r="G470" s="271" t="s">
        <v>315</v>
      </c>
      <c r="H470" s="272">
        <v>619.465</v>
      </c>
      <c r="I470" s="152"/>
      <c r="J470" s="273">
        <f>ROUND(I470*H470,2)</f>
        <v>0</v>
      </c>
      <c r="K470" s="274"/>
      <c r="L470" s="188"/>
      <c r="M470" s="275" t="s">
        <v>1</v>
      </c>
      <c r="N470" s="276" t="s">
        <v>37</v>
      </c>
      <c r="O470" s="277"/>
      <c r="P470" s="278">
        <f>O470*H470</f>
        <v>0</v>
      </c>
      <c r="Q470" s="278">
        <v>0</v>
      </c>
      <c r="R470" s="278">
        <f>Q470*H470</f>
        <v>0</v>
      </c>
      <c r="S470" s="278">
        <v>0</v>
      </c>
      <c r="T470" s="279">
        <f>S470*H470</f>
        <v>0</v>
      </c>
      <c r="U470" s="187"/>
      <c r="V470" s="187"/>
      <c r="W470" s="187"/>
      <c r="X470" s="187"/>
      <c r="Y470" s="187"/>
      <c r="Z470" s="187"/>
      <c r="AA470" s="187"/>
      <c r="AB470" s="187"/>
      <c r="AC470" s="187"/>
      <c r="AD470" s="187"/>
      <c r="AE470" s="187"/>
      <c r="AR470" s="280" t="s">
        <v>164</v>
      </c>
      <c r="AT470" s="280" t="s">
        <v>160</v>
      </c>
      <c r="AU470" s="280" t="s">
        <v>81</v>
      </c>
      <c r="AY470" s="180" t="s">
        <v>158</v>
      </c>
      <c r="BE470" s="281">
        <f>IF(N470="základní",J470,0)</f>
        <v>0</v>
      </c>
      <c r="BF470" s="281">
        <f>IF(N470="snížená",J470,0)</f>
        <v>0</v>
      </c>
      <c r="BG470" s="281">
        <f>IF(N470="zákl. přenesená",J470,0)</f>
        <v>0</v>
      </c>
      <c r="BH470" s="281">
        <f>IF(N470="sníž. přenesená",J470,0)</f>
        <v>0</v>
      </c>
      <c r="BI470" s="281">
        <f>IF(N470="nulová",J470,0)</f>
        <v>0</v>
      </c>
      <c r="BJ470" s="180" t="s">
        <v>79</v>
      </c>
      <c r="BK470" s="281">
        <f>ROUND(I470*H470,2)</f>
        <v>0</v>
      </c>
      <c r="BL470" s="180" t="s">
        <v>164</v>
      </c>
      <c r="BM470" s="280" t="s">
        <v>782</v>
      </c>
    </row>
    <row r="471" spans="2:51" s="290" customFormat="1" ht="12">
      <c r="B471" s="291"/>
      <c r="D471" s="284" t="s">
        <v>166</v>
      </c>
      <c r="E471" s="292" t="s">
        <v>1</v>
      </c>
      <c r="F471" s="293" t="s">
        <v>778</v>
      </c>
      <c r="H471" s="294">
        <v>619.465</v>
      </c>
      <c r="L471" s="291"/>
      <c r="M471" s="295"/>
      <c r="N471" s="296"/>
      <c r="O471" s="296"/>
      <c r="P471" s="296"/>
      <c r="Q471" s="296"/>
      <c r="R471" s="296"/>
      <c r="S471" s="296"/>
      <c r="T471" s="297"/>
      <c r="AT471" s="292" t="s">
        <v>166</v>
      </c>
      <c r="AU471" s="292" t="s">
        <v>81</v>
      </c>
      <c r="AV471" s="290" t="s">
        <v>81</v>
      </c>
      <c r="AW471" s="290" t="s">
        <v>29</v>
      </c>
      <c r="AX471" s="290" t="s">
        <v>72</v>
      </c>
      <c r="AY471" s="292" t="s">
        <v>158</v>
      </c>
    </row>
    <row r="472" spans="1:65" s="190" customFormat="1" ht="21.75" customHeight="1">
      <c r="A472" s="187"/>
      <c r="B472" s="188"/>
      <c r="C472" s="268" t="s">
        <v>783</v>
      </c>
      <c r="D472" s="268" t="s">
        <v>160</v>
      </c>
      <c r="E472" s="269" t="s">
        <v>784</v>
      </c>
      <c r="F472" s="270" t="s">
        <v>785</v>
      </c>
      <c r="G472" s="271" t="s">
        <v>315</v>
      </c>
      <c r="H472" s="272">
        <v>17964.485</v>
      </c>
      <c r="I472" s="152"/>
      <c r="J472" s="273">
        <f>ROUND(I472*H472,2)</f>
        <v>0</v>
      </c>
      <c r="K472" s="274"/>
      <c r="L472" s="188"/>
      <c r="M472" s="275" t="s">
        <v>1</v>
      </c>
      <c r="N472" s="276" t="s">
        <v>37</v>
      </c>
      <c r="O472" s="277"/>
      <c r="P472" s="278">
        <f>O472*H472</f>
        <v>0</v>
      </c>
      <c r="Q472" s="278">
        <v>0</v>
      </c>
      <c r="R472" s="278">
        <f>Q472*H472</f>
        <v>0</v>
      </c>
      <c r="S472" s="278">
        <v>0</v>
      </c>
      <c r="T472" s="279">
        <f>S472*H472</f>
        <v>0</v>
      </c>
      <c r="U472" s="187"/>
      <c r="V472" s="187"/>
      <c r="W472" s="187"/>
      <c r="X472" s="187"/>
      <c r="Y472" s="187"/>
      <c r="Z472" s="187"/>
      <c r="AA472" s="187"/>
      <c r="AB472" s="187"/>
      <c r="AC472" s="187"/>
      <c r="AD472" s="187"/>
      <c r="AE472" s="187"/>
      <c r="AR472" s="280" t="s">
        <v>164</v>
      </c>
      <c r="AT472" s="280" t="s">
        <v>160</v>
      </c>
      <c r="AU472" s="280" t="s">
        <v>81</v>
      </c>
      <c r="AY472" s="180" t="s">
        <v>158</v>
      </c>
      <c r="BE472" s="281">
        <f>IF(N472="základní",J472,0)</f>
        <v>0</v>
      </c>
      <c r="BF472" s="281">
        <f>IF(N472="snížená",J472,0)</f>
        <v>0</v>
      </c>
      <c r="BG472" s="281">
        <f>IF(N472="zákl. přenesená",J472,0)</f>
        <v>0</v>
      </c>
      <c r="BH472" s="281">
        <f>IF(N472="sníž. přenesená",J472,0)</f>
        <v>0</v>
      </c>
      <c r="BI472" s="281">
        <f>IF(N472="nulová",J472,0)</f>
        <v>0</v>
      </c>
      <c r="BJ472" s="180" t="s">
        <v>79</v>
      </c>
      <c r="BK472" s="281">
        <f>ROUND(I472*H472,2)</f>
        <v>0</v>
      </c>
      <c r="BL472" s="180" t="s">
        <v>164</v>
      </c>
      <c r="BM472" s="280" t="s">
        <v>786</v>
      </c>
    </row>
    <row r="473" spans="2:51" s="290" customFormat="1" ht="12">
      <c r="B473" s="291"/>
      <c r="D473" s="284" t="s">
        <v>166</v>
      </c>
      <c r="E473" s="292" t="s">
        <v>1</v>
      </c>
      <c r="F473" s="293" t="s">
        <v>787</v>
      </c>
      <c r="H473" s="294">
        <v>17964.485</v>
      </c>
      <c r="L473" s="291"/>
      <c r="M473" s="295"/>
      <c r="N473" s="296"/>
      <c r="O473" s="296"/>
      <c r="P473" s="296"/>
      <c r="Q473" s="296"/>
      <c r="R473" s="296"/>
      <c r="S473" s="296"/>
      <c r="T473" s="297"/>
      <c r="AT473" s="292" t="s">
        <v>166</v>
      </c>
      <c r="AU473" s="292" t="s">
        <v>81</v>
      </c>
      <c r="AV473" s="290" t="s">
        <v>81</v>
      </c>
      <c r="AW473" s="290" t="s">
        <v>29</v>
      </c>
      <c r="AX473" s="290" t="s">
        <v>72</v>
      </c>
      <c r="AY473" s="292" t="s">
        <v>158</v>
      </c>
    </row>
    <row r="474" spans="1:65" s="190" customFormat="1" ht="21.75" customHeight="1">
      <c r="A474" s="187"/>
      <c r="B474" s="188"/>
      <c r="C474" s="268" t="s">
        <v>788</v>
      </c>
      <c r="D474" s="268" t="s">
        <v>160</v>
      </c>
      <c r="E474" s="269" t="s">
        <v>789</v>
      </c>
      <c r="F474" s="270" t="s">
        <v>790</v>
      </c>
      <c r="G474" s="271" t="s">
        <v>315</v>
      </c>
      <c r="H474" s="272">
        <v>619.465</v>
      </c>
      <c r="I474" s="152"/>
      <c r="J474" s="273">
        <f>ROUND(I474*H474,2)</f>
        <v>0</v>
      </c>
      <c r="K474" s="274"/>
      <c r="L474" s="188"/>
      <c r="M474" s="275" t="s">
        <v>1</v>
      </c>
      <c r="N474" s="276" t="s">
        <v>37</v>
      </c>
      <c r="O474" s="277"/>
      <c r="P474" s="278">
        <f>O474*H474</f>
        <v>0</v>
      </c>
      <c r="Q474" s="278">
        <v>0</v>
      </c>
      <c r="R474" s="278">
        <f>Q474*H474</f>
        <v>0</v>
      </c>
      <c r="S474" s="278">
        <v>0</v>
      </c>
      <c r="T474" s="279">
        <f>S474*H474</f>
        <v>0</v>
      </c>
      <c r="U474" s="187"/>
      <c r="V474" s="187"/>
      <c r="W474" s="187"/>
      <c r="X474" s="187"/>
      <c r="Y474" s="187"/>
      <c r="Z474" s="187"/>
      <c r="AA474" s="187"/>
      <c r="AB474" s="187"/>
      <c r="AC474" s="187"/>
      <c r="AD474" s="187"/>
      <c r="AE474" s="187"/>
      <c r="AR474" s="280" t="s">
        <v>164</v>
      </c>
      <c r="AT474" s="280" t="s">
        <v>160</v>
      </c>
      <c r="AU474" s="280" t="s">
        <v>81</v>
      </c>
      <c r="AY474" s="180" t="s">
        <v>158</v>
      </c>
      <c r="BE474" s="281">
        <f>IF(N474="základní",J474,0)</f>
        <v>0</v>
      </c>
      <c r="BF474" s="281">
        <f>IF(N474="snížená",J474,0)</f>
        <v>0</v>
      </c>
      <c r="BG474" s="281">
        <f>IF(N474="zákl. přenesená",J474,0)</f>
        <v>0</v>
      </c>
      <c r="BH474" s="281">
        <f>IF(N474="sníž. přenesená",J474,0)</f>
        <v>0</v>
      </c>
      <c r="BI474" s="281">
        <f>IF(N474="nulová",J474,0)</f>
        <v>0</v>
      </c>
      <c r="BJ474" s="180" t="s">
        <v>79</v>
      </c>
      <c r="BK474" s="281">
        <f>ROUND(I474*H474,2)</f>
        <v>0</v>
      </c>
      <c r="BL474" s="180" t="s">
        <v>164</v>
      </c>
      <c r="BM474" s="280" t="s">
        <v>791</v>
      </c>
    </row>
    <row r="475" spans="2:51" s="290" customFormat="1" ht="12">
      <c r="B475" s="291"/>
      <c r="D475" s="284" t="s">
        <v>166</v>
      </c>
      <c r="E475" s="292" t="s">
        <v>1</v>
      </c>
      <c r="F475" s="293" t="s">
        <v>778</v>
      </c>
      <c r="H475" s="294">
        <v>619.465</v>
      </c>
      <c r="L475" s="291"/>
      <c r="M475" s="295"/>
      <c r="N475" s="296"/>
      <c r="O475" s="296"/>
      <c r="P475" s="296"/>
      <c r="Q475" s="296"/>
      <c r="R475" s="296"/>
      <c r="S475" s="296"/>
      <c r="T475" s="297"/>
      <c r="AT475" s="292" t="s">
        <v>166</v>
      </c>
      <c r="AU475" s="292" t="s">
        <v>81</v>
      </c>
      <c r="AV475" s="290" t="s">
        <v>81</v>
      </c>
      <c r="AW475" s="290" t="s">
        <v>29</v>
      </c>
      <c r="AX475" s="290" t="s">
        <v>72</v>
      </c>
      <c r="AY475" s="292" t="s">
        <v>158</v>
      </c>
    </row>
    <row r="476" spans="2:63" s="255" customFormat="1" ht="22.9" customHeight="1">
      <c r="B476" s="256"/>
      <c r="D476" s="257" t="s">
        <v>71</v>
      </c>
      <c r="E476" s="266" t="s">
        <v>649</v>
      </c>
      <c r="F476" s="266" t="s">
        <v>792</v>
      </c>
      <c r="J476" s="267">
        <f>BK476</f>
        <v>0</v>
      </c>
      <c r="L476" s="256"/>
      <c r="M476" s="260"/>
      <c r="N476" s="261"/>
      <c r="O476" s="261"/>
      <c r="P476" s="262">
        <f>SUM(P477:P479)</f>
        <v>0</v>
      </c>
      <c r="Q476" s="261"/>
      <c r="R476" s="262">
        <f>SUM(R477:R479)</f>
        <v>0</v>
      </c>
      <c r="S476" s="261"/>
      <c r="T476" s="263">
        <f>SUM(T477:T479)</f>
        <v>0</v>
      </c>
      <c r="AR476" s="257" t="s">
        <v>79</v>
      </c>
      <c r="AT476" s="264" t="s">
        <v>71</v>
      </c>
      <c r="AU476" s="264" t="s">
        <v>79</v>
      </c>
      <c r="AY476" s="257" t="s">
        <v>158</v>
      </c>
      <c r="BK476" s="265">
        <f>SUM(BK477:BK479)</f>
        <v>0</v>
      </c>
    </row>
    <row r="477" spans="1:65" s="190" customFormat="1" ht="16.5" customHeight="1">
      <c r="A477" s="187"/>
      <c r="B477" s="188"/>
      <c r="C477" s="268" t="s">
        <v>793</v>
      </c>
      <c r="D477" s="268" t="s">
        <v>160</v>
      </c>
      <c r="E477" s="269" t="s">
        <v>794</v>
      </c>
      <c r="F477" s="270" t="s">
        <v>795</v>
      </c>
      <c r="G477" s="271" t="s">
        <v>315</v>
      </c>
      <c r="H477" s="272">
        <v>3057.098</v>
      </c>
      <c r="I477" s="152"/>
      <c r="J477" s="273">
        <f>ROUND(I477*H477,2)</f>
        <v>0</v>
      </c>
      <c r="K477" s="274"/>
      <c r="L477" s="188"/>
      <c r="M477" s="275" t="s">
        <v>1</v>
      </c>
      <c r="N477" s="276" t="s">
        <v>37</v>
      </c>
      <c r="O477" s="277"/>
      <c r="P477" s="278">
        <f>O477*H477</f>
        <v>0</v>
      </c>
      <c r="Q477" s="278">
        <v>0</v>
      </c>
      <c r="R477" s="278">
        <f>Q477*H477</f>
        <v>0</v>
      </c>
      <c r="S477" s="278">
        <v>0</v>
      </c>
      <c r="T477" s="279">
        <f>S477*H477</f>
        <v>0</v>
      </c>
      <c r="U477" s="187"/>
      <c r="V477" s="187"/>
      <c r="W477" s="187"/>
      <c r="X477" s="187"/>
      <c r="Y477" s="187"/>
      <c r="Z477" s="187"/>
      <c r="AA477" s="187"/>
      <c r="AB477" s="187"/>
      <c r="AC477" s="187"/>
      <c r="AD477" s="187"/>
      <c r="AE477" s="187"/>
      <c r="AR477" s="280" t="s">
        <v>164</v>
      </c>
      <c r="AT477" s="280" t="s">
        <v>160</v>
      </c>
      <c r="AU477" s="280" t="s">
        <v>81</v>
      </c>
      <c r="AY477" s="180" t="s">
        <v>158</v>
      </c>
      <c r="BE477" s="281">
        <f>IF(N477="základní",J477,0)</f>
        <v>0</v>
      </c>
      <c r="BF477" s="281">
        <f>IF(N477="snížená",J477,0)</f>
        <v>0</v>
      </c>
      <c r="BG477" s="281">
        <f>IF(N477="zákl. přenesená",J477,0)</f>
        <v>0</v>
      </c>
      <c r="BH477" s="281">
        <f>IF(N477="sníž. přenesená",J477,0)</f>
        <v>0</v>
      </c>
      <c r="BI477" s="281">
        <f>IF(N477="nulová",J477,0)</f>
        <v>0</v>
      </c>
      <c r="BJ477" s="180" t="s">
        <v>79</v>
      </c>
      <c r="BK477" s="281">
        <f>ROUND(I477*H477,2)</f>
        <v>0</v>
      </c>
      <c r="BL477" s="180" t="s">
        <v>164</v>
      </c>
      <c r="BM477" s="280" t="s">
        <v>796</v>
      </c>
    </row>
    <row r="478" spans="2:51" s="282" customFormat="1" ht="12">
      <c r="B478" s="283"/>
      <c r="D478" s="284" t="s">
        <v>166</v>
      </c>
      <c r="E478" s="285" t="s">
        <v>1</v>
      </c>
      <c r="F478" s="286" t="s">
        <v>777</v>
      </c>
      <c r="H478" s="285" t="s">
        <v>1</v>
      </c>
      <c r="L478" s="283"/>
      <c r="M478" s="287"/>
      <c r="N478" s="288"/>
      <c r="O478" s="288"/>
      <c r="P478" s="288"/>
      <c r="Q478" s="288"/>
      <c r="R478" s="288"/>
      <c r="S478" s="288"/>
      <c r="T478" s="289"/>
      <c r="AT478" s="285" t="s">
        <v>166</v>
      </c>
      <c r="AU478" s="285" t="s">
        <v>81</v>
      </c>
      <c r="AV478" s="282" t="s">
        <v>79</v>
      </c>
      <c r="AW478" s="282" t="s">
        <v>29</v>
      </c>
      <c r="AX478" s="282" t="s">
        <v>72</v>
      </c>
      <c r="AY478" s="285" t="s">
        <v>158</v>
      </c>
    </row>
    <row r="479" spans="2:51" s="290" customFormat="1" ht="12">
      <c r="B479" s="291"/>
      <c r="D479" s="284" t="s">
        <v>166</v>
      </c>
      <c r="E479" s="292" t="s">
        <v>1</v>
      </c>
      <c r="F479" s="293" t="s">
        <v>797</v>
      </c>
      <c r="H479" s="294">
        <v>3057.098</v>
      </c>
      <c r="L479" s="291"/>
      <c r="M479" s="295"/>
      <c r="N479" s="296"/>
      <c r="O479" s="296"/>
      <c r="P479" s="296"/>
      <c r="Q479" s="296"/>
      <c r="R479" s="296"/>
      <c r="S479" s="296"/>
      <c r="T479" s="297"/>
      <c r="AT479" s="292" t="s">
        <v>166</v>
      </c>
      <c r="AU479" s="292" t="s">
        <v>81</v>
      </c>
      <c r="AV479" s="290" t="s">
        <v>81</v>
      </c>
      <c r="AW479" s="290" t="s">
        <v>29</v>
      </c>
      <c r="AX479" s="290" t="s">
        <v>72</v>
      </c>
      <c r="AY479" s="292" t="s">
        <v>158</v>
      </c>
    </row>
    <row r="480" spans="2:63" s="255" customFormat="1" ht="25.9" customHeight="1">
      <c r="B480" s="256"/>
      <c r="D480" s="257" t="s">
        <v>71</v>
      </c>
      <c r="E480" s="258" t="s">
        <v>798</v>
      </c>
      <c r="F480" s="258" t="s">
        <v>799</v>
      </c>
      <c r="J480" s="259">
        <f>BK480</f>
        <v>0</v>
      </c>
      <c r="L480" s="256"/>
      <c r="M480" s="260"/>
      <c r="N480" s="261"/>
      <c r="O480" s="261"/>
      <c r="P480" s="262">
        <f>P481+P510+P517+P560+P562</f>
        <v>0</v>
      </c>
      <c r="Q480" s="261"/>
      <c r="R480" s="262">
        <f>R481+R510+R517+R560+R562</f>
        <v>26.12891293</v>
      </c>
      <c r="S480" s="261"/>
      <c r="T480" s="263">
        <f>T481+T510+T517+T560+T562</f>
        <v>0.0249</v>
      </c>
      <c r="AR480" s="257" t="s">
        <v>81</v>
      </c>
      <c r="AT480" s="264" t="s">
        <v>71</v>
      </c>
      <c r="AU480" s="264" t="s">
        <v>72</v>
      </c>
      <c r="AY480" s="257" t="s">
        <v>158</v>
      </c>
      <c r="BK480" s="265">
        <f>BK481+BK510+BK517+BK560+BK562</f>
        <v>0</v>
      </c>
    </row>
    <row r="481" spans="2:63" s="255" customFormat="1" ht="22.9" customHeight="1">
      <c r="B481" s="256"/>
      <c r="D481" s="257" t="s">
        <v>71</v>
      </c>
      <c r="E481" s="266" t="s">
        <v>800</v>
      </c>
      <c r="F481" s="266" t="s">
        <v>801</v>
      </c>
      <c r="J481" s="267">
        <f>BK481</f>
        <v>0</v>
      </c>
      <c r="L481" s="256"/>
      <c r="M481" s="260"/>
      <c r="N481" s="261"/>
      <c r="O481" s="261"/>
      <c r="P481" s="262">
        <f>SUM(P482:P509)</f>
        <v>0</v>
      </c>
      <c r="Q481" s="261"/>
      <c r="R481" s="262">
        <f>SUM(R482:R509)</f>
        <v>3.5320245599999995</v>
      </c>
      <c r="S481" s="261"/>
      <c r="T481" s="263">
        <f>SUM(T482:T509)</f>
        <v>0</v>
      </c>
      <c r="AR481" s="257" t="s">
        <v>81</v>
      </c>
      <c r="AT481" s="264" t="s">
        <v>71</v>
      </c>
      <c r="AU481" s="264" t="s">
        <v>79</v>
      </c>
      <c r="AY481" s="257" t="s">
        <v>158</v>
      </c>
      <c r="BK481" s="265">
        <f>SUM(BK482:BK509)</f>
        <v>0</v>
      </c>
    </row>
    <row r="482" spans="1:65" s="190" customFormat="1" ht="21.75" customHeight="1">
      <c r="A482" s="187"/>
      <c r="B482" s="188"/>
      <c r="C482" s="268" t="s">
        <v>802</v>
      </c>
      <c r="D482" s="268" t="s">
        <v>160</v>
      </c>
      <c r="E482" s="269" t="s">
        <v>803</v>
      </c>
      <c r="F482" s="270" t="s">
        <v>804</v>
      </c>
      <c r="G482" s="271" t="s">
        <v>163</v>
      </c>
      <c r="H482" s="272">
        <v>194.81</v>
      </c>
      <c r="I482" s="152"/>
      <c r="J482" s="273">
        <f>ROUND(I482*H482,2)</f>
        <v>0</v>
      </c>
      <c r="K482" s="274"/>
      <c r="L482" s="188"/>
      <c r="M482" s="275" t="s">
        <v>1</v>
      </c>
      <c r="N482" s="276" t="s">
        <v>37</v>
      </c>
      <c r="O482" s="277"/>
      <c r="P482" s="278">
        <f>O482*H482</f>
        <v>0</v>
      </c>
      <c r="Q482" s="278">
        <v>0</v>
      </c>
      <c r="R482" s="278">
        <f>Q482*H482</f>
        <v>0</v>
      </c>
      <c r="S482" s="278">
        <v>0</v>
      </c>
      <c r="T482" s="279">
        <f>S482*H482</f>
        <v>0</v>
      </c>
      <c r="U482" s="187"/>
      <c r="V482" s="187"/>
      <c r="W482" s="187"/>
      <c r="X482" s="187"/>
      <c r="Y482" s="187"/>
      <c r="Z482" s="187"/>
      <c r="AA482" s="187"/>
      <c r="AB482" s="187"/>
      <c r="AC482" s="187"/>
      <c r="AD482" s="187"/>
      <c r="AE482" s="187"/>
      <c r="AR482" s="280" t="s">
        <v>239</v>
      </c>
      <c r="AT482" s="280" t="s">
        <v>160</v>
      </c>
      <c r="AU482" s="280" t="s">
        <v>81</v>
      </c>
      <c r="AY482" s="180" t="s">
        <v>158</v>
      </c>
      <c r="BE482" s="281">
        <f>IF(N482="základní",J482,0)</f>
        <v>0</v>
      </c>
      <c r="BF482" s="281">
        <f>IF(N482="snížená",J482,0)</f>
        <v>0</v>
      </c>
      <c r="BG482" s="281">
        <f>IF(N482="zákl. přenesená",J482,0)</f>
        <v>0</v>
      </c>
      <c r="BH482" s="281">
        <f>IF(N482="sníž. přenesená",J482,0)</f>
        <v>0</v>
      </c>
      <c r="BI482" s="281">
        <f>IF(N482="nulová",J482,0)</f>
        <v>0</v>
      </c>
      <c r="BJ482" s="180" t="s">
        <v>79</v>
      </c>
      <c r="BK482" s="281">
        <f>ROUND(I482*H482,2)</f>
        <v>0</v>
      </c>
      <c r="BL482" s="180" t="s">
        <v>239</v>
      </c>
      <c r="BM482" s="280" t="s">
        <v>805</v>
      </c>
    </row>
    <row r="483" spans="2:51" s="282" customFormat="1" ht="12">
      <c r="B483" s="283"/>
      <c r="D483" s="284" t="s">
        <v>166</v>
      </c>
      <c r="E483" s="285" t="s">
        <v>1</v>
      </c>
      <c r="F483" s="286" t="s">
        <v>200</v>
      </c>
      <c r="H483" s="285" t="s">
        <v>1</v>
      </c>
      <c r="L483" s="283"/>
      <c r="M483" s="287"/>
      <c r="N483" s="288"/>
      <c r="O483" s="288"/>
      <c r="P483" s="288"/>
      <c r="Q483" s="288"/>
      <c r="R483" s="288"/>
      <c r="S483" s="288"/>
      <c r="T483" s="289"/>
      <c r="AT483" s="285" t="s">
        <v>166</v>
      </c>
      <c r="AU483" s="285" t="s">
        <v>81</v>
      </c>
      <c r="AV483" s="282" t="s">
        <v>79</v>
      </c>
      <c r="AW483" s="282" t="s">
        <v>29</v>
      </c>
      <c r="AX483" s="282" t="s">
        <v>72</v>
      </c>
      <c r="AY483" s="285" t="s">
        <v>158</v>
      </c>
    </row>
    <row r="484" spans="2:51" s="290" customFormat="1" ht="22.5">
      <c r="B484" s="291"/>
      <c r="D484" s="284" t="s">
        <v>166</v>
      </c>
      <c r="E484" s="292" t="s">
        <v>1</v>
      </c>
      <c r="F484" s="293" t="s">
        <v>806</v>
      </c>
      <c r="H484" s="294">
        <v>194.81</v>
      </c>
      <c r="L484" s="291"/>
      <c r="M484" s="295"/>
      <c r="N484" s="296"/>
      <c r="O484" s="296"/>
      <c r="P484" s="296"/>
      <c r="Q484" s="296"/>
      <c r="R484" s="296"/>
      <c r="S484" s="296"/>
      <c r="T484" s="297"/>
      <c r="AT484" s="292" t="s">
        <v>166</v>
      </c>
      <c r="AU484" s="292" t="s">
        <v>81</v>
      </c>
      <c r="AV484" s="290" t="s">
        <v>81</v>
      </c>
      <c r="AW484" s="290" t="s">
        <v>29</v>
      </c>
      <c r="AX484" s="290" t="s">
        <v>72</v>
      </c>
      <c r="AY484" s="292" t="s">
        <v>158</v>
      </c>
    </row>
    <row r="485" spans="1:65" s="190" customFormat="1" ht="16.5" customHeight="1">
      <c r="A485" s="187"/>
      <c r="B485" s="188"/>
      <c r="C485" s="298" t="s">
        <v>807</v>
      </c>
      <c r="D485" s="298" t="s">
        <v>353</v>
      </c>
      <c r="E485" s="299" t="s">
        <v>808</v>
      </c>
      <c r="F485" s="300" t="s">
        <v>809</v>
      </c>
      <c r="G485" s="301" t="s">
        <v>315</v>
      </c>
      <c r="H485" s="302">
        <v>0.068</v>
      </c>
      <c r="I485" s="153"/>
      <c r="J485" s="303">
        <f>ROUND(I485*H485,2)</f>
        <v>0</v>
      </c>
      <c r="K485" s="304"/>
      <c r="L485" s="305"/>
      <c r="M485" s="306" t="s">
        <v>1</v>
      </c>
      <c r="N485" s="307" t="s">
        <v>37</v>
      </c>
      <c r="O485" s="277"/>
      <c r="P485" s="278">
        <f>O485*H485</f>
        <v>0</v>
      </c>
      <c r="Q485" s="278">
        <v>1</v>
      </c>
      <c r="R485" s="278">
        <f>Q485*H485</f>
        <v>0.068</v>
      </c>
      <c r="S485" s="278">
        <v>0</v>
      </c>
      <c r="T485" s="279">
        <f>S485*H485</f>
        <v>0</v>
      </c>
      <c r="U485" s="187"/>
      <c r="V485" s="187"/>
      <c r="W485" s="187"/>
      <c r="X485" s="187"/>
      <c r="Y485" s="187"/>
      <c r="Z485" s="187"/>
      <c r="AA485" s="187"/>
      <c r="AB485" s="187"/>
      <c r="AC485" s="187"/>
      <c r="AD485" s="187"/>
      <c r="AE485" s="187"/>
      <c r="AR485" s="280" t="s">
        <v>312</v>
      </c>
      <c r="AT485" s="280" t="s">
        <v>353</v>
      </c>
      <c r="AU485" s="280" t="s">
        <v>81</v>
      </c>
      <c r="AY485" s="180" t="s">
        <v>158</v>
      </c>
      <c r="BE485" s="281">
        <f>IF(N485="základní",J485,0)</f>
        <v>0</v>
      </c>
      <c r="BF485" s="281">
        <f>IF(N485="snížená",J485,0)</f>
        <v>0</v>
      </c>
      <c r="BG485" s="281">
        <f>IF(N485="zákl. přenesená",J485,0)</f>
        <v>0</v>
      </c>
      <c r="BH485" s="281">
        <f>IF(N485="sníž. přenesená",J485,0)</f>
        <v>0</v>
      </c>
      <c r="BI485" s="281">
        <f>IF(N485="nulová",J485,0)</f>
        <v>0</v>
      </c>
      <c r="BJ485" s="180" t="s">
        <v>79</v>
      </c>
      <c r="BK485" s="281">
        <f>ROUND(I485*H485,2)</f>
        <v>0</v>
      </c>
      <c r="BL485" s="180" t="s">
        <v>239</v>
      </c>
      <c r="BM485" s="280" t="s">
        <v>810</v>
      </c>
    </row>
    <row r="486" spans="2:51" s="290" customFormat="1" ht="12">
      <c r="B486" s="291"/>
      <c r="D486" s="284" t="s">
        <v>166</v>
      </c>
      <c r="E486" s="292" t="s">
        <v>1</v>
      </c>
      <c r="F486" s="293" t="s">
        <v>811</v>
      </c>
      <c r="H486" s="294">
        <v>0.068</v>
      </c>
      <c r="L486" s="291"/>
      <c r="M486" s="295"/>
      <c r="N486" s="296"/>
      <c r="O486" s="296"/>
      <c r="P486" s="296"/>
      <c r="Q486" s="296"/>
      <c r="R486" s="296"/>
      <c r="S486" s="296"/>
      <c r="T486" s="297"/>
      <c r="AT486" s="292" t="s">
        <v>166</v>
      </c>
      <c r="AU486" s="292" t="s">
        <v>81</v>
      </c>
      <c r="AV486" s="290" t="s">
        <v>81</v>
      </c>
      <c r="AW486" s="290" t="s">
        <v>29</v>
      </c>
      <c r="AX486" s="290" t="s">
        <v>72</v>
      </c>
      <c r="AY486" s="292" t="s">
        <v>158</v>
      </c>
    </row>
    <row r="487" spans="1:65" s="190" customFormat="1" ht="21.75" customHeight="1">
      <c r="A487" s="187"/>
      <c r="B487" s="188"/>
      <c r="C487" s="268" t="s">
        <v>812</v>
      </c>
      <c r="D487" s="268" t="s">
        <v>160</v>
      </c>
      <c r="E487" s="269" t="s">
        <v>813</v>
      </c>
      <c r="F487" s="270" t="s">
        <v>814</v>
      </c>
      <c r="G487" s="271" t="s">
        <v>163</v>
      </c>
      <c r="H487" s="272">
        <v>389.62</v>
      </c>
      <c r="I487" s="152"/>
      <c r="J487" s="273">
        <f>ROUND(I487*H487,2)</f>
        <v>0</v>
      </c>
      <c r="K487" s="274"/>
      <c r="L487" s="188"/>
      <c r="M487" s="275" t="s">
        <v>1</v>
      </c>
      <c r="N487" s="276" t="s">
        <v>37</v>
      </c>
      <c r="O487" s="277"/>
      <c r="P487" s="278">
        <f>O487*H487</f>
        <v>0</v>
      </c>
      <c r="Q487" s="278">
        <v>0.0004</v>
      </c>
      <c r="R487" s="278">
        <f>Q487*H487</f>
        <v>0.15584800000000001</v>
      </c>
      <c r="S487" s="278">
        <v>0</v>
      </c>
      <c r="T487" s="279">
        <f>S487*H487</f>
        <v>0</v>
      </c>
      <c r="U487" s="187"/>
      <c r="V487" s="187"/>
      <c r="W487" s="187"/>
      <c r="X487" s="187"/>
      <c r="Y487" s="187"/>
      <c r="Z487" s="187"/>
      <c r="AA487" s="187"/>
      <c r="AB487" s="187"/>
      <c r="AC487" s="187"/>
      <c r="AD487" s="187"/>
      <c r="AE487" s="187"/>
      <c r="AR487" s="280" t="s">
        <v>239</v>
      </c>
      <c r="AT487" s="280" t="s">
        <v>160</v>
      </c>
      <c r="AU487" s="280" t="s">
        <v>81</v>
      </c>
      <c r="AY487" s="180" t="s">
        <v>158</v>
      </c>
      <c r="BE487" s="281">
        <f>IF(N487="základní",J487,0)</f>
        <v>0</v>
      </c>
      <c r="BF487" s="281">
        <f>IF(N487="snížená",J487,0)</f>
        <v>0</v>
      </c>
      <c r="BG487" s="281">
        <f>IF(N487="zákl. přenesená",J487,0)</f>
        <v>0</v>
      </c>
      <c r="BH487" s="281">
        <f>IF(N487="sníž. přenesená",J487,0)</f>
        <v>0</v>
      </c>
      <c r="BI487" s="281">
        <f>IF(N487="nulová",J487,0)</f>
        <v>0</v>
      </c>
      <c r="BJ487" s="180" t="s">
        <v>79</v>
      </c>
      <c r="BK487" s="281">
        <f>ROUND(I487*H487,2)</f>
        <v>0</v>
      </c>
      <c r="BL487" s="180" t="s">
        <v>239</v>
      </c>
      <c r="BM487" s="280" t="s">
        <v>815</v>
      </c>
    </row>
    <row r="488" spans="2:51" s="290" customFormat="1" ht="12">
      <c r="B488" s="291"/>
      <c r="D488" s="284" t="s">
        <v>166</v>
      </c>
      <c r="E488" s="292" t="s">
        <v>1</v>
      </c>
      <c r="F488" s="293" t="s">
        <v>816</v>
      </c>
      <c r="H488" s="294">
        <v>389.62</v>
      </c>
      <c r="L488" s="291"/>
      <c r="M488" s="295"/>
      <c r="N488" s="296"/>
      <c r="O488" s="296"/>
      <c r="P488" s="296"/>
      <c r="Q488" s="296"/>
      <c r="R488" s="296"/>
      <c r="S488" s="296"/>
      <c r="T488" s="297"/>
      <c r="AT488" s="292" t="s">
        <v>166</v>
      </c>
      <c r="AU488" s="292" t="s">
        <v>81</v>
      </c>
      <c r="AV488" s="290" t="s">
        <v>81</v>
      </c>
      <c r="AW488" s="290" t="s">
        <v>29</v>
      </c>
      <c r="AX488" s="290" t="s">
        <v>72</v>
      </c>
      <c r="AY488" s="292" t="s">
        <v>158</v>
      </c>
    </row>
    <row r="489" spans="1:65" s="190" customFormat="1" ht="44.25" customHeight="1">
      <c r="A489" s="187"/>
      <c r="B489" s="188"/>
      <c r="C489" s="298" t="s">
        <v>817</v>
      </c>
      <c r="D489" s="298" t="s">
        <v>353</v>
      </c>
      <c r="E489" s="299" t="s">
        <v>818</v>
      </c>
      <c r="F489" s="300" t="s">
        <v>819</v>
      </c>
      <c r="G489" s="301" t="s">
        <v>163</v>
      </c>
      <c r="H489" s="302">
        <v>467.544</v>
      </c>
      <c r="I489" s="153"/>
      <c r="J489" s="303">
        <f>ROUND(I489*H489,2)</f>
        <v>0</v>
      </c>
      <c r="K489" s="304"/>
      <c r="L489" s="305"/>
      <c r="M489" s="306" t="s">
        <v>1</v>
      </c>
      <c r="N489" s="307" t="s">
        <v>37</v>
      </c>
      <c r="O489" s="277"/>
      <c r="P489" s="278">
        <f>O489*H489</f>
        <v>0</v>
      </c>
      <c r="Q489" s="278">
        <v>0.0053</v>
      </c>
      <c r="R489" s="278">
        <f>Q489*H489</f>
        <v>2.4779831999999997</v>
      </c>
      <c r="S489" s="278">
        <v>0</v>
      </c>
      <c r="T489" s="279">
        <f>S489*H489</f>
        <v>0</v>
      </c>
      <c r="U489" s="187"/>
      <c r="V489" s="187"/>
      <c r="W489" s="187"/>
      <c r="X489" s="187"/>
      <c r="Y489" s="187"/>
      <c r="Z489" s="187"/>
      <c r="AA489" s="187"/>
      <c r="AB489" s="187"/>
      <c r="AC489" s="187"/>
      <c r="AD489" s="187"/>
      <c r="AE489" s="187"/>
      <c r="AR489" s="280" t="s">
        <v>312</v>
      </c>
      <c r="AT489" s="280" t="s">
        <v>353</v>
      </c>
      <c r="AU489" s="280" t="s">
        <v>81</v>
      </c>
      <c r="AY489" s="180" t="s">
        <v>158</v>
      </c>
      <c r="BE489" s="281">
        <f>IF(N489="základní",J489,0)</f>
        <v>0</v>
      </c>
      <c r="BF489" s="281">
        <f>IF(N489="snížená",J489,0)</f>
        <v>0</v>
      </c>
      <c r="BG489" s="281">
        <f>IF(N489="zákl. přenesená",J489,0)</f>
        <v>0</v>
      </c>
      <c r="BH489" s="281">
        <f>IF(N489="sníž. přenesená",J489,0)</f>
        <v>0</v>
      </c>
      <c r="BI489" s="281">
        <f>IF(N489="nulová",J489,0)</f>
        <v>0</v>
      </c>
      <c r="BJ489" s="180" t="s">
        <v>79</v>
      </c>
      <c r="BK489" s="281">
        <f>ROUND(I489*H489,2)</f>
        <v>0</v>
      </c>
      <c r="BL489" s="180" t="s">
        <v>239</v>
      </c>
      <c r="BM489" s="280" t="s">
        <v>820</v>
      </c>
    </row>
    <row r="490" spans="2:51" s="290" customFormat="1" ht="12">
      <c r="B490" s="291"/>
      <c r="D490" s="284" t="s">
        <v>166</v>
      </c>
      <c r="E490" s="292" t="s">
        <v>1</v>
      </c>
      <c r="F490" s="293" t="s">
        <v>821</v>
      </c>
      <c r="H490" s="294">
        <v>467.544</v>
      </c>
      <c r="L490" s="291"/>
      <c r="M490" s="295"/>
      <c r="N490" s="296"/>
      <c r="O490" s="296"/>
      <c r="P490" s="296"/>
      <c r="Q490" s="296"/>
      <c r="R490" s="296"/>
      <c r="S490" s="296"/>
      <c r="T490" s="297"/>
      <c r="AT490" s="292" t="s">
        <v>166</v>
      </c>
      <c r="AU490" s="292" t="s">
        <v>81</v>
      </c>
      <c r="AV490" s="290" t="s">
        <v>81</v>
      </c>
      <c r="AW490" s="290" t="s">
        <v>29</v>
      </c>
      <c r="AX490" s="290" t="s">
        <v>72</v>
      </c>
      <c r="AY490" s="292" t="s">
        <v>158</v>
      </c>
    </row>
    <row r="491" spans="1:65" s="190" customFormat="1" ht="21.75" customHeight="1">
      <c r="A491" s="187"/>
      <c r="B491" s="188"/>
      <c r="C491" s="268" t="s">
        <v>822</v>
      </c>
      <c r="D491" s="268" t="s">
        <v>160</v>
      </c>
      <c r="E491" s="269" t="s">
        <v>823</v>
      </c>
      <c r="F491" s="270" t="s">
        <v>824</v>
      </c>
      <c r="G491" s="271" t="s">
        <v>163</v>
      </c>
      <c r="H491" s="272">
        <v>194.81</v>
      </c>
      <c r="I491" s="152"/>
      <c r="J491" s="273">
        <f>ROUND(I491*H491,2)</f>
        <v>0</v>
      </c>
      <c r="K491" s="274"/>
      <c r="L491" s="188"/>
      <c r="M491" s="275" t="s">
        <v>1</v>
      </c>
      <c r="N491" s="276" t="s">
        <v>37</v>
      </c>
      <c r="O491" s="277"/>
      <c r="P491" s="278">
        <f>O491*H491</f>
        <v>0</v>
      </c>
      <c r="Q491" s="278">
        <v>0</v>
      </c>
      <c r="R491" s="278">
        <f>Q491*H491</f>
        <v>0</v>
      </c>
      <c r="S491" s="278">
        <v>0</v>
      </c>
      <c r="T491" s="279">
        <f>S491*H491</f>
        <v>0</v>
      </c>
      <c r="U491" s="187"/>
      <c r="V491" s="187"/>
      <c r="W491" s="187"/>
      <c r="X491" s="187"/>
      <c r="Y491" s="187"/>
      <c r="Z491" s="187"/>
      <c r="AA491" s="187"/>
      <c r="AB491" s="187"/>
      <c r="AC491" s="187"/>
      <c r="AD491" s="187"/>
      <c r="AE491" s="187"/>
      <c r="AR491" s="280" t="s">
        <v>239</v>
      </c>
      <c r="AT491" s="280" t="s">
        <v>160</v>
      </c>
      <c r="AU491" s="280" t="s">
        <v>81</v>
      </c>
      <c r="AY491" s="180" t="s">
        <v>158</v>
      </c>
      <c r="BE491" s="281">
        <f>IF(N491="základní",J491,0)</f>
        <v>0</v>
      </c>
      <c r="BF491" s="281">
        <f>IF(N491="snížená",J491,0)</f>
        <v>0</v>
      </c>
      <c r="BG491" s="281">
        <f>IF(N491="zákl. přenesená",J491,0)</f>
        <v>0</v>
      </c>
      <c r="BH491" s="281">
        <f>IF(N491="sníž. přenesená",J491,0)</f>
        <v>0</v>
      </c>
      <c r="BI491" s="281">
        <f>IF(N491="nulová",J491,0)</f>
        <v>0</v>
      </c>
      <c r="BJ491" s="180" t="s">
        <v>79</v>
      </c>
      <c r="BK491" s="281">
        <f>ROUND(I491*H491,2)</f>
        <v>0</v>
      </c>
      <c r="BL491" s="180" t="s">
        <v>239</v>
      </c>
      <c r="BM491" s="280" t="s">
        <v>825</v>
      </c>
    </row>
    <row r="492" spans="2:51" s="290" customFormat="1" ht="12">
      <c r="B492" s="291"/>
      <c r="D492" s="284" t="s">
        <v>166</v>
      </c>
      <c r="E492" s="292" t="s">
        <v>1</v>
      </c>
      <c r="F492" s="293" t="s">
        <v>826</v>
      </c>
      <c r="H492" s="294">
        <v>194.81</v>
      </c>
      <c r="L492" s="291"/>
      <c r="M492" s="295"/>
      <c r="N492" s="296"/>
      <c r="O492" s="296"/>
      <c r="P492" s="296"/>
      <c r="Q492" s="296"/>
      <c r="R492" s="296"/>
      <c r="S492" s="296"/>
      <c r="T492" s="297"/>
      <c r="AT492" s="292" t="s">
        <v>166</v>
      </c>
      <c r="AU492" s="292" t="s">
        <v>81</v>
      </c>
      <c r="AV492" s="290" t="s">
        <v>81</v>
      </c>
      <c r="AW492" s="290" t="s">
        <v>29</v>
      </c>
      <c r="AX492" s="290" t="s">
        <v>72</v>
      </c>
      <c r="AY492" s="292" t="s">
        <v>158</v>
      </c>
    </row>
    <row r="493" spans="1:65" s="190" customFormat="1" ht="21.75" customHeight="1">
      <c r="A493" s="187"/>
      <c r="B493" s="188"/>
      <c r="C493" s="298" t="s">
        <v>827</v>
      </c>
      <c r="D493" s="298" t="s">
        <v>353</v>
      </c>
      <c r="E493" s="299" t="s">
        <v>828</v>
      </c>
      <c r="F493" s="300" t="s">
        <v>829</v>
      </c>
      <c r="G493" s="301" t="s">
        <v>163</v>
      </c>
      <c r="H493" s="302">
        <v>224.032</v>
      </c>
      <c r="I493" s="153"/>
      <c r="J493" s="303">
        <f>ROUND(I493*H493,2)</f>
        <v>0</v>
      </c>
      <c r="K493" s="304"/>
      <c r="L493" s="305"/>
      <c r="M493" s="306" t="s">
        <v>1</v>
      </c>
      <c r="N493" s="307" t="s">
        <v>37</v>
      </c>
      <c r="O493" s="277"/>
      <c r="P493" s="278">
        <f>O493*H493</f>
        <v>0</v>
      </c>
      <c r="Q493" s="278">
        <v>0.0003</v>
      </c>
      <c r="R493" s="278">
        <f>Q493*H493</f>
        <v>0.0672096</v>
      </c>
      <c r="S493" s="278">
        <v>0</v>
      </c>
      <c r="T493" s="279">
        <f>S493*H493</f>
        <v>0</v>
      </c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R493" s="280" t="s">
        <v>312</v>
      </c>
      <c r="AT493" s="280" t="s">
        <v>353</v>
      </c>
      <c r="AU493" s="280" t="s">
        <v>81</v>
      </c>
      <c r="AY493" s="180" t="s">
        <v>158</v>
      </c>
      <c r="BE493" s="281">
        <f>IF(N493="základní",J493,0)</f>
        <v>0</v>
      </c>
      <c r="BF493" s="281">
        <f>IF(N493="snížená",J493,0)</f>
        <v>0</v>
      </c>
      <c r="BG493" s="281">
        <f>IF(N493="zákl. přenesená",J493,0)</f>
        <v>0</v>
      </c>
      <c r="BH493" s="281">
        <f>IF(N493="sníž. přenesená",J493,0)</f>
        <v>0</v>
      </c>
      <c r="BI493" s="281">
        <f>IF(N493="nulová",J493,0)</f>
        <v>0</v>
      </c>
      <c r="BJ493" s="180" t="s">
        <v>79</v>
      </c>
      <c r="BK493" s="281">
        <f>ROUND(I493*H493,2)</f>
        <v>0</v>
      </c>
      <c r="BL493" s="180" t="s">
        <v>239</v>
      </c>
      <c r="BM493" s="280" t="s">
        <v>830</v>
      </c>
    </row>
    <row r="494" spans="2:51" s="290" customFormat="1" ht="12">
      <c r="B494" s="291"/>
      <c r="D494" s="284" t="s">
        <v>166</v>
      </c>
      <c r="E494" s="292" t="s">
        <v>1</v>
      </c>
      <c r="F494" s="293" t="s">
        <v>831</v>
      </c>
      <c r="H494" s="294">
        <v>224.032</v>
      </c>
      <c r="L494" s="291"/>
      <c r="M494" s="295"/>
      <c r="N494" s="296"/>
      <c r="O494" s="296"/>
      <c r="P494" s="296"/>
      <c r="Q494" s="296"/>
      <c r="R494" s="296"/>
      <c r="S494" s="296"/>
      <c r="T494" s="297"/>
      <c r="AT494" s="292" t="s">
        <v>166</v>
      </c>
      <c r="AU494" s="292" t="s">
        <v>81</v>
      </c>
      <c r="AV494" s="290" t="s">
        <v>81</v>
      </c>
      <c r="AW494" s="290" t="s">
        <v>29</v>
      </c>
      <c r="AX494" s="290" t="s">
        <v>72</v>
      </c>
      <c r="AY494" s="292" t="s">
        <v>158</v>
      </c>
    </row>
    <row r="495" spans="1:65" s="190" customFormat="1" ht="21.75" customHeight="1">
      <c r="A495" s="187"/>
      <c r="B495" s="188"/>
      <c r="C495" s="268" t="s">
        <v>832</v>
      </c>
      <c r="D495" s="268" t="s">
        <v>160</v>
      </c>
      <c r="E495" s="269" t="s">
        <v>833</v>
      </c>
      <c r="F495" s="270" t="s">
        <v>834</v>
      </c>
      <c r="G495" s="271" t="s">
        <v>163</v>
      </c>
      <c r="H495" s="272">
        <v>194.81</v>
      </c>
      <c r="I495" s="152"/>
      <c r="J495" s="273">
        <f>ROUND(I495*H495,2)</f>
        <v>0</v>
      </c>
      <c r="K495" s="274"/>
      <c r="L495" s="188"/>
      <c r="M495" s="275" t="s">
        <v>1</v>
      </c>
      <c r="N495" s="276" t="s">
        <v>37</v>
      </c>
      <c r="O495" s="277"/>
      <c r="P495" s="278">
        <f>O495*H495</f>
        <v>0</v>
      </c>
      <c r="Q495" s="278">
        <v>0</v>
      </c>
      <c r="R495" s="278">
        <f>Q495*H495</f>
        <v>0</v>
      </c>
      <c r="S495" s="278">
        <v>0</v>
      </c>
      <c r="T495" s="279">
        <f>S495*H495</f>
        <v>0</v>
      </c>
      <c r="U495" s="187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R495" s="280" t="s">
        <v>239</v>
      </c>
      <c r="AT495" s="280" t="s">
        <v>160</v>
      </c>
      <c r="AU495" s="280" t="s">
        <v>81</v>
      </c>
      <c r="AY495" s="180" t="s">
        <v>158</v>
      </c>
      <c r="BE495" s="281">
        <f>IF(N495="základní",J495,0)</f>
        <v>0</v>
      </c>
      <c r="BF495" s="281">
        <f>IF(N495="snížená",J495,0)</f>
        <v>0</v>
      </c>
      <c r="BG495" s="281">
        <f>IF(N495="zákl. přenesená",J495,0)</f>
        <v>0</v>
      </c>
      <c r="BH495" s="281">
        <f>IF(N495="sníž. přenesená",J495,0)</f>
        <v>0</v>
      </c>
      <c r="BI495" s="281">
        <f>IF(N495="nulová",J495,0)</f>
        <v>0</v>
      </c>
      <c r="BJ495" s="180" t="s">
        <v>79</v>
      </c>
      <c r="BK495" s="281">
        <f>ROUND(I495*H495,2)</f>
        <v>0</v>
      </c>
      <c r="BL495" s="180" t="s">
        <v>239</v>
      </c>
      <c r="BM495" s="280" t="s">
        <v>835</v>
      </c>
    </row>
    <row r="496" spans="2:51" s="290" customFormat="1" ht="12">
      <c r="B496" s="291"/>
      <c r="D496" s="284" t="s">
        <v>166</v>
      </c>
      <c r="E496" s="292" t="s">
        <v>1</v>
      </c>
      <c r="F496" s="293" t="s">
        <v>826</v>
      </c>
      <c r="H496" s="294">
        <v>194.81</v>
      </c>
      <c r="L496" s="291"/>
      <c r="M496" s="295"/>
      <c r="N496" s="296"/>
      <c r="O496" s="296"/>
      <c r="P496" s="296"/>
      <c r="Q496" s="296"/>
      <c r="R496" s="296"/>
      <c r="S496" s="296"/>
      <c r="T496" s="297"/>
      <c r="AT496" s="292" t="s">
        <v>166</v>
      </c>
      <c r="AU496" s="292" t="s">
        <v>81</v>
      </c>
      <c r="AV496" s="290" t="s">
        <v>81</v>
      </c>
      <c r="AW496" s="290" t="s">
        <v>29</v>
      </c>
      <c r="AX496" s="290" t="s">
        <v>72</v>
      </c>
      <c r="AY496" s="292" t="s">
        <v>158</v>
      </c>
    </row>
    <row r="497" spans="1:65" s="190" customFormat="1" ht="21.75" customHeight="1">
      <c r="A497" s="187"/>
      <c r="B497" s="188"/>
      <c r="C497" s="298" t="s">
        <v>836</v>
      </c>
      <c r="D497" s="298" t="s">
        <v>353</v>
      </c>
      <c r="E497" s="299" t="s">
        <v>837</v>
      </c>
      <c r="F497" s="300" t="s">
        <v>838</v>
      </c>
      <c r="G497" s="301" t="s">
        <v>163</v>
      </c>
      <c r="H497" s="302">
        <v>233.772</v>
      </c>
      <c r="I497" s="153"/>
      <c r="J497" s="303">
        <f>ROUND(I497*H497,2)</f>
        <v>0</v>
      </c>
      <c r="K497" s="304"/>
      <c r="L497" s="305"/>
      <c r="M497" s="306" t="s">
        <v>1</v>
      </c>
      <c r="N497" s="307" t="s">
        <v>37</v>
      </c>
      <c r="O497" s="277"/>
      <c r="P497" s="278">
        <f>O497*H497</f>
        <v>0</v>
      </c>
      <c r="Q497" s="278">
        <v>0.0003</v>
      </c>
      <c r="R497" s="278">
        <f>Q497*H497</f>
        <v>0.07013159999999999</v>
      </c>
      <c r="S497" s="278">
        <v>0</v>
      </c>
      <c r="T497" s="279">
        <f>S497*H497</f>
        <v>0</v>
      </c>
      <c r="U497" s="187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R497" s="280" t="s">
        <v>312</v>
      </c>
      <c r="AT497" s="280" t="s">
        <v>353</v>
      </c>
      <c r="AU497" s="280" t="s">
        <v>81</v>
      </c>
      <c r="AY497" s="180" t="s">
        <v>158</v>
      </c>
      <c r="BE497" s="281">
        <f>IF(N497="základní",J497,0)</f>
        <v>0</v>
      </c>
      <c r="BF497" s="281">
        <f>IF(N497="snížená",J497,0)</f>
        <v>0</v>
      </c>
      <c r="BG497" s="281">
        <f>IF(N497="zákl. přenesená",J497,0)</f>
        <v>0</v>
      </c>
      <c r="BH497" s="281">
        <f>IF(N497="sníž. přenesená",J497,0)</f>
        <v>0</v>
      </c>
      <c r="BI497" s="281">
        <f>IF(N497="nulová",J497,0)</f>
        <v>0</v>
      </c>
      <c r="BJ497" s="180" t="s">
        <v>79</v>
      </c>
      <c r="BK497" s="281">
        <f>ROUND(I497*H497,2)</f>
        <v>0</v>
      </c>
      <c r="BL497" s="180" t="s">
        <v>239</v>
      </c>
      <c r="BM497" s="280" t="s">
        <v>839</v>
      </c>
    </row>
    <row r="498" spans="2:51" s="290" customFormat="1" ht="12">
      <c r="B498" s="291"/>
      <c r="D498" s="284" t="s">
        <v>166</v>
      </c>
      <c r="E498" s="292" t="s">
        <v>1</v>
      </c>
      <c r="F498" s="293" t="s">
        <v>840</v>
      </c>
      <c r="H498" s="294">
        <v>233.772</v>
      </c>
      <c r="L498" s="291"/>
      <c r="M498" s="295"/>
      <c r="N498" s="296"/>
      <c r="O498" s="296"/>
      <c r="P498" s="296"/>
      <c r="Q498" s="296"/>
      <c r="R498" s="296"/>
      <c r="S498" s="296"/>
      <c r="T498" s="297"/>
      <c r="AT498" s="292" t="s">
        <v>166</v>
      </c>
      <c r="AU498" s="292" t="s">
        <v>81</v>
      </c>
      <c r="AV498" s="290" t="s">
        <v>81</v>
      </c>
      <c r="AW498" s="290" t="s">
        <v>29</v>
      </c>
      <c r="AX498" s="290" t="s">
        <v>72</v>
      </c>
      <c r="AY498" s="292" t="s">
        <v>158</v>
      </c>
    </row>
    <row r="499" spans="1:65" s="190" customFormat="1" ht="16.5" customHeight="1">
      <c r="A499" s="187"/>
      <c r="B499" s="188"/>
      <c r="C499" s="298" t="s">
        <v>841</v>
      </c>
      <c r="D499" s="298" t="s">
        <v>353</v>
      </c>
      <c r="E499" s="299" t="s">
        <v>842</v>
      </c>
      <c r="F499" s="300" t="s">
        <v>843</v>
      </c>
      <c r="G499" s="301" t="s">
        <v>226</v>
      </c>
      <c r="H499" s="302">
        <v>126.093</v>
      </c>
      <c r="I499" s="153"/>
      <c r="J499" s="303">
        <f>ROUND(I499*H499,2)</f>
        <v>0</v>
      </c>
      <c r="K499" s="304"/>
      <c r="L499" s="305"/>
      <c r="M499" s="306" t="s">
        <v>1</v>
      </c>
      <c r="N499" s="307" t="s">
        <v>37</v>
      </c>
      <c r="O499" s="277"/>
      <c r="P499" s="278">
        <f>O499*H499</f>
        <v>0</v>
      </c>
      <c r="Q499" s="278">
        <v>0.00012</v>
      </c>
      <c r="R499" s="278">
        <f>Q499*H499</f>
        <v>0.015131160000000001</v>
      </c>
      <c r="S499" s="278">
        <v>0</v>
      </c>
      <c r="T499" s="279">
        <f>S499*H499</f>
        <v>0</v>
      </c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R499" s="280" t="s">
        <v>312</v>
      </c>
      <c r="AT499" s="280" t="s">
        <v>353</v>
      </c>
      <c r="AU499" s="280" t="s">
        <v>81</v>
      </c>
      <c r="AY499" s="180" t="s">
        <v>158</v>
      </c>
      <c r="BE499" s="281">
        <f>IF(N499="základní",J499,0)</f>
        <v>0</v>
      </c>
      <c r="BF499" s="281">
        <f>IF(N499="snížená",J499,0)</f>
        <v>0</v>
      </c>
      <c r="BG499" s="281">
        <f>IF(N499="zákl. přenesená",J499,0)</f>
        <v>0</v>
      </c>
      <c r="BH499" s="281">
        <f>IF(N499="sníž. přenesená",J499,0)</f>
        <v>0</v>
      </c>
      <c r="BI499" s="281">
        <f>IF(N499="nulová",J499,0)</f>
        <v>0</v>
      </c>
      <c r="BJ499" s="180" t="s">
        <v>79</v>
      </c>
      <c r="BK499" s="281">
        <f>ROUND(I499*H499,2)</f>
        <v>0</v>
      </c>
      <c r="BL499" s="180" t="s">
        <v>239</v>
      </c>
      <c r="BM499" s="280" t="s">
        <v>844</v>
      </c>
    </row>
    <row r="500" spans="2:51" s="290" customFormat="1" ht="12">
      <c r="B500" s="291"/>
      <c r="D500" s="284" t="s">
        <v>166</v>
      </c>
      <c r="E500" s="292" t="s">
        <v>1</v>
      </c>
      <c r="F500" s="293" t="s">
        <v>845</v>
      </c>
      <c r="H500" s="294">
        <v>126.093</v>
      </c>
      <c r="L500" s="291"/>
      <c r="M500" s="295"/>
      <c r="N500" s="296"/>
      <c r="O500" s="296"/>
      <c r="P500" s="296"/>
      <c r="Q500" s="296"/>
      <c r="R500" s="296"/>
      <c r="S500" s="296"/>
      <c r="T500" s="297"/>
      <c r="AT500" s="292" t="s">
        <v>166</v>
      </c>
      <c r="AU500" s="292" t="s">
        <v>81</v>
      </c>
      <c r="AV500" s="290" t="s">
        <v>81</v>
      </c>
      <c r="AW500" s="290" t="s">
        <v>29</v>
      </c>
      <c r="AX500" s="290" t="s">
        <v>72</v>
      </c>
      <c r="AY500" s="292" t="s">
        <v>158</v>
      </c>
    </row>
    <row r="501" spans="1:65" s="190" customFormat="1" ht="21.75" customHeight="1">
      <c r="A501" s="187"/>
      <c r="B501" s="188"/>
      <c r="C501" s="268" t="s">
        <v>846</v>
      </c>
      <c r="D501" s="268" t="s">
        <v>160</v>
      </c>
      <c r="E501" s="269" t="s">
        <v>847</v>
      </c>
      <c r="F501" s="270" t="s">
        <v>848</v>
      </c>
      <c r="G501" s="271" t="s">
        <v>163</v>
      </c>
      <c r="H501" s="272">
        <v>44.406</v>
      </c>
      <c r="I501" s="152"/>
      <c r="J501" s="273">
        <f>ROUND(I501*H501,2)</f>
        <v>0</v>
      </c>
      <c r="K501" s="274"/>
      <c r="L501" s="188"/>
      <c r="M501" s="275" t="s">
        <v>1</v>
      </c>
      <c r="N501" s="276" t="s">
        <v>37</v>
      </c>
      <c r="O501" s="277"/>
      <c r="P501" s="278">
        <f>O501*H501</f>
        <v>0</v>
      </c>
      <c r="Q501" s="278">
        <v>0</v>
      </c>
      <c r="R501" s="278">
        <f>Q501*H501</f>
        <v>0</v>
      </c>
      <c r="S501" s="278">
        <v>0</v>
      </c>
      <c r="T501" s="279">
        <f>S501*H501</f>
        <v>0</v>
      </c>
      <c r="U501" s="187"/>
      <c r="V501" s="187"/>
      <c r="W501" s="187"/>
      <c r="X501" s="187"/>
      <c r="Y501" s="187"/>
      <c r="Z501" s="187"/>
      <c r="AA501" s="187"/>
      <c r="AB501" s="187"/>
      <c r="AC501" s="187"/>
      <c r="AD501" s="187"/>
      <c r="AE501" s="187"/>
      <c r="AR501" s="280" t="s">
        <v>239</v>
      </c>
      <c r="AT501" s="280" t="s">
        <v>160</v>
      </c>
      <c r="AU501" s="280" t="s">
        <v>81</v>
      </c>
      <c r="AY501" s="180" t="s">
        <v>158</v>
      </c>
      <c r="BE501" s="281">
        <f>IF(N501="základní",J501,0)</f>
        <v>0</v>
      </c>
      <c r="BF501" s="281">
        <f>IF(N501="snížená",J501,0)</f>
        <v>0</v>
      </c>
      <c r="BG501" s="281">
        <f>IF(N501="zákl. přenesená",J501,0)</f>
        <v>0</v>
      </c>
      <c r="BH501" s="281">
        <f>IF(N501="sníž. přenesená",J501,0)</f>
        <v>0</v>
      </c>
      <c r="BI501" s="281">
        <f>IF(N501="nulová",J501,0)</f>
        <v>0</v>
      </c>
      <c r="BJ501" s="180" t="s">
        <v>79</v>
      </c>
      <c r="BK501" s="281">
        <f>ROUND(I501*H501,2)</f>
        <v>0</v>
      </c>
      <c r="BL501" s="180" t="s">
        <v>239</v>
      </c>
      <c r="BM501" s="280" t="s">
        <v>849</v>
      </c>
    </row>
    <row r="502" spans="2:51" s="282" customFormat="1" ht="12">
      <c r="B502" s="283"/>
      <c r="D502" s="284" t="s">
        <v>166</v>
      </c>
      <c r="E502" s="285" t="s">
        <v>1</v>
      </c>
      <c r="F502" s="286" t="s">
        <v>850</v>
      </c>
      <c r="H502" s="285" t="s">
        <v>1</v>
      </c>
      <c r="L502" s="283"/>
      <c r="M502" s="287"/>
      <c r="N502" s="288"/>
      <c r="O502" s="288"/>
      <c r="P502" s="288"/>
      <c r="Q502" s="288"/>
      <c r="R502" s="288"/>
      <c r="S502" s="288"/>
      <c r="T502" s="289"/>
      <c r="AT502" s="285" t="s">
        <v>166</v>
      </c>
      <c r="AU502" s="285" t="s">
        <v>81</v>
      </c>
      <c r="AV502" s="282" t="s">
        <v>79</v>
      </c>
      <c r="AW502" s="282" t="s">
        <v>29</v>
      </c>
      <c r="AX502" s="282" t="s">
        <v>72</v>
      </c>
      <c r="AY502" s="285" t="s">
        <v>158</v>
      </c>
    </row>
    <row r="503" spans="2:51" s="290" customFormat="1" ht="12">
      <c r="B503" s="291"/>
      <c r="D503" s="284" t="s">
        <v>166</v>
      </c>
      <c r="E503" s="292" t="s">
        <v>1</v>
      </c>
      <c r="F503" s="293" t="s">
        <v>851</v>
      </c>
      <c r="H503" s="294">
        <v>44.406</v>
      </c>
      <c r="L503" s="291"/>
      <c r="M503" s="295"/>
      <c r="N503" s="296"/>
      <c r="O503" s="296"/>
      <c r="P503" s="296"/>
      <c r="Q503" s="296"/>
      <c r="R503" s="296"/>
      <c r="S503" s="296"/>
      <c r="T503" s="297"/>
      <c r="AT503" s="292" t="s">
        <v>166</v>
      </c>
      <c r="AU503" s="292" t="s">
        <v>81</v>
      </c>
      <c r="AV503" s="290" t="s">
        <v>81</v>
      </c>
      <c r="AW503" s="290" t="s">
        <v>29</v>
      </c>
      <c r="AX503" s="290" t="s">
        <v>72</v>
      </c>
      <c r="AY503" s="292" t="s">
        <v>158</v>
      </c>
    </row>
    <row r="504" spans="1:65" s="190" customFormat="1" ht="21.75" customHeight="1">
      <c r="A504" s="187"/>
      <c r="B504" s="188"/>
      <c r="C504" s="268" t="s">
        <v>852</v>
      </c>
      <c r="D504" s="268" t="s">
        <v>160</v>
      </c>
      <c r="E504" s="269" t="s">
        <v>853</v>
      </c>
      <c r="F504" s="270" t="s">
        <v>854</v>
      </c>
      <c r="G504" s="271" t="s">
        <v>163</v>
      </c>
      <c r="H504" s="272">
        <v>366.334</v>
      </c>
      <c r="I504" s="152"/>
      <c r="J504" s="273">
        <f>ROUND(I504*H504,2)</f>
        <v>0</v>
      </c>
      <c r="K504" s="274"/>
      <c r="L504" s="188"/>
      <c r="M504" s="275" t="s">
        <v>1</v>
      </c>
      <c r="N504" s="276" t="s">
        <v>37</v>
      </c>
      <c r="O504" s="277"/>
      <c r="P504" s="278">
        <f>O504*H504</f>
        <v>0</v>
      </c>
      <c r="Q504" s="278">
        <v>0</v>
      </c>
      <c r="R504" s="278">
        <f>Q504*H504</f>
        <v>0</v>
      </c>
      <c r="S504" s="278">
        <v>0</v>
      </c>
      <c r="T504" s="279">
        <f>S504*H504</f>
        <v>0</v>
      </c>
      <c r="U504" s="187"/>
      <c r="V504" s="187"/>
      <c r="W504" s="187"/>
      <c r="X504" s="187"/>
      <c r="Y504" s="187"/>
      <c r="Z504" s="187"/>
      <c r="AA504" s="187"/>
      <c r="AB504" s="187"/>
      <c r="AC504" s="187"/>
      <c r="AD504" s="187"/>
      <c r="AE504" s="187"/>
      <c r="AR504" s="280" t="s">
        <v>239</v>
      </c>
      <c r="AT504" s="280" t="s">
        <v>160</v>
      </c>
      <c r="AU504" s="280" t="s">
        <v>81</v>
      </c>
      <c r="AY504" s="180" t="s">
        <v>158</v>
      </c>
      <c r="BE504" s="281">
        <f>IF(N504="základní",J504,0)</f>
        <v>0</v>
      </c>
      <c r="BF504" s="281">
        <f>IF(N504="snížená",J504,0)</f>
        <v>0</v>
      </c>
      <c r="BG504" s="281">
        <f>IF(N504="zákl. přenesená",J504,0)</f>
        <v>0</v>
      </c>
      <c r="BH504" s="281">
        <f>IF(N504="sníž. přenesená",J504,0)</f>
        <v>0</v>
      </c>
      <c r="BI504" s="281">
        <f>IF(N504="nulová",J504,0)</f>
        <v>0</v>
      </c>
      <c r="BJ504" s="180" t="s">
        <v>79</v>
      </c>
      <c r="BK504" s="281">
        <f>ROUND(I504*H504,2)</f>
        <v>0</v>
      </c>
      <c r="BL504" s="180" t="s">
        <v>239</v>
      </c>
      <c r="BM504" s="280" t="s">
        <v>855</v>
      </c>
    </row>
    <row r="505" spans="2:51" s="282" customFormat="1" ht="12">
      <c r="B505" s="283"/>
      <c r="D505" s="284" t="s">
        <v>166</v>
      </c>
      <c r="E505" s="285" t="s">
        <v>1</v>
      </c>
      <c r="F505" s="286" t="s">
        <v>850</v>
      </c>
      <c r="H505" s="285" t="s">
        <v>1</v>
      </c>
      <c r="L505" s="283"/>
      <c r="M505" s="287"/>
      <c r="N505" s="288"/>
      <c r="O505" s="288"/>
      <c r="P505" s="288"/>
      <c r="Q505" s="288"/>
      <c r="R505" s="288"/>
      <c r="S505" s="288"/>
      <c r="T505" s="289"/>
      <c r="AT505" s="285" t="s">
        <v>166</v>
      </c>
      <c r="AU505" s="285" t="s">
        <v>81</v>
      </c>
      <c r="AV505" s="282" t="s">
        <v>79</v>
      </c>
      <c r="AW505" s="282" t="s">
        <v>29</v>
      </c>
      <c r="AX505" s="282" t="s">
        <v>72</v>
      </c>
      <c r="AY505" s="285" t="s">
        <v>158</v>
      </c>
    </row>
    <row r="506" spans="2:51" s="290" customFormat="1" ht="12">
      <c r="B506" s="291"/>
      <c r="D506" s="284" t="s">
        <v>166</v>
      </c>
      <c r="E506" s="292" t="s">
        <v>1</v>
      </c>
      <c r="F506" s="293" t="s">
        <v>856</v>
      </c>
      <c r="H506" s="294">
        <v>366.334</v>
      </c>
      <c r="L506" s="291"/>
      <c r="M506" s="295"/>
      <c r="N506" s="296"/>
      <c r="O506" s="296"/>
      <c r="P506" s="296"/>
      <c r="Q506" s="296"/>
      <c r="R506" s="296"/>
      <c r="S506" s="296"/>
      <c r="T506" s="297"/>
      <c r="AT506" s="292" t="s">
        <v>166</v>
      </c>
      <c r="AU506" s="292" t="s">
        <v>81</v>
      </c>
      <c r="AV506" s="290" t="s">
        <v>81</v>
      </c>
      <c r="AW506" s="290" t="s">
        <v>29</v>
      </c>
      <c r="AX506" s="290" t="s">
        <v>72</v>
      </c>
      <c r="AY506" s="292" t="s">
        <v>158</v>
      </c>
    </row>
    <row r="507" spans="1:65" s="190" customFormat="1" ht="16.5" customHeight="1">
      <c r="A507" s="187"/>
      <c r="B507" s="188"/>
      <c r="C507" s="298" t="s">
        <v>857</v>
      </c>
      <c r="D507" s="298" t="s">
        <v>353</v>
      </c>
      <c r="E507" s="299" t="s">
        <v>858</v>
      </c>
      <c r="F507" s="300" t="s">
        <v>859</v>
      </c>
      <c r="G507" s="301" t="s">
        <v>386</v>
      </c>
      <c r="H507" s="302">
        <v>677.721</v>
      </c>
      <c r="I507" s="153"/>
      <c r="J507" s="303">
        <f>ROUND(I507*H507,2)</f>
        <v>0</v>
      </c>
      <c r="K507" s="304"/>
      <c r="L507" s="305"/>
      <c r="M507" s="306" t="s">
        <v>1</v>
      </c>
      <c r="N507" s="307" t="s">
        <v>37</v>
      </c>
      <c r="O507" s="277"/>
      <c r="P507" s="278">
        <f>O507*H507</f>
        <v>0</v>
      </c>
      <c r="Q507" s="278">
        <v>0.001</v>
      </c>
      <c r="R507" s="278">
        <f>Q507*H507</f>
        <v>0.677721</v>
      </c>
      <c r="S507" s="278">
        <v>0</v>
      </c>
      <c r="T507" s="279">
        <f>S507*H507</f>
        <v>0</v>
      </c>
      <c r="U507" s="187"/>
      <c r="V507" s="187"/>
      <c r="W507" s="187"/>
      <c r="X507" s="187"/>
      <c r="Y507" s="187"/>
      <c r="Z507" s="187"/>
      <c r="AA507" s="187"/>
      <c r="AB507" s="187"/>
      <c r="AC507" s="187"/>
      <c r="AD507" s="187"/>
      <c r="AE507" s="187"/>
      <c r="AR507" s="280" t="s">
        <v>312</v>
      </c>
      <c r="AT507" s="280" t="s">
        <v>353</v>
      </c>
      <c r="AU507" s="280" t="s">
        <v>81</v>
      </c>
      <c r="AY507" s="180" t="s">
        <v>158</v>
      </c>
      <c r="BE507" s="281">
        <f>IF(N507="základní",J507,0)</f>
        <v>0</v>
      </c>
      <c r="BF507" s="281">
        <f>IF(N507="snížená",J507,0)</f>
        <v>0</v>
      </c>
      <c r="BG507" s="281">
        <f>IF(N507="zákl. přenesená",J507,0)</f>
        <v>0</v>
      </c>
      <c r="BH507" s="281">
        <f>IF(N507="sníž. přenesená",J507,0)</f>
        <v>0</v>
      </c>
      <c r="BI507" s="281">
        <f>IF(N507="nulová",J507,0)</f>
        <v>0</v>
      </c>
      <c r="BJ507" s="180" t="s">
        <v>79</v>
      </c>
      <c r="BK507" s="281">
        <f>ROUND(I507*H507,2)</f>
        <v>0</v>
      </c>
      <c r="BL507" s="180" t="s">
        <v>239</v>
      </c>
      <c r="BM507" s="280" t="s">
        <v>860</v>
      </c>
    </row>
    <row r="508" spans="2:51" s="290" customFormat="1" ht="12">
      <c r="B508" s="291"/>
      <c r="D508" s="284" t="s">
        <v>166</v>
      </c>
      <c r="E508" s="292" t="s">
        <v>1</v>
      </c>
      <c r="F508" s="293" t="s">
        <v>861</v>
      </c>
      <c r="H508" s="294">
        <v>677.721</v>
      </c>
      <c r="L508" s="291"/>
      <c r="M508" s="295"/>
      <c r="N508" s="296"/>
      <c r="O508" s="296"/>
      <c r="P508" s="296"/>
      <c r="Q508" s="296"/>
      <c r="R508" s="296"/>
      <c r="S508" s="296"/>
      <c r="T508" s="297"/>
      <c r="AT508" s="292" t="s">
        <v>166</v>
      </c>
      <c r="AU508" s="292" t="s">
        <v>81</v>
      </c>
      <c r="AV508" s="290" t="s">
        <v>81</v>
      </c>
      <c r="AW508" s="290" t="s">
        <v>29</v>
      </c>
      <c r="AX508" s="290" t="s">
        <v>72</v>
      </c>
      <c r="AY508" s="292" t="s">
        <v>158</v>
      </c>
    </row>
    <row r="509" spans="1:65" s="190" customFormat="1" ht="21.75" customHeight="1">
      <c r="A509" s="187"/>
      <c r="B509" s="188"/>
      <c r="C509" s="268" t="s">
        <v>862</v>
      </c>
      <c r="D509" s="268" t="s">
        <v>160</v>
      </c>
      <c r="E509" s="269" t="s">
        <v>863</v>
      </c>
      <c r="F509" s="270" t="s">
        <v>864</v>
      </c>
      <c r="G509" s="271" t="s">
        <v>865</v>
      </c>
      <c r="H509" s="154"/>
      <c r="I509" s="152"/>
      <c r="J509" s="273">
        <f>ROUND(I509*H509,2)</f>
        <v>0</v>
      </c>
      <c r="K509" s="274"/>
      <c r="L509" s="188"/>
      <c r="M509" s="275" t="s">
        <v>1</v>
      </c>
      <c r="N509" s="276" t="s">
        <v>37</v>
      </c>
      <c r="O509" s="277"/>
      <c r="P509" s="278">
        <f>O509*H509</f>
        <v>0</v>
      </c>
      <c r="Q509" s="278">
        <v>0</v>
      </c>
      <c r="R509" s="278">
        <f>Q509*H509</f>
        <v>0</v>
      </c>
      <c r="S509" s="278">
        <v>0</v>
      </c>
      <c r="T509" s="279">
        <f>S509*H509</f>
        <v>0</v>
      </c>
      <c r="U509" s="187"/>
      <c r="V509" s="187"/>
      <c r="W509" s="187"/>
      <c r="X509" s="187"/>
      <c r="Y509" s="187"/>
      <c r="Z509" s="187"/>
      <c r="AA509" s="187"/>
      <c r="AB509" s="187"/>
      <c r="AC509" s="187"/>
      <c r="AD509" s="187"/>
      <c r="AE509" s="187"/>
      <c r="AR509" s="280" t="s">
        <v>239</v>
      </c>
      <c r="AT509" s="280" t="s">
        <v>160</v>
      </c>
      <c r="AU509" s="280" t="s">
        <v>81</v>
      </c>
      <c r="AY509" s="180" t="s">
        <v>158</v>
      </c>
      <c r="BE509" s="281">
        <f>IF(N509="základní",J509,0)</f>
        <v>0</v>
      </c>
      <c r="BF509" s="281">
        <f>IF(N509="snížená",J509,0)</f>
        <v>0</v>
      </c>
      <c r="BG509" s="281">
        <f>IF(N509="zákl. přenesená",J509,0)</f>
        <v>0</v>
      </c>
      <c r="BH509" s="281">
        <f>IF(N509="sníž. přenesená",J509,0)</f>
        <v>0</v>
      </c>
      <c r="BI509" s="281">
        <f>IF(N509="nulová",J509,0)</f>
        <v>0</v>
      </c>
      <c r="BJ509" s="180" t="s">
        <v>79</v>
      </c>
      <c r="BK509" s="281">
        <f>ROUND(I509*H509,2)</f>
        <v>0</v>
      </c>
      <c r="BL509" s="180" t="s">
        <v>239</v>
      </c>
      <c r="BM509" s="280" t="s">
        <v>866</v>
      </c>
    </row>
    <row r="510" spans="2:63" s="255" customFormat="1" ht="22.9" customHeight="1">
      <c r="B510" s="256"/>
      <c r="D510" s="257" t="s">
        <v>71</v>
      </c>
      <c r="E510" s="266" t="s">
        <v>867</v>
      </c>
      <c r="F510" s="266" t="s">
        <v>868</v>
      </c>
      <c r="J510" s="267">
        <f>BK510</f>
        <v>0</v>
      </c>
      <c r="L510" s="256"/>
      <c r="M510" s="260"/>
      <c r="N510" s="261"/>
      <c r="O510" s="261"/>
      <c r="P510" s="262">
        <f>SUM(P511:P516)</f>
        <v>0</v>
      </c>
      <c r="Q510" s="261"/>
      <c r="R510" s="262">
        <f>SUM(R511:R516)</f>
        <v>0.20789999999999997</v>
      </c>
      <c r="S510" s="261"/>
      <c r="T510" s="263">
        <f>SUM(T511:T516)</f>
        <v>0</v>
      </c>
      <c r="AR510" s="257" t="s">
        <v>81</v>
      </c>
      <c r="AT510" s="264" t="s">
        <v>71</v>
      </c>
      <c r="AU510" s="264" t="s">
        <v>79</v>
      </c>
      <c r="AY510" s="257" t="s">
        <v>158</v>
      </c>
      <c r="BK510" s="265">
        <f>SUM(BK511:BK516)</f>
        <v>0</v>
      </c>
    </row>
    <row r="511" spans="1:65" s="190" customFormat="1" ht="21.75" customHeight="1">
      <c r="A511" s="187"/>
      <c r="B511" s="188"/>
      <c r="C511" s="268" t="s">
        <v>869</v>
      </c>
      <c r="D511" s="268" t="s">
        <v>160</v>
      </c>
      <c r="E511" s="269" t="s">
        <v>870</v>
      </c>
      <c r="F511" s="270" t="s">
        <v>871</v>
      </c>
      <c r="G511" s="271" t="s">
        <v>163</v>
      </c>
      <c r="H511" s="272">
        <v>31.5</v>
      </c>
      <c r="I511" s="152"/>
      <c r="J511" s="273">
        <f>ROUND(I511*H511,2)</f>
        <v>0</v>
      </c>
      <c r="K511" s="274"/>
      <c r="L511" s="188"/>
      <c r="M511" s="275" t="s">
        <v>1</v>
      </c>
      <c r="N511" s="276" t="s">
        <v>37</v>
      </c>
      <c r="O511" s="277"/>
      <c r="P511" s="278">
        <f>O511*H511</f>
        <v>0</v>
      </c>
      <c r="Q511" s="278">
        <v>0</v>
      </c>
      <c r="R511" s="278">
        <f>Q511*H511</f>
        <v>0</v>
      </c>
      <c r="S511" s="278">
        <v>0</v>
      </c>
      <c r="T511" s="279">
        <f>S511*H511</f>
        <v>0</v>
      </c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R511" s="280" t="s">
        <v>239</v>
      </c>
      <c r="AT511" s="280" t="s">
        <v>160</v>
      </c>
      <c r="AU511" s="280" t="s">
        <v>81</v>
      </c>
      <c r="AY511" s="180" t="s">
        <v>158</v>
      </c>
      <c r="BE511" s="281">
        <f>IF(N511="základní",J511,0)</f>
        <v>0</v>
      </c>
      <c r="BF511" s="281">
        <f>IF(N511="snížená",J511,0)</f>
        <v>0</v>
      </c>
      <c r="BG511" s="281">
        <f>IF(N511="zákl. přenesená",J511,0)</f>
        <v>0</v>
      </c>
      <c r="BH511" s="281">
        <f>IF(N511="sníž. přenesená",J511,0)</f>
        <v>0</v>
      </c>
      <c r="BI511" s="281">
        <f>IF(N511="nulová",J511,0)</f>
        <v>0</v>
      </c>
      <c r="BJ511" s="180" t="s">
        <v>79</v>
      </c>
      <c r="BK511" s="281">
        <f>ROUND(I511*H511,2)</f>
        <v>0</v>
      </c>
      <c r="BL511" s="180" t="s">
        <v>239</v>
      </c>
      <c r="BM511" s="280" t="s">
        <v>872</v>
      </c>
    </row>
    <row r="512" spans="2:51" s="282" customFormat="1" ht="12">
      <c r="B512" s="283"/>
      <c r="D512" s="284" t="s">
        <v>166</v>
      </c>
      <c r="E512" s="285" t="s">
        <v>1</v>
      </c>
      <c r="F512" s="286" t="s">
        <v>873</v>
      </c>
      <c r="H512" s="285" t="s">
        <v>1</v>
      </c>
      <c r="L512" s="283"/>
      <c r="M512" s="287"/>
      <c r="N512" s="288"/>
      <c r="O512" s="288"/>
      <c r="P512" s="288"/>
      <c r="Q512" s="288"/>
      <c r="R512" s="288"/>
      <c r="S512" s="288"/>
      <c r="T512" s="289"/>
      <c r="AT512" s="285" t="s">
        <v>166</v>
      </c>
      <c r="AU512" s="285" t="s">
        <v>81</v>
      </c>
      <c r="AV512" s="282" t="s">
        <v>79</v>
      </c>
      <c r="AW512" s="282" t="s">
        <v>29</v>
      </c>
      <c r="AX512" s="282" t="s">
        <v>72</v>
      </c>
      <c r="AY512" s="285" t="s">
        <v>158</v>
      </c>
    </row>
    <row r="513" spans="2:51" s="290" customFormat="1" ht="12">
      <c r="B513" s="291"/>
      <c r="D513" s="284" t="s">
        <v>166</v>
      </c>
      <c r="E513" s="292" t="s">
        <v>1</v>
      </c>
      <c r="F513" s="293" t="s">
        <v>874</v>
      </c>
      <c r="H513" s="294">
        <v>31.5</v>
      </c>
      <c r="L513" s="291"/>
      <c r="M513" s="295"/>
      <c r="N513" s="296"/>
      <c r="O513" s="296"/>
      <c r="P513" s="296"/>
      <c r="Q513" s="296"/>
      <c r="R513" s="296"/>
      <c r="S513" s="296"/>
      <c r="T513" s="297"/>
      <c r="AT513" s="292" t="s">
        <v>166</v>
      </c>
      <c r="AU513" s="292" t="s">
        <v>81</v>
      </c>
      <c r="AV513" s="290" t="s">
        <v>81</v>
      </c>
      <c r="AW513" s="290" t="s">
        <v>29</v>
      </c>
      <c r="AX513" s="290" t="s">
        <v>72</v>
      </c>
      <c r="AY513" s="292" t="s">
        <v>158</v>
      </c>
    </row>
    <row r="514" spans="1:65" s="190" customFormat="1" ht="16.5" customHeight="1">
      <c r="A514" s="187"/>
      <c r="B514" s="188"/>
      <c r="C514" s="298" t="s">
        <v>875</v>
      </c>
      <c r="D514" s="298" t="s">
        <v>353</v>
      </c>
      <c r="E514" s="299" t="s">
        <v>876</v>
      </c>
      <c r="F514" s="300" t="s">
        <v>877</v>
      </c>
      <c r="G514" s="301" t="s">
        <v>184</v>
      </c>
      <c r="H514" s="302">
        <v>6.93</v>
      </c>
      <c r="I514" s="153"/>
      <c r="J514" s="303">
        <f>ROUND(I514*H514,2)</f>
        <v>0</v>
      </c>
      <c r="K514" s="304"/>
      <c r="L514" s="305"/>
      <c r="M514" s="306" t="s">
        <v>1</v>
      </c>
      <c r="N514" s="307" t="s">
        <v>37</v>
      </c>
      <c r="O514" s="277"/>
      <c r="P514" s="278">
        <f>O514*H514</f>
        <v>0</v>
      </c>
      <c r="Q514" s="278">
        <v>0.03</v>
      </c>
      <c r="R514" s="278">
        <f>Q514*H514</f>
        <v>0.20789999999999997</v>
      </c>
      <c r="S514" s="278">
        <v>0</v>
      </c>
      <c r="T514" s="279">
        <f>S514*H514</f>
        <v>0</v>
      </c>
      <c r="U514" s="187"/>
      <c r="V514" s="187"/>
      <c r="W514" s="187"/>
      <c r="X514" s="187"/>
      <c r="Y514" s="187"/>
      <c r="Z514" s="187"/>
      <c r="AA514" s="187"/>
      <c r="AB514" s="187"/>
      <c r="AC514" s="187"/>
      <c r="AD514" s="187"/>
      <c r="AE514" s="187"/>
      <c r="AR514" s="280" t="s">
        <v>312</v>
      </c>
      <c r="AT514" s="280" t="s">
        <v>353</v>
      </c>
      <c r="AU514" s="280" t="s">
        <v>81</v>
      </c>
      <c r="AY514" s="180" t="s">
        <v>158</v>
      </c>
      <c r="BE514" s="281">
        <f>IF(N514="základní",J514,0)</f>
        <v>0</v>
      </c>
      <c r="BF514" s="281">
        <f>IF(N514="snížená",J514,0)</f>
        <v>0</v>
      </c>
      <c r="BG514" s="281">
        <f>IF(N514="zákl. přenesená",J514,0)</f>
        <v>0</v>
      </c>
      <c r="BH514" s="281">
        <f>IF(N514="sníž. přenesená",J514,0)</f>
        <v>0</v>
      </c>
      <c r="BI514" s="281">
        <f>IF(N514="nulová",J514,0)</f>
        <v>0</v>
      </c>
      <c r="BJ514" s="180" t="s">
        <v>79</v>
      </c>
      <c r="BK514" s="281">
        <f>ROUND(I514*H514,2)</f>
        <v>0</v>
      </c>
      <c r="BL514" s="180" t="s">
        <v>239</v>
      </c>
      <c r="BM514" s="280" t="s">
        <v>878</v>
      </c>
    </row>
    <row r="515" spans="2:51" s="290" customFormat="1" ht="12">
      <c r="B515" s="291"/>
      <c r="D515" s="284" t="s">
        <v>166</v>
      </c>
      <c r="E515" s="292" t="s">
        <v>1</v>
      </c>
      <c r="F515" s="293" t="s">
        <v>879</v>
      </c>
      <c r="H515" s="294">
        <v>6.93</v>
      </c>
      <c r="L515" s="291"/>
      <c r="M515" s="295"/>
      <c r="N515" s="296"/>
      <c r="O515" s="296"/>
      <c r="P515" s="296"/>
      <c r="Q515" s="296"/>
      <c r="R515" s="296"/>
      <c r="S515" s="296"/>
      <c r="T515" s="297"/>
      <c r="AT515" s="292" t="s">
        <v>166</v>
      </c>
      <c r="AU515" s="292" t="s">
        <v>81</v>
      </c>
      <c r="AV515" s="290" t="s">
        <v>81</v>
      </c>
      <c r="AW515" s="290" t="s">
        <v>29</v>
      </c>
      <c r="AX515" s="290" t="s">
        <v>72</v>
      </c>
      <c r="AY515" s="292" t="s">
        <v>158</v>
      </c>
    </row>
    <row r="516" spans="1:65" s="190" customFormat="1" ht="21.75" customHeight="1">
      <c r="A516" s="187"/>
      <c r="B516" s="188"/>
      <c r="C516" s="268" t="s">
        <v>880</v>
      </c>
      <c r="D516" s="268" t="s">
        <v>160</v>
      </c>
      <c r="E516" s="269" t="s">
        <v>881</v>
      </c>
      <c r="F516" s="270" t="s">
        <v>882</v>
      </c>
      <c r="G516" s="271" t="s">
        <v>865</v>
      </c>
      <c r="H516" s="154"/>
      <c r="I516" s="152"/>
      <c r="J516" s="273">
        <f>ROUND(I516*H516,2)</f>
        <v>0</v>
      </c>
      <c r="K516" s="274"/>
      <c r="L516" s="188"/>
      <c r="M516" s="275" t="s">
        <v>1</v>
      </c>
      <c r="N516" s="276" t="s">
        <v>37</v>
      </c>
      <c r="O516" s="277"/>
      <c r="P516" s="278">
        <f>O516*H516</f>
        <v>0</v>
      </c>
      <c r="Q516" s="278">
        <v>0</v>
      </c>
      <c r="R516" s="278">
        <f>Q516*H516</f>
        <v>0</v>
      </c>
      <c r="S516" s="278">
        <v>0</v>
      </c>
      <c r="T516" s="279">
        <f>S516*H516</f>
        <v>0</v>
      </c>
      <c r="U516" s="187"/>
      <c r="V516" s="187"/>
      <c r="W516" s="187"/>
      <c r="X516" s="187"/>
      <c r="Y516" s="187"/>
      <c r="Z516" s="187"/>
      <c r="AA516" s="187"/>
      <c r="AB516" s="187"/>
      <c r="AC516" s="187"/>
      <c r="AD516" s="187"/>
      <c r="AE516" s="187"/>
      <c r="AR516" s="280" t="s">
        <v>239</v>
      </c>
      <c r="AT516" s="280" t="s">
        <v>160</v>
      </c>
      <c r="AU516" s="280" t="s">
        <v>81</v>
      </c>
      <c r="AY516" s="180" t="s">
        <v>158</v>
      </c>
      <c r="BE516" s="281">
        <f>IF(N516="základní",J516,0)</f>
        <v>0</v>
      </c>
      <c r="BF516" s="281">
        <f>IF(N516="snížená",J516,0)</f>
        <v>0</v>
      </c>
      <c r="BG516" s="281">
        <f>IF(N516="zákl. přenesená",J516,0)</f>
        <v>0</v>
      </c>
      <c r="BH516" s="281">
        <f>IF(N516="sníž. přenesená",J516,0)</f>
        <v>0</v>
      </c>
      <c r="BI516" s="281">
        <f>IF(N516="nulová",J516,0)</f>
        <v>0</v>
      </c>
      <c r="BJ516" s="180" t="s">
        <v>79</v>
      </c>
      <c r="BK516" s="281">
        <f>ROUND(I516*H516,2)</f>
        <v>0</v>
      </c>
      <c r="BL516" s="180" t="s">
        <v>239</v>
      </c>
      <c r="BM516" s="280" t="s">
        <v>883</v>
      </c>
    </row>
    <row r="517" spans="2:63" s="255" customFormat="1" ht="22.9" customHeight="1">
      <c r="B517" s="256"/>
      <c r="D517" s="257" t="s">
        <v>71</v>
      </c>
      <c r="E517" s="266" t="s">
        <v>884</v>
      </c>
      <c r="F517" s="266" t="s">
        <v>885</v>
      </c>
      <c r="J517" s="267">
        <f>BK517</f>
        <v>0</v>
      </c>
      <c r="L517" s="256"/>
      <c r="M517" s="260"/>
      <c r="N517" s="261"/>
      <c r="O517" s="261"/>
      <c r="P517" s="262">
        <f>SUM(P518:P559)</f>
        <v>0</v>
      </c>
      <c r="Q517" s="261"/>
      <c r="R517" s="262">
        <f>SUM(R518:R559)</f>
        <v>19.79762037</v>
      </c>
      <c r="S517" s="261"/>
      <c r="T517" s="263">
        <f>SUM(T518:T559)</f>
        <v>0</v>
      </c>
      <c r="AR517" s="257" t="s">
        <v>81</v>
      </c>
      <c r="AT517" s="264" t="s">
        <v>71</v>
      </c>
      <c r="AU517" s="264" t="s">
        <v>79</v>
      </c>
      <c r="AY517" s="257" t="s">
        <v>158</v>
      </c>
      <c r="BK517" s="265">
        <f>SUM(BK518:BK559)</f>
        <v>0</v>
      </c>
    </row>
    <row r="518" spans="1:65" s="190" customFormat="1" ht="21.75" customHeight="1">
      <c r="A518" s="187"/>
      <c r="B518" s="188"/>
      <c r="C518" s="268" t="s">
        <v>886</v>
      </c>
      <c r="D518" s="268" t="s">
        <v>160</v>
      </c>
      <c r="E518" s="269" t="s">
        <v>887</v>
      </c>
      <c r="F518" s="270" t="s">
        <v>888</v>
      </c>
      <c r="G518" s="271" t="s">
        <v>226</v>
      </c>
      <c r="H518" s="272">
        <v>39.8</v>
      </c>
      <c r="I518" s="152"/>
      <c r="J518" s="273">
        <f>ROUND(I518*H518,2)</f>
        <v>0</v>
      </c>
      <c r="K518" s="274"/>
      <c r="L518" s="188"/>
      <c r="M518" s="275" t="s">
        <v>1</v>
      </c>
      <c r="N518" s="276" t="s">
        <v>37</v>
      </c>
      <c r="O518" s="277"/>
      <c r="P518" s="278">
        <f>O518*H518</f>
        <v>0</v>
      </c>
      <c r="Q518" s="278">
        <v>0.00191</v>
      </c>
      <c r="R518" s="278">
        <f>Q518*H518</f>
        <v>0.076018</v>
      </c>
      <c r="S518" s="278">
        <v>0</v>
      </c>
      <c r="T518" s="279">
        <f>S518*H518</f>
        <v>0</v>
      </c>
      <c r="U518" s="187"/>
      <c r="V518" s="187"/>
      <c r="W518" s="187"/>
      <c r="X518" s="187"/>
      <c r="Y518" s="187"/>
      <c r="Z518" s="187"/>
      <c r="AA518" s="187"/>
      <c r="AB518" s="187"/>
      <c r="AC518" s="187"/>
      <c r="AD518" s="187"/>
      <c r="AE518" s="187"/>
      <c r="AR518" s="280" t="s">
        <v>239</v>
      </c>
      <c r="AT518" s="280" t="s">
        <v>160</v>
      </c>
      <c r="AU518" s="280" t="s">
        <v>81</v>
      </c>
      <c r="AY518" s="180" t="s">
        <v>158</v>
      </c>
      <c r="BE518" s="281">
        <f>IF(N518="základní",J518,0)</f>
        <v>0</v>
      </c>
      <c r="BF518" s="281">
        <f>IF(N518="snížená",J518,0)</f>
        <v>0</v>
      </c>
      <c r="BG518" s="281">
        <f>IF(N518="zákl. přenesená",J518,0)</f>
        <v>0</v>
      </c>
      <c r="BH518" s="281">
        <f>IF(N518="sníž. přenesená",J518,0)</f>
        <v>0</v>
      </c>
      <c r="BI518" s="281">
        <f>IF(N518="nulová",J518,0)</f>
        <v>0</v>
      </c>
      <c r="BJ518" s="180" t="s">
        <v>79</v>
      </c>
      <c r="BK518" s="281">
        <f>ROUND(I518*H518,2)</f>
        <v>0</v>
      </c>
      <c r="BL518" s="180" t="s">
        <v>239</v>
      </c>
      <c r="BM518" s="280" t="s">
        <v>889</v>
      </c>
    </row>
    <row r="519" spans="2:51" s="282" customFormat="1" ht="12">
      <c r="B519" s="283"/>
      <c r="D519" s="284" t="s">
        <v>166</v>
      </c>
      <c r="E519" s="285" t="s">
        <v>1</v>
      </c>
      <c r="F519" s="286" t="s">
        <v>890</v>
      </c>
      <c r="H519" s="285" t="s">
        <v>1</v>
      </c>
      <c r="L519" s="283"/>
      <c r="M519" s="287"/>
      <c r="N519" s="288"/>
      <c r="O519" s="288"/>
      <c r="P519" s="288"/>
      <c r="Q519" s="288"/>
      <c r="R519" s="288"/>
      <c r="S519" s="288"/>
      <c r="T519" s="289"/>
      <c r="AT519" s="285" t="s">
        <v>166</v>
      </c>
      <c r="AU519" s="285" t="s">
        <v>81</v>
      </c>
      <c r="AV519" s="282" t="s">
        <v>79</v>
      </c>
      <c r="AW519" s="282" t="s">
        <v>29</v>
      </c>
      <c r="AX519" s="282" t="s">
        <v>72</v>
      </c>
      <c r="AY519" s="285" t="s">
        <v>158</v>
      </c>
    </row>
    <row r="520" spans="2:51" s="290" customFormat="1" ht="12">
      <c r="B520" s="291"/>
      <c r="D520" s="284" t="s">
        <v>166</v>
      </c>
      <c r="E520" s="292" t="s">
        <v>1</v>
      </c>
      <c r="F520" s="293" t="s">
        <v>891</v>
      </c>
      <c r="H520" s="294">
        <v>39.8</v>
      </c>
      <c r="L520" s="291"/>
      <c r="M520" s="295"/>
      <c r="N520" s="296"/>
      <c r="O520" s="296"/>
      <c r="P520" s="296"/>
      <c r="Q520" s="296"/>
      <c r="R520" s="296"/>
      <c r="S520" s="296"/>
      <c r="T520" s="297"/>
      <c r="AT520" s="292" t="s">
        <v>166</v>
      </c>
      <c r="AU520" s="292" t="s">
        <v>81</v>
      </c>
      <c r="AV520" s="290" t="s">
        <v>81</v>
      </c>
      <c r="AW520" s="290" t="s">
        <v>29</v>
      </c>
      <c r="AX520" s="290" t="s">
        <v>72</v>
      </c>
      <c r="AY520" s="292" t="s">
        <v>158</v>
      </c>
    </row>
    <row r="521" spans="1:65" s="190" customFormat="1" ht="21.75" customHeight="1">
      <c r="A521" s="187"/>
      <c r="B521" s="188"/>
      <c r="C521" s="268" t="s">
        <v>892</v>
      </c>
      <c r="D521" s="268" t="s">
        <v>160</v>
      </c>
      <c r="E521" s="269" t="s">
        <v>893</v>
      </c>
      <c r="F521" s="270" t="s">
        <v>894</v>
      </c>
      <c r="G521" s="271" t="s">
        <v>226</v>
      </c>
      <c r="H521" s="272">
        <v>24.2</v>
      </c>
      <c r="I521" s="152"/>
      <c r="J521" s="273">
        <f>ROUND(I521*H521,2)</f>
        <v>0</v>
      </c>
      <c r="K521" s="274"/>
      <c r="L521" s="188"/>
      <c r="M521" s="275" t="s">
        <v>1</v>
      </c>
      <c r="N521" s="276" t="s">
        <v>37</v>
      </c>
      <c r="O521" s="277"/>
      <c r="P521" s="278">
        <f>O521*H521</f>
        <v>0</v>
      </c>
      <c r="Q521" s="278">
        <v>0.00191</v>
      </c>
      <c r="R521" s="278">
        <f>Q521*H521</f>
        <v>0.046222</v>
      </c>
      <c r="S521" s="278">
        <v>0</v>
      </c>
      <c r="T521" s="279">
        <f>S521*H521</f>
        <v>0</v>
      </c>
      <c r="U521" s="187"/>
      <c r="V521" s="187"/>
      <c r="W521" s="187"/>
      <c r="X521" s="187"/>
      <c r="Y521" s="187"/>
      <c r="Z521" s="187"/>
      <c r="AA521" s="187"/>
      <c r="AB521" s="187"/>
      <c r="AC521" s="187"/>
      <c r="AD521" s="187"/>
      <c r="AE521" s="187"/>
      <c r="AR521" s="280" t="s">
        <v>239</v>
      </c>
      <c r="AT521" s="280" t="s">
        <v>160</v>
      </c>
      <c r="AU521" s="280" t="s">
        <v>81</v>
      </c>
      <c r="AY521" s="180" t="s">
        <v>158</v>
      </c>
      <c r="BE521" s="281">
        <f>IF(N521="základní",J521,0)</f>
        <v>0</v>
      </c>
      <c r="BF521" s="281">
        <f>IF(N521="snížená",J521,0)</f>
        <v>0</v>
      </c>
      <c r="BG521" s="281">
        <f>IF(N521="zákl. přenesená",J521,0)</f>
        <v>0</v>
      </c>
      <c r="BH521" s="281">
        <f>IF(N521="sníž. přenesená",J521,0)</f>
        <v>0</v>
      </c>
      <c r="BI521" s="281">
        <f>IF(N521="nulová",J521,0)</f>
        <v>0</v>
      </c>
      <c r="BJ521" s="180" t="s">
        <v>79</v>
      </c>
      <c r="BK521" s="281">
        <f>ROUND(I521*H521,2)</f>
        <v>0</v>
      </c>
      <c r="BL521" s="180" t="s">
        <v>239</v>
      </c>
      <c r="BM521" s="280" t="s">
        <v>895</v>
      </c>
    </row>
    <row r="522" spans="2:51" s="282" customFormat="1" ht="12">
      <c r="B522" s="283"/>
      <c r="D522" s="284" t="s">
        <v>166</v>
      </c>
      <c r="E522" s="285" t="s">
        <v>1</v>
      </c>
      <c r="F522" s="286" t="s">
        <v>890</v>
      </c>
      <c r="H522" s="285" t="s">
        <v>1</v>
      </c>
      <c r="L522" s="283"/>
      <c r="M522" s="287"/>
      <c r="N522" s="288"/>
      <c r="O522" s="288"/>
      <c r="P522" s="288"/>
      <c r="Q522" s="288"/>
      <c r="R522" s="288"/>
      <c r="S522" s="288"/>
      <c r="T522" s="289"/>
      <c r="AT522" s="285" t="s">
        <v>166</v>
      </c>
      <c r="AU522" s="285" t="s">
        <v>81</v>
      </c>
      <c r="AV522" s="282" t="s">
        <v>79</v>
      </c>
      <c r="AW522" s="282" t="s">
        <v>29</v>
      </c>
      <c r="AX522" s="282" t="s">
        <v>72</v>
      </c>
      <c r="AY522" s="285" t="s">
        <v>158</v>
      </c>
    </row>
    <row r="523" spans="2:51" s="290" customFormat="1" ht="12">
      <c r="B523" s="291"/>
      <c r="D523" s="284" t="s">
        <v>166</v>
      </c>
      <c r="E523" s="292" t="s">
        <v>1</v>
      </c>
      <c r="F523" s="293" t="s">
        <v>896</v>
      </c>
      <c r="H523" s="294">
        <v>24.2</v>
      </c>
      <c r="L523" s="291"/>
      <c r="M523" s="295"/>
      <c r="N523" s="296"/>
      <c r="O523" s="296"/>
      <c r="P523" s="296"/>
      <c r="Q523" s="296"/>
      <c r="R523" s="296"/>
      <c r="S523" s="296"/>
      <c r="T523" s="297"/>
      <c r="AT523" s="292" t="s">
        <v>166</v>
      </c>
      <c r="AU523" s="292" t="s">
        <v>81</v>
      </c>
      <c r="AV523" s="290" t="s">
        <v>81</v>
      </c>
      <c r="AW523" s="290" t="s">
        <v>29</v>
      </c>
      <c r="AX523" s="290" t="s">
        <v>72</v>
      </c>
      <c r="AY523" s="292" t="s">
        <v>158</v>
      </c>
    </row>
    <row r="524" spans="1:65" s="190" customFormat="1" ht="21.75" customHeight="1">
      <c r="A524" s="187"/>
      <c r="B524" s="188"/>
      <c r="C524" s="268" t="s">
        <v>897</v>
      </c>
      <c r="D524" s="268" t="s">
        <v>160</v>
      </c>
      <c r="E524" s="269" t="s">
        <v>898</v>
      </c>
      <c r="F524" s="270" t="s">
        <v>899</v>
      </c>
      <c r="G524" s="271" t="s">
        <v>226</v>
      </c>
      <c r="H524" s="272">
        <v>89.5</v>
      </c>
      <c r="I524" s="152"/>
      <c r="J524" s="273">
        <f>ROUND(I524*H524,2)</f>
        <v>0</v>
      </c>
      <c r="K524" s="274"/>
      <c r="L524" s="188"/>
      <c r="M524" s="275" t="s">
        <v>1</v>
      </c>
      <c r="N524" s="276" t="s">
        <v>37</v>
      </c>
      <c r="O524" s="277"/>
      <c r="P524" s="278">
        <f>O524*H524</f>
        <v>0</v>
      </c>
      <c r="Q524" s="278">
        <v>0.00191</v>
      </c>
      <c r="R524" s="278">
        <f>Q524*H524</f>
        <v>0.170945</v>
      </c>
      <c r="S524" s="278">
        <v>0</v>
      </c>
      <c r="T524" s="279">
        <f>S524*H524</f>
        <v>0</v>
      </c>
      <c r="U524" s="187"/>
      <c r="V524" s="187"/>
      <c r="W524" s="187"/>
      <c r="X524" s="187"/>
      <c r="Y524" s="187"/>
      <c r="Z524" s="187"/>
      <c r="AA524" s="187"/>
      <c r="AB524" s="187"/>
      <c r="AC524" s="187"/>
      <c r="AD524" s="187"/>
      <c r="AE524" s="187"/>
      <c r="AR524" s="280" t="s">
        <v>239</v>
      </c>
      <c r="AT524" s="280" t="s">
        <v>160</v>
      </c>
      <c r="AU524" s="280" t="s">
        <v>81</v>
      </c>
      <c r="AY524" s="180" t="s">
        <v>158</v>
      </c>
      <c r="BE524" s="281">
        <f>IF(N524="základní",J524,0)</f>
        <v>0</v>
      </c>
      <c r="BF524" s="281">
        <f>IF(N524="snížená",J524,0)</f>
        <v>0</v>
      </c>
      <c r="BG524" s="281">
        <f>IF(N524="zákl. přenesená",J524,0)</f>
        <v>0</v>
      </c>
      <c r="BH524" s="281">
        <f>IF(N524="sníž. přenesená",J524,0)</f>
        <v>0</v>
      </c>
      <c r="BI524" s="281">
        <f>IF(N524="nulová",J524,0)</f>
        <v>0</v>
      </c>
      <c r="BJ524" s="180" t="s">
        <v>79</v>
      </c>
      <c r="BK524" s="281">
        <f>ROUND(I524*H524,2)</f>
        <v>0</v>
      </c>
      <c r="BL524" s="180" t="s">
        <v>239</v>
      </c>
      <c r="BM524" s="280" t="s">
        <v>900</v>
      </c>
    </row>
    <row r="525" spans="2:51" s="282" customFormat="1" ht="12">
      <c r="B525" s="283"/>
      <c r="D525" s="284" t="s">
        <v>166</v>
      </c>
      <c r="E525" s="285" t="s">
        <v>1</v>
      </c>
      <c r="F525" s="286" t="s">
        <v>890</v>
      </c>
      <c r="H525" s="285" t="s">
        <v>1</v>
      </c>
      <c r="L525" s="283"/>
      <c r="M525" s="287"/>
      <c r="N525" s="288"/>
      <c r="O525" s="288"/>
      <c r="P525" s="288"/>
      <c r="Q525" s="288"/>
      <c r="R525" s="288"/>
      <c r="S525" s="288"/>
      <c r="T525" s="289"/>
      <c r="AT525" s="285" t="s">
        <v>166</v>
      </c>
      <c r="AU525" s="285" t="s">
        <v>81</v>
      </c>
      <c r="AV525" s="282" t="s">
        <v>79</v>
      </c>
      <c r="AW525" s="282" t="s">
        <v>29</v>
      </c>
      <c r="AX525" s="282" t="s">
        <v>72</v>
      </c>
      <c r="AY525" s="285" t="s">
        <v>158</v>
      </c>
    </row>
    <row r="526" spans="2:51" s="290" customFormat="1" ht="12">
      <c r="B526" s="291"/>
      <c r="D526" s="284" t="s">
        <v>166</v>
      </c>
      <c r="E526" s="292" t="s">
        <v>1</v>
      </c>
      <c r="F526" s="293" t="s">
        <v>901</v>
      </c>
      <c r="H526" s="294">
        <v>89.5</v>
      </c>
      <c r="L526" s="291"/>
      <c r="M526" s="295"/>
      <c r="N526" s="296"/>
      <c r="O526" s="296"/>
      <c r="P526" s="296"/>
      <c r="Q526" s="296"/>
      <c r="R526" s="296"/>
      <c r="S526" s="296"/>
      <c r="T526" s="297"/>
      <c r="AT526" s="292" t="s">
        <v>166</v>
      </c>
      <c r="AU526" s="292" t="s">
        <v>81</v>
      </c>
      <c r="AV526" s="290" t="s">
        <v>81</v>
      </c>
      <c r="AW526" s="290" t="s">
        <v>29</v>
      </c>
      <c r="AX526" s="290" t="s">
        <v>72</v>
      </c>
      <c r="AY526" s="292" t="s">
        <v>158</v>
      </c>
    </row>
    <row r="527" spans="1:65" s="190" customFormat="1" ht="21.75" customHeight="1">
      <c r="A527" s="187"/>
      <c r="B527" s="188"/>
      <c r="C527" s="268" t="s">
        <v>902</v>
      </c>
      <c r="D527" s="268" t="s">
        <v>160</v>
      </c>
      <c r="E527" s="269" t="s">
        <v>903</v>
      </c>
      <c r="F527" s="270" t="s">
        <v>904</v>
      </c>
      <c r="G527" s="271" t="s">
        <v>226</v>
      </c>
      <c r="H527" s="272">
        <v>2.25</v>
      </c>
      <c r="I527" s="152"/>
      <c r="J527" s="273">
        <f>ROUND(I527*H527,2)</f>
        <v>0</v>
      </c>
      <c r="K527" s="274"/>
      <c r="L527" s="188"/>
      <c r="M527" s="275" t="s">
        <v>1</v>
      </c>
      <c r="N527" s="276" t="s">
        <v>37</v>
      </c>
      <c r="O527" s="277"/>
      <c r="P527" s="278">
        <f>O527*H527</f>
        <v>0</v>
      </c>
      <c r="Q527" s="278">
        <v>0.00191</v>
      </c>
      <c r="R527" s="278">
        <f>Q527*H527</f>
        <v>0.0042975</v>
      </c>
      <c r="S527" s="278">
        <v>0</v>
      </c>
      <c r="T527" s="279">
        <f>S527*H527</f>
        <v>0</v>
      </c>
      <c r="U527" s="187"/>
      <c r="V527" s="187"/>
      <c r="W527" s="187"/>
      <c r="X527" s="187"/>
      <c r="Y527" s="187"/>
      <c r="Z527" s="187"/>
      <c r="AA527" s="187"/>
      <c r="AB527" s="187"/>
      <c r="AC527" s="187"/>
      <c r="AD527" s="187"/>
      <c r="AE527" s="187"/>
      <c r="AR527" s="280" t="s">
        <v>239</v>
      </c>
      <c r="AT527" s="280" t="s">
        <v>160</v>
      </c>
      <c r="AU527" s="280" t="s">
        <v>81</v>
      </c>
      <c r="AY527" s="180" t="s">
        <v>158</v>
      </c>
      <c r="BE527" s="281">
        <f>IF(N527="základní",J527,0)</f>
        <v>0</v>
      </c>
      <c r="BF527" s="281">
        <f>IF(N527="snížená",J527,0)</f>
        <v>0</v>
      </c>
      <c r="BG527" s="281">
        <f>IF(N527="zákl. přenesená",J527,0)</f>
        <v>0</v>
      </c>
      <c r="BH527" s="281">
        <f>IF(N527="sníž. přenesená",J527,0)</f>
        <v>0</v>
      </c>
      <c r="BI527" s="281">
        <f>IF(N527="nulová",J527,0)</f>
        <v>0</v>
      </c>
      <c r="BJ527" s="180" t="s">
        <v>79</v>
      </c>
      <c r="BK527" s="281">
        <f>ROUND(I527*H527,2)</f>
        <v>0</v>
      </c>
      <c r="BL527" s="180" t="s">
        <v>239</v>
      </c>
      <c r="BM527" s="280" t="s">
        <v>905</v>
      </c>
    </row>
    <row r="528" spans="2:51" s="282" customFormat="1" ht="12">
      <c r="B528" s="283"/>
      <c r="D528" s="284" t="s">
        <v>166</v>
      </c>
      <c r="E528" s="285" t="s">
        <v>1</v>
      </c>
      <c r="F528" s="286" t="s">
        <v>890</v>
      </c>
      <c r="H528" s="285" t="s">
        <v>1</v>
      </c>
      <c r="L528" s="283"/>
      <c r="M528" s="287"/>
      <c r="N528" s="288"/>
      <c r="O528" s="288"/>
      <c r="P528" s="288"/>
      <c r="Q528" s="288"/>
      <c r="R528" s="288"/>
      <c r="S528" s="288"/>
      <c r="T528" s="289"/>
      <c r="AT528" s="285" t="s">
        <v>166</v>
      </c>
      <c r="AU528" s="285" t="s">
        <v>81</v>
      </c>
      <c r="AV528" s="282" t="s">
        <v>79</v>
      </c>
      <c r="AW528" s="282" t="s">
        <v>29</v>
      </c>
      <c r="AX528" s="282" t="s">
        <v>72</v>
      </c>
      <c r="AY528" s="285" t="s">
        <v>158</v>
      </c>
    </row>
    <row r="529" spans="2:51" s="290" customFormat="1" ht="12">
      <c r="B529" s="291"/>
      <c r="D529" s="284" t="s">
        <v>166</v>
      </c>
      <c r="E529" s="292" t="s">
        <v>1</v>
      </c>
      <c r="F529" s="293" t="s">
        <v>906</v>
      </c>
      <c r="H529" s="294">
        <v>2.25</v>
      </c>
      <c r="L529" s="291"/>
      <c r="M529" s="295"/>
      <c r="N529" s="296"/>
      <c r="O529" s="296"/>
      <c r="P529" s="296"/>
      <c r="Q529" s="296"/>
      <c r="R529" s="296"/>
      <c r="S529" s="296"/>
      <c r="T529" s="297"/>
      <c r="AT529" s="292" t="s">
        <v>166</v>
      </c>
      <c r="AU529" s="292" t="s">
        <v>81</v>
      </c>
      <c r="AV529" s="290" t="s">
        <v>81</v>
      </c>
      <c r="AW529" s="290" t="s">
        <v>29</v>
      </c>
      <c r="AX529" s="290" t="s">
        <v>72</v>
      </c>
      <c r="AY529" s="292" t="s">
        <v>158</v>
      </c>
    </row>
    <row r="530" spans="1:65" s="190" customFormat="1" ht="21.75" customHeight="1">
      <c r="A530" s="187"/>
      <c r="B530" s="188"/>
      <c r="C530" s="268" t="s">
        <v>907</v>
      </c>
      <c r="D530" s="268" t="s">
        <v>160</v>
      </c>
      <c r="E530" s="269" t="s">
        <v>908</v>
      </c>
      <c r="F530" s="270" t="s">
        <v>909</v>
      </c>
      <c r="G530" s="271" t="s">
        <v>226</v>
      </c>
      <c r="H530" s="272">
        <v>155.75</v>
      </c>
      <c r="I530" s="152"/>
      <c r="J530" s="273">
        <f>ROUND(I530*H530,2)</f>
        <v>0</v>
      </c>
      <c r="K530" s="274"/>
      <c r="L530" s="188"/>
      <c r="M530" s="275" t="s">
        <v>1</v>
      </c>
      <c r="N530" s="276" t="s">
        <v>37</v>
      </c>
      <c r="O530" s="277"/>
      <c r="P530" s="278">
        <f>O530*H530</f>
        <v>0</v>
      </c>
      <c r="Q530" s="278">
        <v>0</v>
      </c>
      <c r="R530" s="278">
        <f>Q530*H530</f>
        <v>0</v>
      </c>
      <c r="S530" s="278">
        <v>0</v>
      </c>
      <c r="T530" s="279">
        <f>S530*H530</f>
        <v>0</v>
      </c>
      <c r="U530" s="187"/>
      <c r="V530" s="187"/>
      <c r="W530" s="187"/>
      <c r="X530" s="187"/>
      <c r="Y530" s="187"/>
      <c r="Z530" s="187"/>
      <c r="AA530" s="187"/>
      <c r="AB530" s="187"/>
      <c r="AC530" s="187"/>
      <c r="AD530" s="187"/>
      <c r="AE530" s="187"/>
      <c r="AR530" s="280" t="s">
        <v>239</v>
      </c>
      <c r="AT530" s="280" t="s">
        <v>160</v>
      </c>
      <c r="AU530" s="280" t="s">
        <v>81</v>
      </c>
      <c r="AY530" s="180" t="s">
        <v>158</v>
      </c>
      <c r="BE530" s="281">
        <f>IF(N530="základní",J530,0)</f>
        <v>0</v>
      </c>
      <c r="BF530" s="281">
        <f>IF(N530="snížená",J530,0)</f>
        <v>0</v>
      </c>
      <c r="BG530" s="281">
        <f>IF(N530="zákl. přenesená",J530,0)</f>
        <v>0</v>
      </c>
      <c r="BH530" s="281">
        <f>IF(N530="sníž. přenesená",J530,0)</f>
        <v>0</v>
      </c>
      <c r="BI530" s="281">
        <f>IF(N530="nulová",J530,0)</f>
        <v>0</v>
      </c>
      <c r="BJ530" s="180" t="s">
        <v>79</v>
      </c>
      <c r="BK530" s="281">
        <f>ROUND(I530*H530,2)</f>
        <v>0</v>
      </c>
      <c r="BL530" s="180" t="s">
        <v>239</v>
      </c>
      <c r="BM530" s="280" t="s">
        <v>910</v>
      </c>
    </row>
    <row r="531" spans="2:51" s="290" customFormat="1" ht="12">
      <c r="B531" s="291"/>
      <c r="D531" s="284" t="s">
        <v>166</v>
      </c>
      <c r="E531" s="292" t="s">
        <v>1</v>
      </c>
      <c r="F531" s="293" t="s">
        <v>911</v>
      </c>
      <c r="H531" s="294">
        <v>155.75</v>
      </c>
      <c r="L531" s="291"/>
      <c r="M531" s="295"/>
      <c r="N531" s="296"/>
      <c r="O531" s="296"/>
      <c r="P531" s="296"/>
      <c r="Q531" s="296"/>
      <c r="R531" s="296"/>
      <c r="S531" s="296"/>
      <c r="T531" s="297"/>
      <c r="AT531" s="292" t="s">
        <v>166</v>
      </c>
      <c r="AU531" s="292" t="s">
        <v>81</v>
      </c>
      <c r="AV531" s="290" t="s">
        <v>81</v>
      </c>
      <c r="AW531" s="290" t="s">
        <v>29</v>
      </c>
      <c r="AX531" s="290" t="s">
        <v>72</v>
      </c>
      <c r="AY531" s="292" t="s">
        <v>158</v>
      </c>
    </row>
    <row r="532" spans="1:65" s="190" customFormat="1" ht="21.75" customHeight="1">
      <c r="A532" s="187"/>
      <c r="B532" s="188"/>
      <c r="C532" s="268" t="s">
        <v>912</v>
      </c>
      <c r="D532" s="268" t="s">
        <v>160</v>
      </c>
      <c r="E532" s="269" t="s">
        <v>913</v>
      </c>
      <c r="F532" s="270" t="s">
        <v>914</v>
      </c>
      <c r="G532" s="271" t="s">
        <v>171</v>
      </c>
      <c r="H532" s="272">
        <v>1</v>
      </c>
      <c r="I532" s="152"/>
      <c r="J532" s="273">
        <f>ROUND(I532*H532,2)</f>
        <v>0</v>
      </c>
      <c r="K532" s="274"/>
      <c r="L532" s="188"/>
      <c r="M532" s="275" t="s">
        <v>1</v>
      </c>
      <c r="N532" s="276" t="s">
        <v>37</v>
      </c>
      <c r="O532" s="277"/>
      <c r="P532" s="278">
        <f>O532*H532</f>
        <v>0</v>
      </c>
      <c r="Q532" s="278">
        <v>1.92726</v>
      </c>
      <c r="R532" s="278">
        <f>Q532*H532</f>
        <v>1.92726</v>
      </c>
      <c r="S532" s="278">
        <v>0</v>
      </c>
      <c r="T532" s="279">
        <f>S532*H532</f>
        <v>0</v>
      </c>
      <c r="U532" s="187"/>
      <c r="V532" s="187"/>
      <c r="W532" s="187"/>
      <c r="X532" s="187"/>
      <c r="Y532" s="187"/>
      <c r="Z532" s="187"/>
      <c r="AA532" s="187"/>
      <c r="AB532" s="187"/>
      <c r="AC532" s="187"/>
      <c r="AD532" s="187"/>
      <c r="AE532" s="187"/>
      <c r="AR532" s="280" t="s">
        <v>239</v>
      </c>
      <c r="AT532" s="280" t="s">
        <v>160</v>
      </c>
      <c r="AU532" s="280" t="s">
        <v>81</v>
      </c>
      <c r="AY532" s="180" t="s">
        <v>158</v>
      </c>
      <c r="BE532" s="281">
        <f>IF(N532="základní",J532,0)</f>
        <v>0</v>
      </c>
      <c r="BF532" s="281">
        <f>IF(N532="snížená",J532,0)</f>
        <v>0</v>
      </c>
      <c r="BG532" s="281">
        <f>IF(N532="zákl. přenesená",J532,0)</f>
        <v>0</v>
      </c>
      <c r="BH532" s="281">
        <f>IF(N532="sníž. přenesená",J532,0)</f>
        <v>0</v>
      </c>
      <c r="BI532" s="281">
        <f>IF(N532="nulová",J532,0)</f>
        <v>0</v>
      </c>
      <c r="BJ532" s="180" t="s">
        <v>79</v>
      </c>
      <c r="BK532" s="281">
        <f>ROUND(I532*H532,2)</f>
        <v>0</v>
      </c>
      <c r="BL532" s="180" t="s">
        <v>239</v>
      </c>
      <c r="BM532" s="280" t="s">
        <v>915</v>
      </c>
    </row>
    <row r="533" spans="2:51" s="282" customFormat="1" ht="12">
      <c r="B533" s="283"/>
      <c r="D533" s="284" t="s">
        <v>166</v>
      </c>
      <c r="E533" s="285" t="s">
        <v>1</v>
      </c>
      <c r="F533" s="286" t="s">
        <v>890</v>
      </c>
      <c r="H533" s="285" t="s">
        <v>1</v>
      </c>
      <c r="L533" s="283"/>
      <c r="M533" s="287"/>
      <c r="N533" s="288"/>
      <c r="O533" s="288"/>
      <c r="P533" s="288"/>
      <c r="Q533" s="288"/>
      <c r="R533" s="288"/>
      <c r="S533" s="288"/>
      <c r="T533" s="289"/>
      <c r="AT533" s="285" t="s">
        <v>166</v>
      </c>
      <c r="AU533" s="285" t="s">
        <v>81</v>
      </c>
      <c r="AV533" s="282" t="s">
        <v>79</v>
      </c>
      <c r="AW533" s="282" t="s">
        <v>29</v>
      </c>
      <c r="AX533" s="282" t="s">
        <v>72</v>
      </c>
      <c r="AY533" s="285" t="s">
        <v>158</v>
      </c>
    </row>
    <row r="534" spans="2:51" s="290" customFormat="1" ht="12">
      <c r="B534" s="291"/>
      <c r="D534" s="284" t="s">
        <v>166</v>
      </c>
      <c r="E534" s="292" t="s">
        <v>1</v>
      </c>
      <c r="F534" s="293" t="s">
        <v>79</v>
      </c>
      <c r="H534" s="294">
        <v>1</v>
      </c>
      <c r="L534" s="291"/>
      <c r="M534" s="295"/>
      <c r="N534" s="296"/>
      <c r="O534" s="296"/>
      <c r="P534" s="296"/>
      <c r="Q534" s="296"/>
      <c r="R534" s="296"/>
      <c r="S534" s="296"/>
      <c r="T534" s="297"/>
      <c r="AT534" s="292" t="s">
        <v>166</v>
      </c>
      <c r="AU534" s="292" t="s">
        <v>81</v>
      </c>
      <c r="AV534" s="290" t="s">
        <v>81</v>
      </c>
      <c r="AW534" s="290" t="s">
        <v>29</v>
      </c>
      <c r="AX534" s="290" t="s">
        <v>72</v>
      </c>
      <c r="AY534" s="292" t="s">
        <v>158</v>
      </c>
    </row>
    <row r="535" spans="1:65" s="190" customFormat="1" ht="16.5" customHeight="1">
      <c r="A535" s="187"/>
      <c r="B535" s="188"/>
      <c r="C535" s="298" t="s">
        <v>916</v>
      </c>
      <c r="D535" s="298" t="s">
        <v>353</v>
      </c>
      <c r="E535" s="299" t="s">
        <v>917</v>
      </c>
      <c r="F535" s="300" t="s">
        <v>918</v>
      </c>
      <c r="G535" s="301" t="s">
        <v>171</v>
      </c>
      <c r="H535" s="302">
        <v>1</v>
      </c>
      <c r="I535" s="153"/>
      <c r="J535" s="303">
        <f>ROUND(I535*H535,2)</f>
        <v>0</v>
      </c>
      <c r="K535" s="304"/>
      <c r="L535" s="305"/>
      <c r="M535" s="306" t="s">
        <v>1</v>
      </c>
      <c r="N535" s="307" t="s">
        <v>37</v>
      </c>
      <c r="O535" s="277"/>
      <c r="P535" s="278">
        <f>O535*H535</f>
        <v>0</v>
      </c>
      <c r="Q535" s="278">
        <v>1.363</v>
      </c>
      <c r="R535" s="278">
        <f>Q535*H535</f>
        <v>1.363</v>
      </c>
      <c r="S535" s="278">
        <v>0</v>
      </c>
      <c r="T535" s="279">
        <f>S535*H535</f>
        <v>0</v>
      </c>
      <c r="U535" s="187"/>
      <c r="V535" s="187"/>
      <c r="W535" s="187"/>
      <c r="X535" s="187"/>
      <c r="Y535" s="187"/>
      <c r="Z535" s="187"/>
      <c r="AA535" s="187"/>
      <c r="AB535" s="187"/>
      <c r="AC535" s="187"/>
      <c r="AD535" s="187"/>
      <c r="AE535" s="187"/>
      <c r="AR535" s="280" t="s">
        <v>312</v>
      </c>
      <c r="AT535" s="280" t="s">
        <v>353</v>
      </c>
      <c r="AU535" s="280" t="s">
        <v>81</v>
      </c>
      <c r="AY535" s="180" t="s">
        <v>158</v>
      </c>
      <c r="BE535" s="281">
        <f>IF(N535="základní",J535,0)</f>
        <v>0</v>
      </c>
      <c r="BF535" s="281">
        <f>IF(N535="snížená",J535,0)</f>
        <v>0</v>
      </c>
      <c r="BG535" s="281">
        <f>IF(N535="zákl. přenesená",J535,0)</f>
        <v>0</v>
      </c>
      <c r="BH535" s="281">
        <f>IF(N535="sníž. přenesená",J535,0)</f>
        <v>0</v>
      </c>
      <c r="BI535" s="281">
        <f>IF(N535="nulová",J535,0)</f>
        <v>0</v>
      </c>
      <c r="BJ535" s="180" t="s">
        <v>79</v>
      </c>
      <c r="BK535" s="281">
        <f>ROUND(I535*H535,2)</f>
        <v>0</v>
      </c>
      <c r="BL535" s="180" t="s">
        <v>239</v>
      </c>
      <c r="BM535" s="280" t="s">
        <v>919</v>
      </c>
    </row>
    <row r="536" spans="2:51" s="290" customFormat="1" ht="12">
      <c r="B536" s="291"/>
      <c r="D536" s="284" t="s">
        <v>166</v>
      </c>
      <c r="E536" s="292" t="s">
        <v>1</v>
      </c>
      <c r="F536" s="293" t="s">
        <v>79</v>
      </c>
      <c r="H536" s="294">
        <v>1</v>
      </c>
      <c r="L536" s="291"/>
      <c r="M536" s="295"/>
      <c r="N536" s="296"/>
      <c r="O536" s="296"/>
      <c r="P536" s="296"/>
      <c r="Q536" s="296"/>
      <c r="R536" s="296"/>
      <c r="S536" s="296"/>
      <c r="T536" s="297"/>
      <c r="AT536" s="292" t="s">
        <v>166</v>
      </c>
      <c r="AU536" s="292" t="s">
        <v>81</v>
      </c>
      <c r="AV536" s="290" t="s">
        <v>81</v>
      </c>
      <c r="AW536" s="290" t="s">
        <v>29</v>
      </c>
      <c r="AX536" s="290" t="s">
        <v>72</v>
      </c>
      <c r="AY536" s="292" t="s">
        <v>158</v>
      </c>
    </row>
    <row r="537" spans="1:65" s="190" customFormat="1" ht="16.5" customHeight="1">
      <c r="A537" s="187"/>
      <c r="B537" s="188"/>
      <c r="C537" s="298" t="s">
        <v>920</v>
      </c>
      <c r="D537" s="298" t="s">
        <v>353</v>
      </c>
      <c r="E537" s="299" t="s">
        <v>921</v>
      </c>
      <c r="F537" s="300" t="s">
        <v>922</v>
      </c>
      <c r="G537" s="301" t="s">
        <v>171</v>
      </c>
      <c r="H537" s="302">
        <v>1</v>
      </c>
      <c r="I537" s="153"/>
      <c r="J537" s="303">
        <f>ROUND(I537*H537,2)</f>
        <v>0</v>
      </c>
      <c r="K537" s="304"/>
      <c r="L537" s="305"/>
      <c r="M537" s="306" t="s">
        <v>1</v>
      </c>
      <c r="N537" s="307" t="s">
        <v>37</v>
      </c>
      <c r="O537" s="277"/>
      <c r="P537" s="278">
        <f>O537*H537</f>
        <v>0</v>
      </c>
      <c r="Q537" s="278">
        <v>0.585</v>
      </c>
      <c r="R537" s="278">
        <f>Q537*H537</f>
        <v>0.585</v>
      </c>
      <c r="S537" s="278">
        <v>0</v>
      </c>
      <c r="T537" s="279">
        <f>S537*H537</f>
        <v>0</v>
      </c>
      <c r="U537" s="187"/>
      <c r="V537" s="187"/>
      <c r="W537" s="187"/>
      <c r="X537" s="187"/>
      <c r="Y537" s="187"/>
      <c r="Z537" s="187"/>
      <c r="AA537" s="187"/>
      <c r="AB537" s="187"/>
      <c r="AC537" s="187"/>
      <c r="AD537" s="187"/>
      <c r="AE537" s="187"/>
      <c r="AR537" s="280" t="s">
        <v>312</v>
      </c>
      <c r="AT537" s="280" t="s">
        <v>353</v>
      </c>
      <c r="AU537" s="280" t="s">
        <v>81</v>
      </c>
      <c r="AY537" s="180" t="s">
        <v>158</v>
      </c>
      <c r="BE537" s="281">
        <f>IF(N537="základní",J537,0)</f>
        <v>0</v>
      </c>
      <c r="BF537" s="281">
        <f>IF(N537="snížená",J537,0)</f>
        <v>0</v>
      </c>
      <c r="BG537" s="281">
        <f>IF(N537="zákl. přenesená",J537,0)</f>
        <v>0</v>
      </c>
      <c r="BH537" s="281">
        <f>IF(N537="sníž. přenesená",J537,0)</f>
        <v>0</v>
      </c>
      <c r="BI537" s="281">
        <f>IF(N537="nulová",J537,0)</f>
        <v>0</v>
      </c>
      <c r="BJ537" s="180" t="s">
        <v>79</v>
      </c>
      <c r="BK537" s="281">
        <f>ROUND(I537*H537,2)</f>
        <v>0</v>
      </c>
      <c r="BL537" s="180" t="s">
        <v>239</v>
      </c>
      <c r="BM537" s="280" t="s">
        <v>923</v>
      </c>
    </row>
    <row r="538" spans="2:51" s="290" customFormat="1" ht="12">
      <c r="B538" s="291"/>
      <c r="D538" s="284" t="s">
        <v>166</v>
      </c>
      <c r="E538" s="292" t="s">
        <v>1</v>
      </c>
      <c r="F538" s="293" t="s">
        <v>79</v>
      </c>
      <c r="H538" s="294">
        <v>1</v>
      </c>
      <c r="L538" s="291"/>
      <c r="M538" s="295"/>
      <c r="N538" s="296"/>
      <c r="O538" s="296"/>
      <c r="P538" s="296"/>
      <c r="Q538" s="296"/>
      <c r="R538" s="296"/>
      <c r="S538" s="296"/>
      <c r="T538" s="297"/>
      <c r="AT538" s="292" t="s">
        <v>166</v>
      </c>
      <c r="AU538" s="292" t="s">
        <v>81</v>
      </c>
      <c r="AV538" s="290" t="s">
        <v>81</v>
      </c>
      <c r="AW538" s="290" t="s">
        <v>29</v>
      </c>
      <c r="AX538" s="290" t="s">
        <v>72</v>
      </c>
      <c r="AY538" s="292" t="s">
        <v>158</v>
      </c>
    </row>
    <row r="539" spans="1:65" s="190" customFormat="1" ht="21.75" customHeight="1">
      <c r="A539" s="187"/>
      <c r="B539" s="188"/>
      <c r="C539" s="298" t="s">
        <v>924</v>
      </c>
      <c r="D539" s="298" t="s">
        <v>353</v>
      </c>
      <c r="E539" s="299" t="s">
        <v>925</v>
      </c>
      <c r="F539" s="300" t="s">
        <v>926</v>
      </c>
      <c r="G539" s="301" t="s">
        <v>171</v>
      </c>
      <c r="H539" s="302">
        <v>1</v>
      </c>
      <c r="I539" s="153"/>
      <c r="J539" s="303">
        <f>ROUND(I539*H539,2)</f>
        <v>0</v>
      </c>
      <c r="K539" s="304"/>
      <c r="L539" s="305"/>
      <c r="M539" s="306" t="s">
        <v>1</v>
      </c>
      <c r="N539" s="307" t="s">
        <v>37</v>
      </c>
      <c r="O539" s="277"/>
      <c r="P539" s="278">
        <f>O539*H539</f>
        <v>0</v>
      </c>
      <c r="Q539" s="278">
        <v>0.032</v>
      </c>
      <c r="R539" s="278">
        <f>Q539*H539</f>
        <v>0.032</v>
      </c>
      <c r="S539" s="278">
        <v>0</v>
      </c>
      <c r="T539" s="279">
        <f>S539*H539</f>
        <v>0</v>
      </c>
      <c r="U539" s="187"/>
      <c r="V539" s="187"/>
      <c r="W539" s="187"/>
      <c r="X539" s="187"/>
      <c r="Y539" s="187"/>
      <c r="Z539" s="187"/>
      <c r="AA539" s="187"/>
      <c r="AB539" s="187"/>
      <c r="AC539" s="187"/>
      <c r="AD539" s="187"/>
      <c r="AE539" s="187"/>
      <c r="AR539" s="280" t="s">
        <v>312</v>
      </c>
      <c r="AT539" s="280" t="s">
        <v>353</v>
      </c>
      <c r="AU539" s="280" t="s">
        <v>81</v>
      </c>
      <c r="AY539" s="180" t="s">
        <v>158</v>
      </c>
      <c r="BE539" s="281">
        <f>IF(N539="základní",J539,0)</f>
        <v>0</v>
      </c>
      <c r="BF539" s="281">
        <f>IF(N539="snížená",J539,0)</f>
        <v>0</v>
      </c>
      <c r="BG539" s="281">
        <f>IF(N539="zákl. přenesená",J539,0)</f>
        <v>0</v>
      </c>
      <c r="BH539" s="281">
        <f>IF(N539="sníž. přenesená",J539,0)</f>
        <v>0</v>
      </c>
      <c r="BI539" s="281">
        <f>IF(N539="nulová",J539,0)</f>
        <v>0</v>
      </c>
      <c r="BJ539" s="180" t="s">
        <v>79</v>
      </c>
      <c r="BK539" s="281">
        <f>ROUND(I539*H539,2)</f>
        <v>0</v>
      </c>
      <c r="BL539" s="180" t="s">
        <v>239</v>
      </c>
      <c r="BM539" s="280" t="s">
        <v>927</v>
      </c>
    </row>
    <row r="540" spans="2:51" s="290" customFormat="1" ht="12">
      <c r="B540" s="291"/>
      <c r="D540" s="284" t="s">
        <v>166</v>
      </c>
      <c r="E540" s="292" t="s">
        <v>1</v>
      </c>
      <c r="F540" s="293" t="s">
        <v>79</v>
      </c>
      <c r="H540" s="294">
        <v>1</v>
      </c>
      <c r="L540" s="291"/>
      <c r="M540" s="295"/>
      <c r="N540" s="296"/>
      <c r="O540" s="296"/>
      <c r="P540" s="296"/>
      <c r="Q540" s="296"/>
      <c r="R540" s="296"/>
      <c r="S540" s="296"/>
      <c r="T540" s="297"/>
      <c r="AT540" s="292" t="s">
        <v>166</v>
      </c>
      <c r="AU540" s="292" t="s">
        <v>81</v>
      </c>
      <c r="AV540" s="290" t="s">
        <v>81</v>
      </c>
      <c r="AW540" s="290" t="s">
        <v>29</v>
      </c>
      <c r="AX540" s="290" t="s">
        <v>72</v>
      </c>
      <c r="AY540" s="292" t="s">
        <v>158</v>
      </c>
    </row>
    <row r="541" spans="1:65" s="190" customFormat="1" ht="16.5" customHeight="1">
      <c r="A541" s="187"/>
      <c r="B541" s="188"/>
      <c r="C541" s="298" t="s">
        <v>928</v>
      </c>
      <c r="D541" s="298" t="s">
        <v>353</v>
      </c>
      <c r="E541" s="299" t="s">
        <v>929</v>
      </c>
      <c r="F541" s="300" t="s">
        <v>930</v>
      </c>
      <c r="G541" s="301" t="s">
        <v>171</v>
      </c>
      <c r="H541" s="302">
        <v>2</v>
      </c>
      <c r="I541" s="153"/>
      <c r="J541" s="303">
        <f>ROUND(I541*H541,2)</f>
        <v>0</v>
      </c>
      <c r="K541" s="304"/>
      <c r="L541" s="305"/>
      <c r="M541" s="306" t="s">
        <v>1</v>
      </c>
      <c r="N541" s="307" t="s">
        <v>37</v>
      </c>
      <c r="O541" s="277"/>
      <c r="P541" s="278">
        <f>O541*H541</f>
        <v>0</v>
      </c>
      <c r="Q541" s="278">
        <v>0.002</v>
      </c>
      <c r="R541" s="278">
        <f>Q541*H541</f>
        <v>0.004</v>
      </c>
      <c r="S541" s="278">
        <v>0</v>
      </c>
      <c r="T541" s="279">
        <f>S541*H541</f>
        <v>0</v>
      </c>
      <c r="U541" s="187"/>
      <c r="V541" s="187"/>
      <c r="W541" s="187"/>
      <c r="X541" s="187"/>
      <c r="Y541" s="187"/>
      <c r="Z541" s="187"/>
      <c r="AA541" s="187"/>
      <c r="AB541" s="187"/>
      <c r="AC541" s="187"/>
      <c r="AD541" s="187"/>
      <c r="AE541" s="187"/>
      <c r="AR541" s="280" t="s">
        <v>312</v>
      </c>
      <c r="AT541" s="280" t="s">
        <v>353</v>
      </c>
      <c r="AU541" s="280" t="s">
        <v>81</v>
      </c>
      <c r="AY541" s="180" t="s">
        <v>158</v>
      </c>
      <c r="BE541" s="281">
        <f>IF(N541="základní",J541,0)</f>
        <v>0</v>
      </c>
      <c r="BF541" s="281">
        <f>IF(N541="snížená",J541,0)</f>
        <v>0</v>
      </c>
      <c r="BG541" s="281">
        <f>IF(N541="zákl. přenesená",J541,0)</f>
        <v>0</v>
      </c>
      <c r="BH541" s="281">
        <f>IF(N541="sníž. přenesená",J541,0)</f>
        <v>0</v>
      </c>
      <c r="BI541" s="281">
        <f>IF(N541="nulová",J541,0)</f>
        <v>0</v>
      </c>
      <c r="BJ541" s="180" t="s">
        <v>79</v>
      </c>
      <c r="BK541" s="281">
        <f>ROUND(I541*H541,2)</f>
        <v>0</v>
      </c>
      <c r="BL541" s="180" t="s">
        <v>239</v>
      </c>
      <c r="BM541" s="280" t="s">
        <v>931</v>
      </c>
    </row>
    <row r="542" spans="2:51" s="290" customFormat="1" ht="12">
      <c r="B542" s="291"/>
      <c r="D542" s="284" t="s">
        <v>166</v>
      </c>
      <c r="E542" s="292" t="s">
        <v>1</v>
      </c>
      <c r="F542" s="293" t="s">
        <v>81</v>
      </c>
      <c r="H542" s="294">
        <v>2</v>
      </c>
      <c r="L542" s="291"/>
      <c r="M542" s="295"/>
      <c r="N542" s="296"/>
      <c r="O542" s="296"/>
      <c r="P542" s="296"/>
      <c r="Q542" s="296"/>
      <c r="R542" s="296"/>
      <c r="S542" s="296"/>
      <c r="T542" s="297"/>
      <c r="AT542" s="292" t="s">
        <v>166</v>
      </c>
      <c r="AU542" s="292" t="s">
        <v>81</v>
      </c>
      <c r="AV542" s="290" t="s">
        <v>81</v>
      </c>
      <c r="AW542" s="290" t="s">
        <v>29</v>
      </c>
      <c r="AX542" s="290" t="s">
        <v>72</v>
      </c>
      <c r="AY542" s="292" t="s">
        <v>158</v>
      </c>
    </row>
    <row r="543" spans="1:65" s="190" customFormat="1" ht="21.75" customHeight="1">
      <c r="A543" s="187"/>
      <c r="B543" s="188"/>
      <c r="C543" s="268" t="s">
        <v>932</v>
      </c>
      <c r="D543" s="268" t="s">
        <v>160</v>
      </c>
      <c r="E543" s="269" t="s">
        <v>933</v>
      </c>
      <c r="F543" s="270" t="s">
        <v>934</v>
      </c>
      <c r="G543" s="271" t="s">
        <v>171</v>
      </c>
      <c r="H543" s="272">
        <v>1</v>
      </c>
      <c r="I543" s="152"/>
      <c r="J543" s="273">
        <f>ROUND(I543*H543,2)</f>
        <v>0</v>
      </c>
      <c r="K543" s="274"/>
      <c r="L543" s="188"/>
      <c r="M543" s="275" t="s">
        <v>1</v>
      </c>
      <c r="N543" s="276" t="s">
        <v>37</v>
      </c>
      <c r="O543" s="277"/>
      <c r="P543" s="278">
        <f>O543*H543</f>
        <v>0</v>
      </c>
      <c r="Q543" s="278">
        <v>0.21734</v>
      </c>
      <c r="R543" s="278">
        <f>Q543*H543</f>
        <v>0.21734</v>
      </c>
      <c r="S543" s="278">
        <v>0</v>
      </c>
      <c r="T543" s="279">
        <f>S543*H543</f>
        <v>0</v>
      </c>
      <c r="U543" s="187"/>
      <c r="V543" s="187"/>
      <c r="W543" s="187"/>
      <c r="X543" s="187"/>
      <c r="Y543" s="187"/>
      <c r="Z543" s="187"/>
      <c r="AA543" s="187"/>
      <c r="AB543" s="187"/>
      <c r="AC543" s="187"/>
      <c r="AD543" s="187"/>
      <c r="AE543" s="187"/>
      <c r="AR543" s="280" t="s">
        <v>239</v>
      </c>
      <c r="AT543" s="280" t="s">
        <v>160</v>
      </c>
      <c r="AU543" s="280" t="s">
        <v>81</v>
      </c>
      <c r="AY543" s="180" t="s">
        <v>158</v>
      </c>
      <c r="BE543" s="281">
        <f>IF(N543="základní",J543,0)</f>
        <v>0</v>
      </c>
      <c r="BF543" s="281">
        <f>IF(N543="snížená",J543,0)</f>
        <v>0</v>
      </c>
      <c r="BG543" s="281">
        <f>IF(N543="zákl. přenesená",J543,0)</f>
        <v>0</v>
      </c>
      <c r="BH543" s="281">
        <f>IF(N543="sníž. přenesená",J543,0)</f>
        <v>0</v>
      </c>
      <c r="BI543" s="281">
        <f>IF(N543="nulová",J543,0)</f>
        <v>0</v>
      </c>
      <c r="BJ543" s="180" t="s">
        <v>79</v>
      </c>
      <c r="BK543" s="281">
        <f>ROUND(I543*H543,2)</f>
        <v>0</v>
      </c>
      <c r="BL543" s="180" t="s">
        <v>239</v>
      </c>
      <c r="BM543" s="280" t="s">
        <v>935</v>
      </c>
    </row>
    <row r="544" spans="2:51" s="290" customFormat="1" ht="12">
      <c r="B544" s="291"/>
      <c r="D544" s="284" t="s">
        <v>166</v>
      </c>
      <c r="E544" s="292" t="s">
        <v>1</v>
      </c>
      <c r="F544" s="293" t="s">
        <v>79</v>
      </c>
      <c r="H544" s="294">
        <v>1</v>
      </c>
      <c r="L544" s="291"/>
      <c r="M544" s="295"/>
      <c r="N544" s="296"/>
      <c r="O544" s="296"/>
      <c r="P544" s="296"/>
      <c r="Q544" s="296"/>
      <c r="R544" s="296"/>
      <c r="S544" s="296"/>
      <c r="T544" s="297"/>
      <c r="AT544" s="292" t="s">
        <v>166</v>
      </c>
      <c r="AU544" s="292" t="s">
        <v>81</v>
      </c>
      <c r="AV544" s="290" t="s">
        <v>81</v>
      </c>
      <c r="AW544" s="290" t="s">
        <v>29</v>
      </c>
      <c r="AX544" s="290" t="s">
        <v>72</v>
      </c>
      <c r="AY544" s="292" t="s">
        <v>158</v>
      </c>
    </row>
    <row r="545" spans="1:65" s="190" customFormat="1" ht="21.75" customHeight="1">
      <c r="A545" s="187"/>
      <c r="B545" s="188"/>
      <c r="C545" s="298" t="s">
        <v>936</v>
      </c>
      <c r="D545" s="298" t="s">
        <v>353</v>
      </c>
      <c r="E545" s="299" t="s">
        <v>937</v>
      </c>
      <c r="F545" s="300" t="s">
        <v>938</v>
      </c>
      <c r="G545" s="301" t="s">
        <v>171</v>
      </c>
      <c r="H545" s="302">
        <v>1</v>
      </c>
      <c r="I545" s="153"/>
      <c r="J545" s="303">
        <f>ROUND(I545*H545,2)</f>
        <v>0</v>
      </c>
      <c r="K545" s="304"/>
      <c r="L545" s="305"/>
      <c r="M545" s="306" t="s">
        <v>1</v>
      </c>
      <c r="N545" s="307" t="s">
        <v>37</v>
      </c>
      <c r="O545" s="277"/>
      <c r="P545" s="278">
        <f>O545*H545</f>
        <v>0</v>
      </c>
      <c r="Q545" s="278">
        <v>0.046</v>
      </c>
      <c r="R545" s="278">
        <f>Q545*H545</f>
        <v>0.046</v>
      </c>
      <c r="S545" s="278">
        <v>0</v>
      </c>
      <c r="T545" s="279">
        <f>S545*H545</f>
        <v>0</v>
      </c>
      <c r="U545" s="187"/>
      <c r="V545" s="187"/>
      <c r="W545" s="187"/>
      <c r="X545" s="187"/>
      <c r="Y545" s="187"/>
      <c r="Z545" s="187"/>
      <c r="AA545" s="187"/>
      <c r="AB545" s="187"/>
      <c r="AC545" s="187"/>
      <c r="AD545" s="187"/>
      <c r="AE545" s="187"/>
      <c r="AR545" s="280" t="s">
        <v>312</v>
      </c>
      <c r="AT545" s="280" t="s">
        <v>353</v>
      </c>
      <c r="AU545" s="280" t="s">
        <v>81</v>
      </c>
      <c r="AY545" s="180" t="s">
        <v>158</v>
      </c>
      <c r="BE545" s="281">
        <f>IF(N545="základní",J545,0)</f>
        <v>0</v>
      </c>
      <c r="BF545" s="281">
        <f>IF(N545="snížená",J545,0)</f>
        <v>0</v>
      </c>
      <c r="BG545" s="281">
        <f>IF(N545="zákl. přenesená",J545,0)</f>
        <v>0</v>
      </c>
      <c r="BH545" s="281">
        <f>IF(N545="sníž. přenesená",J545,0)</f>
        <v>0</v>
      </c>
      <c r="BI545" s="281">
        <f>IF(N545="nulová",J545,0)</f>
        <v>0</v>
      </c>
      <c r="BJ545" s="180" t="s">
        <v>79</v>
      </c>
      <c r="BK545" s="281">
        <f>ROUND(I545*H545,2)</f>
        <v>0</v>
      </c>
      <c r="BL545" s="180" t="s">
        <v>239</v>
      </c>
      <c r="BM545" s="280" t="s">
        <v>939</v>
      </c>
    </row>
    <row r="546" spans="2:51" s="290" customFormat="1" ht="12">
      <c r="B546" s="291"/>
      <c r="D546" s="284" t="s">
        <v>166</v>
      </c>
      <c r="E546" s="292" t="s">
        <v>1</v>
      </c>
      <c r="F546" s="293" t="s">
        <v>79</v>
      </c>
      <c r="H546" s="294">
        <v>1</v>
      </c>
      <c r="L546" s="291"/>
      <c r="M546" s="295"/>
      <c r="N546" s="296"/>
      <c r="O546" s="296"/>
      <c r="P546" s="296"/>
      <c r="Q546" s="296"/>
      <c r="R546" s="296"/>
      <c r="S546" s="296"/>
      <c r="T546" s="297"/>
      <c r="AT546" s="292" t="s">
        <v>166</v>
      </c>
      <c r="AU546" s="292" t="s">
        <v>81</v>
      </c>
      <c r="AV546" s="290" t="s">
        <v>81</v>
      </c>
      <c r="AW546" s="290" t="s">
        <v>29</v>
      </c>
      <c r="AX546" s="290" t="s">
        <v>72</v>
      </c>
      <c r="AY546" s="292" t="s">
        <v>158</v>
      </c>
    </row>
    <row r="547" spans="1:65" s="190" customFormat="1" ht="21.75" customHeight="1">
      <c r="A547" s="187"/>
      <c r="B547" s="188"/>
      <c r="C547" s="268" t="s">
        <v>940</v>
      </c>
      <c r="D547" s="268" t="s">
        <v>160</v>
      </c>
      <c r="E547" s="269" t="s">
        <v>941</v>
      </c>
      <c r="F547" s="270" t="s">
        <v>942</v>
      </c>
      <c r="G547" s="271" t="s">
        <v>226</v>
      </c>
      <c r="H547" s="272">
        <v>52.447</v>
      </c>
      <c r="I547" s="152"/>
      <c r="J547" s="273">
        <f>ROUND(I547*H547,2)</f>
        <v>0</v>
      </c>
      <c r="K547" s="274"/>
      <c r="L547" s="188"/>
      <c r="M547" s="275" t="s">
        <v>1</v>
      </c>
      <c r="N547" s="276" t="s">
        <v>37</v>
      </c>
      <c r="O547" s="277"/>
      <c r="P547" s="278">
        <f>O547*H547</f>
        <v>0</v>
      </c>
      <c r="Q547" s="278">
        <v>0.29221</v>
      </c>
      <c r="R547" s="278">
        <f>Q547*H547</f>
        <v>15.325537870000002</v>
      </c>
      <c r="S547" s="278">
        <v>0</v>
      </c>
      <c r="T547" s="279">
        <f>S547*H547</f>
        <v>0</v>
      </c>
      <c r="U547" s="187"/>
      <c r="V547" s="187"/>
      <c r="W547" s="187"/>
      <c r="X547" s="187"/>
      <c r="Y547" s="187"/>
      <c r="Z547" s="187"/>
      <c r="AA547" s="187"/>
      <c r="AB547" s="187"/>
      <c r="AC547" s="187"/>
      <c r="AD547" s="187"/>
      <c r="AE547" s="187"/>
      <c r="AR547" s="280" t="s">
        <v>239</v>
      </c>
      <c r="AT547" s="280" t="s">
        <v>160</v>
      </c>
      <c r="AU547" s="280" t="s">
        <v>81</v>
      </c>
      <c r="AY547" s="180" t="s">
        <v>158</v>
      </c>
      <c r="BE547" s="281">
        <f>IF(N547="základní",J547,0)</f>
        <v>0</v>
      </c>
      <c r="BF547" s="281">
        <f>IF(N547="snížená",J547,0)</f>
        <v>0</v>
      </c>
      <c r="BG547" s="281">
        <f>IF(N547="zákl. přenesená",J547,0)</f>
        <v>0</v>
      </c>
      <c r="BH547" s="281">
        <f>IF(N547="sníž. přenesená",J547,0)</f>
        <v>0</v>
      </c>
      <c r="BI547" s="281">
        <f>IF(N547="nulová",J547,0)</f>
        <v>0</v>
      </c>
      <c r="BJ547" s="180" t="s">
        <v>79</v>
      </c>
      <c r="BK547" s="281">
        <f>ROUND(I547*H547,2)</f>
        <v>0</v>
      </c>
      <c r="BL547" s="180" t="s">
        <v>239</v>
      </c>
      <c r="BM547" s="280" t="s">
        <v>943</v>
      </c>
    </row>
    <row r="548" spans="2:51" s="282" customFormat="1" ht="12">
      <c r="B548" s="283"/>
      <c r="D548" s="284" t="s">
        <v>166</v>
      </c>
      <c r="E548" s="285" t="s">
        <v>1</v>
      </c>
      <c r="F548" s="286" t="s">
        <v>890</v>
      </c>
      <c r="H548" s="285" t="s">
        <v>1</v>
      </c>
      <c r="L548" s="283"/>
      <c r="M548" s="287"/>
      <c r="N548" s="288"/>
      <c r="O548" s="288"/>
      <c r="P548" s="288"/>
      <c r="Q548" s="288"/>
      <c r="R548" s="288"/>
      <c r="S548" s="288"/>
      <c r="T548" s="289"/>
      <c r="AT548" s="285" t="s">
        <v>166</v>
      </c>
      <c r="AU548" s="285" t="s">
        <v>81</v>
      </c>
      <c r="AV548" s="282" t="s">
        <v>79</v>
      </c>
      <c r="AW548" s="282" t="s">
        <v>29</v>
      </c>
      <c r="AX548" s="282" t="s">
        <v>72</v>
      </c>
      <c r="AY548" s="285" t="s">
        <v>158</v>
      </c>
    </row>
    <row r="549" spans="2:51" s="290" customFormat="1" ht="12">
      <c r="B549" s="291"/>
      <c r="D549" s="284" t="s">
        <v>166</v>
      </c>
      <c r="E549" s="292" t="s">
        <v>1</v>
      </c>
      <c r="F549" s="293" t="s">
        <v>944</v>
      </c>
      <c r="H549" s="294">
        <v>52.447</v>
      </c>
      <c r="L549" s="291"/>
      <c r="M549" s="295"/>
      <c r="N549" s="296"/>
      <c r="O549" s="296"/>
      <c r="P549" s="296"/>
      <c r="Q549" s="296"/>
      <c r="R549" s="296"/>
      <c r="S549" s="296"/>
      <c r="T549" s="297"/>
      <c r="AT549" s="292" t="s">
        <v>166</v>
      </c>
      <c r="AU549" s="292" t="s">
        <v>81</v>
      </c>
      <c r="AV549" s="290" t="s">
        <v>81</v>
      </c>
      <c r="AW549" s="290" t="s">
        <v>29</v>
      </c>
      <c r="AX549" s="290" t="s">
        <v>72</v>
      </c>
      <c r="AY549" s="292" t="s">
        <v>158</v>
      </c>
    </row>
    <row r="550" spans="1:65" s="190" customFormat="1" ht="21.75" customHeight="1">
      <c r="A550" s="187"/>
      <c r="B550" s="188"/>
      <c r="C550" s="298" t="s">
        <v>945</v>
      </c>
      <c r="D550" s="298" t="s">
        <v>353</v>
      </c>
      <c r="E550" s="299" t="s">
        <v>946</v>
      </c>
      <c r="F550" s="300" t="s">
        <v>947</v>
      </c>
      <c r="G550" s="301" t="s">
        <v>226</v>
      </c>
      <c r="H550" s="302">
        <v>55</v>
      </c>
      <c r="I550" s="153"/>
      <c r="J550" s="303">
        <f>ROUND(I550*H550,2)</f>
        <v>0</v>
      </c>
      <c r="K550" s="304"/>
      <c r="L550" s="305"/>
      <c r="M550" s="306" t="s">
        <v>1</v>
      </c>
      <c r="N550" s="307" t="s">
        <v>37</v>
      </c>
      <c r="O550" s="277"/>
      <c r="P550" s="278">
        <f>O550*H550</f>
        <v>0</v>
      </c>
      <c r="Q550" s="278">
        <v>0</v>
      </c>
      <c r="R550" s="278">
        <f>Q550*H550</f>
        <v>0</v>
      </c>
      <c r="S550" s="278">
        <v>0</v>
      </c>
      <c r="T550" s="279">
        <f>S550*H550</f>
        <v>0</v>
      </c>
      <c r="U550" s="187"/>
      <c r="V550" s="187"/>
      <c r="W550" s="187"/>
      <c r="X550" s="187"/>
      <c r="Y550" s="187"/>
      <c r="Z550" s="187"/>
      <c r="AA550" s="187"/>
      <c r="AB550" s="187"/>
      <c r="AC550" s="187"/>
      <c r="AD550" s="187"/>
      <c r="AE550" s="187"/>
      <c r="AR550" s="280" t="s">
        <v>312</v>
      </c>
      <c r="AT550" s="280" t="s">
        <v>353</v>
      </c>
      <c r="AU550" s="280" t="s">
        <v>81</v>
      </c>
      <c r="AY550" s="180" t="s">
        <v>158</v>
      </c>
      <c r="BE550" s="281">
        <f>IF(N550="základní",J550,0)</f>
        <v>0</v>
      </c>
      <c r="BF550" s="281">
        <f>IF(N550="snížená",J550,0)</f>
        <v>0</v>
      </c>
      <c r="BG550" s="281">
        <f>IF(N550="zákl. přenesená",J550,0)</f>
        <v>0</v>
      </c>
      <c r="BH550" s="281">
        <f>IF(N550="sníž. přenesená",J550,0)</f>
        <v>0</v>
      </c>
      <c r="BI550" s="281">
        <f>IF(N550="nulová",J550,0)</f>
        <v>0</v>
      </c>
      <c r="BJ550" s="180" t="s">
        <v>79</v>
      </c>
      <c r="BK550" s="281">
        <f>ROUND(I550*H550,2)</f>
        <v>0</v>
      </c>
      <c r="BL550" s="180" t="s">
        <v>239</v>
      </c>
      <c r="BM550" s="280" t="s">
        <v>948</v>
      </c>
    </row>
    <row r="551" spans="2:51" s="290" customFormat="1" ht="12">
      <c r="B551" s="291"/>
      <c r="D551" s="284" t="s">
        <v>166</v>
      </c>
      <c r="E551" s="292" t="s">
        <v>1</v>
      </c>
      <c r="F551" s="293" t="s">
        <v>432</v>
      </c>
      <c r="H551" s="294">
        <v>55</v>
      </c>
      <c r="L551" s="291"/>
      <c r="M551" s="295"/>
      <c r="N551" s="296"/>
      <c r="O551" s="296"/>
      <c r="P551" s="296"/>
      <c r="Q551" s="296"/>
      <c r="R551" s="296"/>
      <c r="S551" s="296"/>
      <c r="T551" s="297"/>
      <c r="AT551" s="292" t="s">
        <v>166</v>
      </c>
      <c r="AU551" s="292" t="s">
        <v>81</v>
      </c>
      <c r="AV551" s="290" t="s">
        <v>81</v>
      </c>
      <c r="AW551" s="290" t="s">
        <v>29</v>
      </c>
      <c r="AX551" s="290" t="s">
        <v>72</v>
      </c>
      <c r="AY551" s="292" t="s">
        <v>158</v>
      </c>
    </row>
    <row r="552" spans="1:65" s="190" customFormat="1" ht="21.75" customHeight="1">
      <c r="A552" s="187"/>
      <c r="B552" s="188"/>
      <c r="C552" s="268" t="s">
        <v>949</v>
      </c>
      <c r="D552" s="268" t="s">
        <v>160</v>
      </c>
      <c r="E552" s="269" t="s">
        <v>950</v>
      </c>
      <c r="F552" s="270" t="s">
        <v>951</v>
      </c>
      <c r="G552" s="271" t="s">
        <v>171</v>
      </c>
      <c r="H552" s="272">
        <v>10</v>
      </c>
      <c r="I552" s="152"/>
      <c r="J552" s="273">
        <f>ROUND(I552*H552,2)</f>
        <v>0</v>
      </c>
      <c r="K552" s="274"/>
      <c r="L552" s="188"/>
      <c r="M552" s="275" t="s">
        <v>1</v>
      </c>
      <c r="N552" s="276" t="s">
        <v>37</v>
      </c>
      <c r="O552" s="277"/>
      <c r="P552" s="278">
        <f>O552*H552</f>
        <v>0</v>
      </c>
      <c r="Q552" s="278">
        <v>0</v>
      </c>
      <c r="R552" s="278">
        <f>Q552*H552</f>
        <v>0</v>
      </c>
      <c r="S552" s="278">
        <v>0</v>
      </c>
      <c r="T552" s="279">
        <f>S552*H552</f>
        <v>0</v>
      </c>
      <c r="U552" s="187"/>
      <c r="V552" s="187"/>
      <c r="W552" s="187"/>
      <c r="X552" s="187"/>
      <c r="Y552" s="187"/>
      <c r="Z552" s="187"/>
      <c r="AA552" s="187"/>
      <c r="AB552" s="187"/>
      <c r="AC552" s="187"/>
      <c r="AD552" s="187"/>
      <c r="AE552" s="187"/>
      <c r="AR552" s="280" t="s">
        <v>239</v>
      </c>
      <c r="AT552" s="280" t="s">
        <v>160</v>
      </c>
      <c r="AU552" s="280" t="s">
        <v>81</v>
      </c>
      <c r="AY552" s="180" t="s">
        <v>158</v>
      </c>
      <c r="BE552" s="281">
        <f>IF(N552="základní",J552,0)</f>
        <v>0</v>
      </c>
      <c r="BF552" s="281">
        <f>IF(N552="snížená",J552,0)</f>
        <v>0</v>
      </c>
      <c r="BG552" s="281">
        <f>IF(N552="zákl. přenesená",J552,0)</f>
        <v>0</v>
      </c>
      <c r="BH552" s="281">
        <f>IF(N552="sníž. přenesená",J552,0)</f>
        <v>0</v>
      </c>
      <c r="BI552" s="281">
        <f>IF(N552="nulová",J552,0)</f>
        <v>0</v>
      </c>
      <c r="BJ552" s="180" t="s">
        <v>79</v>
      </c>
      <c r="BK552" s="281">
        <f>ROUND(I552*H552,2)</f>
        <v>0</v>
      </c>
      <c r="BL552" s="180" t="s">
        <v>239</v>
      </c>
      <c r="BM552" s="280" t="s">
        <v>952</v>
      </c>
    </row>
    <row r="553" spans="2:51" s="282" customFormat="1" ht="12">
      <c r="B553" s="283"/>
      <c r="D553" s="284" t="s">
        <v>166</v>
      </c>
      <c r="E553" s="285" t="s">
        <v>1</v>
      </c>
      <c r="F553" s="286" t="s">
        <v>890</v>
      </c>
      <c r="H553" s="285" t="s">
        <v>1</v>
      </c>
      <c r="L553" s="283"/>
      <c r="M553" s="287"/>
      <c r="N553" s="288"/>
      <c r="O553" s="288"/>
      <c r="P553" s="288"/>
      <c r="Q553" s="288"/>
      <c r="R553" s="288"/>
      <c r="S553" s="288"/>
      <c r="T553" s="289"/>
      <c r="AT553" s="285" t="s">
        <v>166</v>
      </c>
      <c r="AU553" s="285" t="s">
        <v>81</v>
      </c>
      <c r="AV553" s="282" t="s">
        <v>79</v>
      </c>
      <c r="AW553" s="282" t="s">
        <v>29</v>
      </c>
      <c r="AX553" s="282" t="s">
        <v>72</v>
      </c>
      <c r="AY553" s="285" t="s">
        <v>158</v>
      </c>
    </row>
    <row r="554" spans="2:51" s="290" customFormat="1" ht="12">
      <c r="B554" s="291"/>
      <c r="D554" s="284" t="s">
        <v>166</v>
      </c>
      <c r="E554" s="292" t="s">
        <v>1</v>
      </c>
      <c r="F554" s="293" t="s">
        <v>207</v>
      </c>
      <c r="H554" s="294">
        <v>10</v>
      </c>
      <c r="L554" s="291"/>
      <c r="M554" s="295"/>
      <c r="N554" s="296"/>
      <c r="O554" s="296"/>
      <c r="P554" s="296"/>
      <c r="Q554" s="296"/>
      <c r="R554" s="296"/>
      <c r="S554" s="296"/>
      <c r="T554" s="297"/>
      <c r="AT554" s="292" t="s">
        <v>166</v>
      </c>
      <c r="AU554" s="292" t="s">
        <v>81</v>
      </c>
      <c r="AV554" s="290" t="s">
        <v>81</v>
      </c>
      <c r="AW554" s="290" t="s">
        <v>29</v>
      </c>
      <c r="AX554" s="290" t="s">
        <v>72</v>
      </c>
      <c r="AY554" s="292" t="s">
        <v>158</v>
      </c>
    </row>
    <row r="555" spans="1:65" s="190" customFormat="1" ht="21.75" customHeight="1">
      <c r="A555" s="187"/>
      <c r="B555" s="188"/>
      <c r="C555" s="298" t="s">
        <v>953</v>
      </c>
      <c r="D555" s="298" t="s">
        <v>353</v>
      </c>
      <c r="E555" s="299" t="s">
        <v>954</v>
      </c>
      <c r="F555" s="300" t="s">
        <v>955</v>
      </c>
      <c r="G555" s="301" t="s">
        <v>171</v>
      </c>
      <c r="H555" s="302">
        <v>10</v>
      </c>
      <c r="I555" s="153"/>
      <c r="J555" s="303">
        <f>ROUND(I555*H555,2)</f>
        <v>0</v>
      </c>
      <c r="K555" s="304"/>
      <c r="L555" s="305"/>
      <c r="M555" s="306" t="s">
        <v>1</v>
      </c>
      <c r="N555" s="307" t="s">
        <v>37</v>
      </c>
      <c r="O555" s="277"/>
      <c r="P555" s="278">
        <f>O555*H555</f>
        <v>0</v>
      </c>
      <c r="Q555" s="278">
        <v>0</v>
      </c>
      <c r="R555" s="278">
        <f>Q555*H555</f>
        <v>0</v>
      </c>
      <c r="S555" s="278">
        <v>0</v>
      </c>
      <c r="T555" s="279">
        <f>S555*H555</f>
        <v>0</v>
      </c>
      <c r="U555" s="187"/>
      <c r="V555" s="187"/>
      <c r="W555" s="187"/>
      <c r="X555" s="187"/>
      <c r="Y555" s="187"/>
      <c r="Z555" s="187"/>
      <c r="AA555" s="187"/>
      <c r="AB555" s="187"/>
      <c r="AC555" s="187"/>
      <c r="AD555" s="187"/>
      <c r="AE555" s="187"/>
      <c r="AR555" s="280" t="s">
        <v>312</v>
      </c>
      <c r="AT555" s="280" t="s">
        <v>353</v>
      </c>
      <c r="AU555" s="280" t="s">
        <v>81</v>
      </c>
      <c r="AY555" s="180" t="s">
        <v>158</v>
      </c>
      <c r="BE555" s="281">
        <f>IF(N555="základní",J555,0)</f>
        <v>0</v>
      </c>
      <c r="BF555" s="281">
        <f>IF(N555="snížená",J555,0)</f>
        <v>0</v>
      </c>
      <c r="BG555" s="281">
        <f>IF(N555="zákl. přenesená",J555,0)</f>
        <v>0</v>
      </c>
      <c r="BH555" s="281">
        <f>IF(N555="sníž. přenesená",J555,0)</f>
        <v>0</v>
      </c>
      <c r="BI555" s="281">
        <f>IF(N555="nulová",J555,0)</f>
        <v>0</v>
      </c>
      <c r="BJ555" s="180" t="s">
        <v>79</v>
      </c>
      <c r="BK555" s="281">
        <f>ROUND(I555*H555,2)</f>
        <v>0</v>
      </c>
      <c r="BL555" s="180" t="s">
        <v>239</v>
      </c>
      <c r="BM555" s="280" t="s">
        <v>956</v>
      </c>
    </row>
    <row r="556" spans="2:51" s="290" customFormat="1" ht="12">
      <c r="B556" s="291"/>
      <c r="D556" s="284" t="s">
        <v>166</v>
      </c>
      <c r="E556" s="292" t="s">
        <v>1</v>
      </c>
      <c r="F556" s="293" t="s">
        <v>207</v>
      </c>
      <c r="H556" s="294">
        <v>10</v>
      </c>
      <c r="L556" s="291"/>
      <c r="M556" s="295"/>
      <c r="N556" s="296"/>
      <c r="O556" s="296"/>
      <c r="P556" s="296"/>
      <c r="Q556" s="296"/>
      <c r="R556" s="296"/>
      <c r="S556" s="296"/>
      <c r="T556" s="297"/>
      <c r="AT556" s="292" t="s">
        <v>166</v>
      </c>
      <c r="AU556" s="292" t="s">
        <v>81</v>
      </c>
      <c r="AV556" s="290" t="s">
        <v>81</v>
      </c>
      <c r="AW556" s="290" t="s">
        <v>29</v>
      </c>
      <c r="AX556" s="290" t="s">
        <v>72</v>
      </c>
      <c r="AY556" s="292" t="s">
        <v>158</v>
      </c>
    </row>
    <row r="557" spans="1:65" s="190" customFormat="1" ht="21.75" customHeight="1">
      <c r="A557" s="187"/>
      <c r="B557" s="188"/>
      <c r="C557" s="298" t="s">
        <v>957</v>
      </c>
      <c r="D557" s="298" t="s">
        <v>353</v>
      </c>
      <c r="E557" s="299" t="s">
        <v>958</v>
      </c>
      <c r="F557" s="300" t="s">
        <v>959</v>
      </c>
      <c r="G557" s="301" t="s">
        <v>171</v>
      </c>
      <c r="H557" s="302">
        <v>20</v>
      </c>
      <c r="I557" s="153"/>
      <c r="J557" s="303">
        <f>ROUND(I557*H557,2)</f>
        <v>0</v>
      </c>
      <c r="K557" s="304"/>
      <c r="L557" s="305"/>
      <c r="M557" s="306" t="s">
        <v>1</v>
      </c>
      <c r="N557" s="307" t="s">
        <v>37</v>
      </c>
      <c r="O557" s="277"/>
      <c r="P557" s="278">
        <f>O557*H557</f>
        <v>0</v>
      </c>
      <c r="Q557" s="278">
        <v>0</v>
      </c>
      <c r="R557" s="278">
        <f>Q557*H557</f>
        <v>0</v>
      </c>
      <c r="S557" s="278">
        <v>0</v>
      </c>
      <c r="T557" s="279">
        <f>S557*H557</f>
        <v>0</v>
      </c>
      <c r="U557" s="187"/>
      <c r="V557" s="187"/>
      <c r="W557" s="187"/>
      <c r="X557" s="187"/>
      <c r="Y557" s="187"/>
      <c r="Z557" s="187"/>
      <c r="AA557" s="187"/>
      <c r="AB557" s="187"/>
      <c r="AC557" s="187"/>
      <c r="AD557" s="187"/>
      <c r="AE557" s="187"/>
      <c r="AR557" s="280" t="s">
        <v>312</v>
      </c>
      <c r="AT557" s="280" t="s">
        <v>353</v>
      </c>
      <c r="AU557" s="280" t="s">
        <v>81</v>
      </c>
      <c r="AY557" s="180" t="s">
        <v>158</v>
      </c>
      <c r="BE557" s="281">
        <f>IF(N557="základní",J557,0)</f>
        <v>0</v>
      </c>
      <c r="BF557" s="281">
        <f>IF(N557="snížená",J557,0)</f>
        <v>0</v>
      </c>
      <c r="BG557" s="281">
        <f>IF(N557="zákl. přenesená",J557,0)</f>
        <v>0</v>
      </c>
      <c r="BH557" s="281">
        <f>IF(N557="sníž. přenesená",J557,0)</f>
        <v>0</v>
      </c>
      <c r="BI557" s="281">
        <f>IF(N557="nulová",J557,0)</f>
        <v>0</v>
      </c>
      <c r="BJ557" s="180" t="s">
        <v>79</v>
      </c>
      <c r="BK557" s="281">
        <f>ROUND(I557*H557,2)</f>
        <v>0</v>
      </c>
      <c r="BL557" s="180" t="s">
        <v>239</v>
      </c>
      <c r="BM557" s="280" t="s">
        <v>960</v>
      </c>
    </row>
    <row r="558" spans="2:51" s="290" customFormat="1" ht="12">
      <c r="B558" s="291"/>
      <c r="D558" s="284" t="s">
        <v>166</v>
      </c>
      <c r="E558" s="292" t="s">
        <v>1</v>
      </c>
      <c r="F558" s="293" t="s">
        <v>259</v>
      </c>
      <c r="H558" s="294">
        <v>20</v>
      </c>
      <c r="L558" s="291"/>
      <c r="M558" s="295"/>
      <c r="N558" s="296"/>
      <c r="O558" s="296"/>
      <c r="P558" s="296"/>
      <c r="Q558" s="296"/>
      <c r="R558" s="296"/>
      <c r="S558" s="296"/>
      <c r="T558" s="297"/>
      <c r="AT558" s="292" t="s">
        <v>166</v>
      </c>
      <c r="AU558" s="292" t="s">
        <v>81</v>
      </c>
      <c r="AV558" s="290" t="s">
        <v>81</v>
      </c>
      <c r="AW558" s="290" t="s">
        <v>29</v>
      </c>
      <c r="AX558" s="290" t="s">
        <v>72</v>
      </c>
      <c r="AY558" s="292" t="s">
        <v>158</v>
      </c>
    </row>
    <row r="559" spans="1:65" s="190" customFormat="1" ht="21.75" customHeight="1">
      <c r="A559" s="187"/>
      <c r="B559" s="188"/>
      <c r="C559" s="268" t="s">
        <v>961</v>
      </c>
      <c r="D559" s="268" t="s">
        <v>160</v>
      </c>
      <c r="E559" s="269" t="s">
        <v>962</v>
      </c>
      <c r="F559" s="270" t="s">
        <v>963</v>
      </c>
      <c r="G559" s="271" t="s">
        <v>865</v>
      </c>
      <c r="H559" s="154"/>
      <c r="I559" s="152"/>
      <c r="J559" s="273">
        <f>ROUND(I559*H559,2)</f>
        <v>0</v>
      </c>
      <c r="K559" s="274"/>
      <c r="L559" s="188"/>
      <c r="M559" s="275" t="s">
        <v>1</v>
      </c>
      <c r="N559" s="276" t="s">
        <v>37</v>
      </c>
      <c r="O559" s="277"/>
      <c r="P559" s="278">
        <f>O559*H559</f>
        <v>0</v>
      </c>
      <c r="Q559" s="278">
        <v>0</v>
      </c>
      <c r="R559" s="278">
        <f>Q559*H559</f>
        <v>0</v>
      </c>
      <c r="S559" s="278">
        <v>0</v>
      </c>
      <c r="T559" s="279">
        <f>S559*H559</f>
        <v>0</v>
      </c>
      <c r="U559" s="187"/>
      <c r="V559" s="187"/>
      <c r="W559" s="187"/>
      <c r="X559" s="187"/>
      <c r="Y559" s="187"/>
      <c r="Z559" s="187"/>
      <c r="AA559" s="187"/>
      <c r="AB559" s="187"/>
      <c r="AC559" s="187"/>
      <c r="AD559" s="187"/>
      <c r="AE559" s="187"/>
      <c r="AR559" s="280" t="s">
        <v>239</v>
      </c>
      <c r="AT559" s="280" t="s">
        <v>160</v>
      </c>
      <c r="AU559" s="280" t="s">
        <v>81</v>
      </c>
      <c r="AY559" s="180" t="s">
        <v>158</v>
      </c>
      <c r="BE559" s="281">
        <f>IF(N559="základní",J559,0)</f>
        <v>0</v>
      </c>
      <c r="BF559" s="281">
        <f>IF(N559="snížená",J559,0)</f>
        <v>0</v>
      </c>
      <c r="BG559" s="281">
        <f>IF(N559="zákl. přenesená",J559,0)</f>
        <v>0</v>
      </c>
      <c r="BH559" s="281">
        <f>IF(N559="sníž. přenesená",J559,0)</f>
        <v>0</v>
      </c>
      <c r="BI559" s="281">
        <f>IF(N559="nulová",J559,0)</f>
        <v>0</v>
      </c>
      <c r="BJ559" s="180" t="s">
        <v>79</v>
      </c>
      <c r="BK559" s="281">
        <f>ROUND(I559*H559,2)</f>
        <v>0</v>
      </c>
      <c r="BL559" s="180" t="s">
        <v>239</v>
      </c>
      <c r="BM559" s="280" t="s">
        <v>964</v>
      </c>
    </row>
    <row r="560" spans="2:63" s="255" customFormat="1" ht="22.9" customHeight="1">
      <c r="B560" s="256"/>
      <c r="D560" s="257" t="s">
        <v>71</v>
      </c>
      <c r="E560" s="266" t="s">
        <v>965</v>
      </c>
      <c r="F560" s="266" t="s">
        <v>966</v>
      </c>
      <c r="J560" s="267">
        <f>BK560</f>
        <v>0</v>
      </c>
      <c r="L560" s="256"/>
      <c r="M560" s="260"/>
      <c r="N560" s="261"/>
      <c r="O560" s="261"/>
      <c r="P560" s="262">
        <f>P561</f>
        <v>0</v>
      </c>
      <c r="Q560" s="261"/>
      <c r="R560" s="262">
        <f>R561</f>
        <v>0</v>
      </c>
      <c r="S560" s="261"/>
      <c r="T560" s="263">
        <f>T561</f>
        <v>0</v>
      </c>
      <c r="AR560" s="257" t="s">
        <v>81</v>
      </c>
      <c r="AT560" s="264" t="s">
        <v>71</v>
      </c>
      <c r="AU560" s="264" t="s">
        <v>79</v>
      </c>
      <c r="AY560" s="257" t="s">
        <v>158</v>
      </c>
      <c r="BK560" s="265">
        <f>BK561</f>
        <v>0</v>
      </c>
    </row>
    <row r="561" spans="1:65" s="190" customFormat="1" ht="16.5" customHeight="1">
      <c r="A561" s="187"/>
      <c r="B561" s="188"/>
      <c r="C561" s="268" t="s">
        <v>967</v>
      </c>
      <c r="D561" s="268" t="s">
        <v>160</v>
      </c>
      <c r="E561" s="269" t="s">
        <v>968</v>
      </c>
      <c r="F561" s="270" t="s">
        <v>969</v>
      </c>
      <c r="G561" s="271" t="s">
        <v>970</v>
      </c>
      <c r="H561" s="272">
        <v>1</v>
      </c>
      <c r="I561" s="152">
        <f>'C 01 EI'!E58</f>
        <v>0</v>
      </c>
      <c r="J561" s="273">
        <f>ROUND(I561*H561,2)</f>
        <v>0</v>
      </c>
      <c r="K561" s="274"/>
      <c r="L561" s="188"/>
      <c r="M561" s="275" t="s">
        <v>1</v>
      </c>
      <c r="N561" s="276" t="s">
        <v>37</v>
      </c>
      <c r="O561" s="277"/>
      <c r="P561" s="278">
        <f>O561*H561</f>
        <v>0</v>
      </c>
      <c r="Q561" s="278">
        <v>0</v>
      </c>
      <c r="R561" s="278">
        <f>Q561*H561</f>
        <v>0</v>
      </c>
      <c r="S561" s="278">
        <v>0</v>
      </c>
      <c r="T561" s="279">
        <f>S561*H561</f>
        <v>0</v>
      </c>
      <c r="U561" s="187"/>
      <c r="V561" s="187"/>
      <c r="W561" s="187"/>
      <c r="X561" s="187"/>
      <c r="Y561" s="187"/>
      <c r="Z561" s="187"/>
      <c r="AA561" s="187"/>
      <c r="AB561" s="187"/>
      <c r="AC561" s="187"/>
      <c r="AD561" s="187"/>
      <c r="AE561" s="187"/>
      <c r="AR561" s="280" t="s">
        <v>239</v>
      </c>
      <c r="AT561" s="280" t="s">
        <v>160</v>
      </c>
      <c r="AU561" s="280" t="s">
        <v>81</v>
      </c>
      <c r="AY561" s="180" t="s">
        <v>158</v>
      </c>
      <c r="BE561" s="281">
        <f>IF(N561="základní",J561,0)</f>
        <v>0</v>
      </c>
      <c r="BF561" s="281">
        <f>IF(N561="snížená",J561,0)</f>
        <v>0</v>
      </c>
      <c r="BG561" s="281">
        <f>IF(N561="zákl. přenesená",J561,0)</f>
        <v>0</v>
      </c>
      <c r="BH561" s="281">
        <f>IF(N561="sníž. přenesená",J561,0)</f>
        <v>0</v>
      </c>
      <c r="BI561" s="281">
        <f>IF(N561="nulová",J561,0)</f>
        <v>0</v>
      </c>
      <c r="BJ561" s="180" t="s">
        <v>79</v>
      </c>
      <c r="BK561" s="281">
        <f>ROUND(I561*H561,2)</f>
        <v>0</v>
      </c>
      <c r="BL561" s="180" t="s">
        <v>239</v>
      </c>
      <c r="BM561" s="280" t="s">
        <v>971</v>
      </c>
    </row>
    <row r="562" spans="2:63" s="255" customFormat="1" ht="22.9" customHeight="1">
      <c r="B562" s="256"/>
      <c r="D562" s="257" t="s">
        <v>71</v>
      </c>
      <c r="E562" s="266" t="s">
        <v>972</v>
      </c>
      <c r="F562" s="266" t="s">
        <v>973</v>
      </c>
      <c r="J562" s="267">
        <f>BK562</f>
        <v>0</v>
      </c>
      <c r="L562" s="256"/>
      <c r="M562" s="260"/>
      <c r="N562" s="261"/>
      <c r="O562" s="261"/>
      <c r="P562" s="262">
        <f>SUM(P563:P583)</f>
        <v>0</v>
      </c>
      <c r="Q562" s="261"/>
      <c r="R562" s="262">
        <f>SUM(R563:R583)</f>
        <v>2.591368</v>
      </c>
      <c r="S562" s="261"/>
      <c r="T562" s="263">
        <f>SUM(T563:T583)</f>
        <v>0.0249</v>
      </c>
      <c r="AR562" s="257" t="s">
        <v>81</v>
      </c>
      <c r="AT562" s="264" t="s">
        <v>71</v>
      </c>
      <c r="AU562" s="264" t="s">
        <v>79</v>
      </c>
      <c r="AY562" s="257" t="s">
        <v>158</v>
      </c>
      <c r="BK562" s="265">
        <f>SUM(BK563:BK583)</f>
        <v>0</v>
      </c>
    </row>
    <row r="563" spans="1:65" s="190" customFormat="1" ht="21.75" customHeight="1">
      <c r="A563" s="187"/>
      <c r="B563" s="188"/>
      <c r="C563" s="268" t="s">
        <v>974</v>
      </c>
      <c r="D563" s="268" t="s">
        <v>160</v>
      </c>
      <c r="E563" s="269" t="s">
        <v>975</v>
      </c>
      <c r="F563" s="270" t="s">
        <v>976</v>
      </c>
      <c r="G563" s="271" t="s">
        <v>386</v>
      </c>
      <c r="H563" s="272">
        <v>2238.74</v>
      </c>
      <c r="I563" s="152"/>
      <c r="J563" s="273">
        <f>ROUND(I563*H563,2)</f>
        <v>0</v>
      </c>
      <c r="K563" s="274"/>
      <c r="L563" s="188"/>
      <c r="M563" s="275" t="s">
        <v>1</v>
      </c>
      <c r="N563" s="276" t="s">
        <v>37</v>
      </c>
      <c r="O563" s="277"/>
      <c r="P563" s="278">
        <f>O563*H563</f>
        <v>0</v>
      </c>
      <c r="Q563" s="278">
        <v>5E-05</v>
      </c>
      <c r="R563" s="278">
        <f>Q563*H563</f>
        <v>0.111937</v>
      </c>
      <c r="S563" s="278">
        <v>0</v>
      </c>
      <c r="T563" s="279">
        <f>S563*H563</f>
        <v>0</v>
      </c>
      <c r="U563" s="187"/>
      <c r="V563" s="187"/>
      <c r="W563" s="187"/>
      <c r="X563" s="187"/>
      <c r="Y563" s="187"/>
      <c r="Z563" s="187"/>
      <c r="AA563" s="187"/>
      <c r="AB563" s="187"/>
      <c r="AC563" s="187"/>
      <c r="AD563" s="187"/>
      <c r="AE563" s="187"/>
      <c r="AR563" s="280" t="s">
        <v>239</v>
      </c>
      <c r="AT563" s="280" t="s">
        <v>160</v>
      </c>
      <c r="AU563" s="280" t="s">
        <v>81</v>
      </c>
      <c r="AY563" s="180" t="s">
        <v>158</v>
      </c>
      <c r="BE563" s="281">
        <f>IF(N563="základní",J563,0)</f>
        <v>0</v>
      </c>
      <c r="BF563" s="281">
        <f>IF(N563="snížená",J563,0)</f>
        <v>0</v>
      </c>
      <c r="BG563" s="281">
        <f>IF(N563="zákl. přenesená",J563,0)</f>
        <v>0</v>
      </c>
      <c r="BH563" s="281">
        <f>IF(N563="sníž. přenesená",J563,0)</f>
        <v>0</v>
      </c>
      <c r="BI563" s="281">
        <f>IF(N563="nulová",J563,0)</f>
        <v>0</v>
      </c>
      <c r="BJ563" s="180" t="s">
        <v>79</v>
      </c>
      <c r="BK563" s="281">
        <f>ROUND(I563*H563,2)</f>
        <v>0</v>
      </c>
      <c r="BL563" s="180" t="s">
        <v>239</v>
      </c>
      <c r="BM563" s="280" t="s">
        <v>977</v>
      </c>
    </row>
    <row r="564" spans="2:51" s="282" customFormat="1" ht="12">
      <c r="B564" s="283"/>
      <c r="D564" s="284" t="s">
        <v>166</v>
      </c>
      <c r="E564" s="285" t="s">
        <v>1</v>
      </c>
      <c r="F564" s="286" t="s">
        <v>978</v>
      </c>
      <c r="H564" s="285" t="s">
        <v>1</v>
      </c>
      <c r="L564" s="283"/>
      <c r="M564" s="287"/>
      <c r="N564" s="288"/>
      <c r="O564" s="288"/>
      <c r="P564" s="288"/>
      <c r="Q564" s="288"/>
      <c r="R564" s="288"/>
      <c r="S564" s="288"/>
      <c r="T564" s="289"/>
      <c r="AT564" s="285" t="s">
        <v>166</v>
      </c>
      <c r="AU564" s="285" t="s">
        <v>81</v>
      </c>
      <c r="AV564" s="282" t="s">
        <v>79</v>
      </c>
      <c r="AW564" s="282" t="s">
        <v>29</v>
      </c>
      <c r="AX564" s="282" t="s">
        <v>72</v>
      </c>
      <c r="AY564" s="285" t="s">
        <v>158</v>
      </c>
    </row>
    <row r="565" spans="2:51" s="290" customFormat="1" ht="12">
      <c r="B565" s="291"/>
      <c r="D565" s="284" t="s">
        <v>166</v>
      </c>
      <c r="E565" s="292" t="s">
        <v>1</v>
      </c>
      <c r="F565" s="293" t="s">
        <v>979</v>
      </c>
      <c r="H565" s="294">
        <v>2238.74</v>
      </c>
      <c r="L565" s="291"/>
      <c r="M565" s="295"/>
      <c r="N565" s="296"/>
      <c r="O565" s="296"/>
      <c r="P565" s="296"/>
      <c r="Q565" s="296"/>
      <c r="R565" s="296"/>
      <c r="S565" s="296"/>
      <c r="T565" s="297"/>
      <c r="AT565" s="292" t="s">
        <v>166</v>
      </c>
      <c r="AU565" s="292" t="s">
        <v>81</v>
      </c>
      <c r="AV565" s="290" t="s">
        <v>81</v>
      </c>
      <c r="AW565" s="290" t="s">
        <v>29</v>
      </c>
      <c r="AX565" s="290" t="s">
        <v>72</v>
      </c>
      <c r="AY565" s="292" t="s">
        <v>158</v>
      </c>
    </row>
    <row r="566" spans="1:65" s="190" customFormat="1" ht="21.75" customHeight="1">
      <c r="A566" s="187"/>
      <c r="B566" s="188"/>
      <c r="C566" s="268" t="s">
        <v>980</v>
      </c>
      <c r="D566" s="268" t="s">
        <v>160</v>
      </c>
      <c r="E566" s="269" t="s">
        <v>981</v>
      </c>
      <c r="F566" s="270" t="s">
        <v>982</v>
      </c>
      <c r="G566" s="271" t="s">
        <v>226</v>
      </c>
      <c r="H566" s="272">
        <v>13.5</v>
      </c>
      <c r="I566" s="152"/>
      <c r="J566" s="273">
        <f>ROUND(I566*H566,2)</f>
        <v>0</v>
      </c>
      <c r="K566" s="274"/>
      <c r="L566" s="188"/>
      <c r="M566" s="275" t="s">
        <v>1</v>
      </c>
      <c r="N566" s="276" t="s">
        <v>37</v>
      </c>
      <c r="O566" s="277"/>
      <c r="P566" s="278">
        <f>O566*H566</f>
        <v>0</v>
      </c>
      <c r="Q566" s="278">
        <v>0.00055</v>
      </c>
      <c r="R566" s="278">
        <f>Q566*H566</f>
        <v>0.007425</v>
      </c>
      <c r="S566" s="278">
        <v>0.001</v>
      </c>
      <c r="T566" s="279">
        <f>S566*H566</f>
        <v>0.0135</v>
      </c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R566" s="280" t="s">
        <v>239</v>
      </c>
      <c r="AT566" s="280" t="s">
        <v>160</v>
      </c>
      <c r="AU566" s="280" t="s">
        <v>81</v>
      </c>
      <c r="AY566" s="180" t="s">
        <v>158</v>
      </c>
      <c r="BE566" s="281">
        <f>IF(N566="základní",J566,0)</f>
        <v>0</v>
      </c>
      <c r="BF566" s="281">
        <f>IF(N566="snížená",J566,0)</f>
        <v>0</v>
      </c>
      <c r="BG566" s="281">
        <f>IF(N566="zákl. přenesená",J566,0)</f>
        <v>0</v>
      </c>
      <c r="BH566" s="281">
        <f>IF(N566="sníž. přenesená",J566,0)</f>
        <v>0</v>
      </c>
      <c r="BI566" s="281">
        <f>IF(N566="nulová",J566,0)</f>
        <v>0</v>
      </c>
      <c r="BJ566" s="180" t="s">
        <v>79</v>
      </c>
      <c r="BK566" s="281">
        <f>ROUND(I566*H566,2)</f>
        <v>0</v>
      </c>
      <c r="BL566" s="180" t="s">
        <v>239</v>
      </c>
      <c r="BM566" s="280" t="s">
        <v>983</v>
      </c>
    </row>
    <row r="567" spans="2:51" s="282" customFormat="1" ht="12">
      <c r="B567" s="283"/>
      <c r="D567" s="284" t="s">
        <v>166</v>
      </c>
      <c r="E567" s="285" t="s">
        <v>1</v>
      </c>
      <c r="F567" s="286" t="s">
        <v>978</v>
      </c>
      <c r="H567" s="285" t="s">
        <v>1</v>
      </c>
      <c r="L567" s="283"/>
      <c r="M567" s="287"/>
      <c r="N567" s="288"/>
      <c r="O567" s="288"/>
      <c r="P567" s="288"/>
      <c r="Q567" s="288"/>
      <c r="R567" s="288"/>
      <c r="S567" s="288"/>
      <c r="T567" s="289"/>
      <c r="AT567" s="285" t="s">
        <v>166</v>
      </c>
      <c r="AU567" s="285" t="s">
        <v>81</v>
      </c>
      <c r="AV567" s="282" t="s">
        <v>79</v>
      </c>
      <c r="AW567" s="282" t="s">
        <v>29</v>
      </c>
      <c r="AX567" s="282" t="s">
        <v>72</v>
      </c>
      <c r="AY567" s="285" t="s">
        <v>158</v>
      </c>
    </row>
    <row r="568" spans="2:51" s="290" customFormat="1" ht="12">
      <c r="B568" s="291"/>
      <c r="D568" s="284" t="s">
        <v>166</v>
      </c>
      <c r="E568" s="292" t="s">
        <v>1</v>
      </c>
      <c r="F568" s="293" t="s">
        <v>984</v>
      </c>
      <c r="H568" s="294">
        <v>13.5</v>
      </c>
      <c r="L568" s="291"/>
      <c r="M568" s="295"/>
      <c r="N568" s="296"/>
      <c r="O568" s="296"/>
      <c r="P568" s="296"/>
      <c r="Q568" s="296"/>
      <c r="R568" s="296"/>
      <c r="S568" s="296"/>
      <c r="T568" s="297"/>
      <c r="AT568" s="292" t="s">
        <v>166</v>
      </c>
      <c r="AU568" s="292" t="s">
        <v>81</v>
      </c>
      <c r="AV568" s="290" t="s">
        <v>81</v>
      </c>
      <c r="AW568" s="290" t="s">
        <v>29</v>
      </c>
      <c r="AX568" s="290" t="s">
        <v>72</v>
      </c>
      <c r="AY568" s="292" t="s">
        <v>158</v>
      </c>
    </row>
    <row r="569" spans="1:65" s="190" customFormat="1" ht="21.75" customHeight="1">
      <c r="A569" s="187"/>
      <c r="B569" s="188"/>
      <c r="C569" s="268" t="s">
        <v>985</v>
      </c>
      <c r="D569" s="268" t="s">
        <v>160</v>
      </c>
      <c r="E569" s="269" t="s">
        <v>986</v>
      </c>
      <c r="F569" s="270" t="s">
        <v>987</v>
      </c>
      <c r="G569" s="271" t="s">
        <v>226</v>
      </c>
      <c r="H569" s="272">
        <v>11.4</v>
      </c>
      <c r="I569" s="152"/>
      <c r="J569" s="273">
        <f>ROUND(I569*H569,2)</f>
        <v>0</v>
      </c>
      <c r="K569" s="274"/>
      <c r="L569" s="188"/>
      <c r="M569" s="275" t="s">
        <v>1</v>
      </c>
      <c r="N569" s="276" t="s">
        <v>37</v>
      </c>
      <c r="O569" s="277"/>
      <c r="P569" s="278">
        <f>O569*H569</f>
        <v>0</v>
      </c>
      <c r="Q569" s="278">
        <v>0.00079</v>
      </c>
      <c r="R569" s="278">
        <f>Q569*H569</f>
        <v>0.009006</v>
      </c>
      <c r="S569" s="278">
        <v>0.001</v>
      </c>
      <c r="T569" s="279">
        <f>S569*H569</f>
        <v>0.0114</v>
      </c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R569" s="280" t="s">
        <v>239</v>
      </c>
      <c r="AT569" s="280" t="s">
        <v>160</v>
      </c>
      <c r="AU569" s="280" t="s">
        <v>81</v>
      </c>
      <c r="AY569" s="180" t="s">
        <v>158</v>
      </c>
      <c r="BE569" s="281">
        <f>IF(N569="základní",J569,0)</f>
        <v>0</v>
      </c>
      <c r="BF569" s="281">
        <f>IF(N569="snížená",J569,0)</f>
        <v>0</v>
      </c>
      <c r="BG569" s="281">
        <f>IF(N569="zákl. přenesená",J569,0)</f>
        <v>0</v>
      </c>
      <c r="BH569" s="281">
        <f>IF(N569="sníž. přenesená",J569,0)</f>
        <v>0</v>
      </c>
      <c r="BI569" s="281">
        <f>IF(N569="nulová",J569,0)</f>
        <v>0</v>
      </c>
      <c r="BJ569" s="180" t="s">
        <v>79</v>
      </c>
      <c r="BK569" s="281">
        <f>ROUND(I569*H569,2)</f>
        <v>0</v>
      </c>
      <c r="BL569" s="180" t="s">
        <v>239</v>
      </c>
      <c r="BM569" s="280" t="s">
        <v>988</v>
      </c>
    </row>
    <row r="570" spans="2:51" s="290" customFormat="1" ht="12">
      <c r="B570" s="291"/>
      <c r="D570" s="284" t="s">
        <v>166</v>
      </c>
      <c r="E570" s="292" t="s">
        <v>1</v>
      </c>
      <c r="F570" s="293" t="s">
        <v>989</v>
      </c>
      <c r="H570" s="294">
        <v>11.4</v>
      </c>
      <c r="L570" s="291"/>
      <c r="M570" s="295"/>
      <c r="N570" s="296"/>
      <c r="O570" s="296"/>
      <c r="P570" s="296"/>
      <c r="Q570" s="296"/>
      <c r="R570" s="296"/>
      <c r="S570" s="296"/>
      <c r="T570" s="297"/>
      <c r="AT570" s="292" t="s">
        <v>166</v>
      </c>
      <c r="AU570" s="292" t="s">
        <v>81</v>
      </c>
      <c r="AV570" s="290" t="s">
        <v>81</v>
      </c>
      <c r="AW570" s="290" t="s">
        <v>29</v>
      </c>
      <c r="AX570" s="290" t="s">
        <v>79</v>
      </c>
      <c r="AY570" s="292" t="s">
        <v>158</v>
      </c>
    </row>
    <row r="571" spans="1:65" s="190" customFormat="1" ht="16.5" customHeight="1">
      <c r="A571" s="187"/>
      <c r="B571" s="188"/>
      <c r="C571" s="298" t="s">
        <v>990</v>
      </c>
      <c r="D571" s="298" t="s">
        <v>353</v>
      </c>
      <c r="E571" s="299" t="s">
        <v>991</v>
      </c>
      <c r="F571" s="300" t="s">
        <v>992</v>
      </c>
      <c r="G571" s="301" t="s">
        <v>315</v>
      </c>
      <c r="H571" s="302">
        <v>2.463</v>
      </c>
      <c r="I571" s="153"/>
      <c r="J571" s="303">
        <f>ROUND(I571*H571,2)</f>
        <v>0</v>
      </c>
      <c r="K571" s="304"/>
      <c r="L571" s="305"/>
      <c r="M571" s="306" t="s">
        <v>1</v>
      </c>
      <c r="N571" s="307" t="s">
        <v>37</v>
      </c>
      <c r="O571" s="277"/>
      <c r="P571" s="278">
        <f>O571*H571</f>
        <v>0</v>
      </c>
      <c r="Q571" s="278">
        <v>1</v>
      </c>
      <c r="R571" s="278">
        <f>Q571*H571</f>
        <v>2.463</v>
      </c>
      <c r="S571" s="278">
        <v>0</v>
      </c>
      <c r="T571" s="279">
        <f>S571*H571</f>
        <v>0</v>
      </c>
      <c r="U571" s="187"/>
      <c r="V571" s="187"/>
      <c r="W571" s="187"/>
      <c r="X571" s="187"/>
      <c r="Y571" s="187"/>
      <c r="Z571" s="187"/>
      <c r="AA571" s="187"/>
      <c r="AB571" s="187"/>
      <c r="AC571" s="187"/>
      <c r="AD571" s="187"/>
      <c r="AE571" s="187"/>
      <c r="AR571" s="280" t="s">
        <v>312</v>
      </c>
      <c r="AT571" s="280" t="s">
        <v>353</v>
      </c>
      <c r="AU571" s="280" t="s">
        <v>81</v>
      </c>
      <c r="AY571" s="180" t="s">
        <v>158</v>
      </c>
      <c r="BE571" s="281">
        <f>IF(N571="základní",J571,0)</f>
        <v>0</v>
      </c>
      <c r="BF571" s="281">
        <f>IF(N571="snížená",J571,0)</f>
        <v>0</v>
      </c>
      <c r="BG571" s="281">
        <f>IF(N571="zákl. přenesená",J571,0)</f>
        <v>0</v>
      </c>
      <c r="BH571" s="281">
        <f>IF(N571="sníž. přenesená",J571,0)</f>
        <v>0</v>
      </c>
      <c r="BI571" s="281">
        <f>IF(N571="nulová",J571,0)</f>
        <v>0</v>
      </c>
      <c r="BJ571" s="180" t="s">
        <v>79</v>
      </c>
      <c r="BK571" s="281">
        <f>ROUND(I571*H571,2)</f>
        <v>0</v>
      </c>
      <c r="BL571" s="180" t="s">
        <v>239</v>
      </c>
      <c r="BM571" s="280" t="s">
        <v>993</v>
      </c>
    </row>
    <row r="572" spans="2:51" s="290" customFormat="1" ht="12">
      <c r="B572" s="291"/>
      <c r="D572" s="284" t="s">
        <v>166</v>
      </c>
      <c r="E572" s="292" t="s">
        <v>1</v>
      </c>
      <c r="F572" s="293" t="s">
        <v>994</v>
      </c>
      <c r="H572" s="294">
        <v>2.463</v>
      </c>
      <c r="L572" s="291"/>
      <c r="M572" s="295"/>
      <c r="N572" s="296"/>
      <c r="O572" s="296"/>
      <c r="P572" s="296"/>
      <c r="Q572" s="296"/>
      <c r="R572" s="296"/>
      <c r="S572" s="296"/>
      <c r="T572" s="297"/>
      <c r="AT572" s="292" t="s">
        <v>166</v>
      </c>
      <c r="AU572" s="292" t="s">
        <v>81</v>
      </c>
      <c r="AV572" s="290" t="s">
        <v>81</v>
      </c>
      <c r="AW572" s="290" t="s">
        <v>29</v>
      </c>
      <c r="AX572" s="290" t="s">
        <v>72</v>
      </c>
      <c r="AY572" s="292" t="s">
        <v>158</v>
      </c>
    </row>
    <row r="573" spans="1:65" s="190" customFormat="1" ht="16.5" customHeight="1">
      <c r="A573" s="187"/>
      <c r="B573" s="188"/>
      <c r="C573" s="268" t="s">
        <v>995</v>
      </c>
      <c r="D573" s="268" t="s">
        <v>160</v>
      </c>
      <c r="E573" s="269" t="s">
        <v>996</v>
      </c>
      <c r="F573" s="270" t="s">
        <v>997</v>
      </c>
      <c r="G573" s="271" t="s">
        <v>386</v>
      </c>
      <c r="H573" s="272">
        <v>2463</v>
      </c>
      <c r="I573" s="152"/>
      <c r="J573" s="273">
        <f>ROUND(I573*H573,2)</f>
        <v>0</v>
      </c>
      <c r="K573" s="274"/>
      <c r="L573" s="188"/>
      <c r="M573" s="275" t="s">
        <v>1</v>
      </c>
      <c r="N573" s="276" t="s">
        <v>37</v>
      </c>
      <c r="O573" s="277"/>
      <c r="P573" s="278">
        <f>O573*H573</f>
        <v>0</v>
      </c>
      <c r="Q573" s="278">
        <v>0</v>
      </c>
      <c r="R573" s="278">
        <f>Q573*H573</f>
        <v>0</v>
      </c>
      <c r="S573" s="278">
        <v>0</v>
      </c>
      <c r="T573" s="279">
        <f>S573*H573</f>
        <v>0</v>
      </c>
      <c r="U573" s="187"/>
      <c r="V573" s="187"/>
      <c r="W573" s="187"/>
      <c r="X573" s="187"/>
      <c r="Y573" s="187"/>
      <c r="Z573" s="187"/>
      <c r="AA573" s="187"/>
      <c r="AB573" s="187"/>
      <c r="AC573" s="187"/>
      <c r="AD573" s="187"/>
      <c r="AE573" s="187"/>
      <c r="AR573" s="280" t="s">
        <v>239</v>
      </c>
      <c r="AT573" s="280" t="s">
        <v>160</v>
      </c>
      <c r="AU573" s="280" t="s">
        <v>81</v>
      </c>
      <c r="AY573" s="180" t="s">
        <v>158</v>
      </c>
      <c r="BE573" s="281">
        <f>IF(N573="základní",J573,0)</f>
        <v>0</v>
      </c>
      <c r="BF573" s="281">
        <f>IF(N573="snížená",J573,0)</f>
        <v>0</v>
      </c>
      <c r="BG573" s="281">
        <f>IF(N573="zákl. přenesená",J573,0)</f>
        <v>0</v>
      </c>
      <c r="BH573" s="281">
        <f>IF(N573="sníž. přenesená",J573,0)</f>
        <v>0</v>
      </c>
      <c r="BI573" s="281">
        <f>IF(N573="nulová",J573,0)</f>
        <v>0</v>
      </c>
      <c r="BJ573" s="180" t="s">
        <v>79</v>
      </c>
      <c r="BK573" s="281">
        <f>ROUND(I573*H573,2)</f>
        <v>0</v>
      </c>
      <c r="BL573" s="180" t="s">
        <v>239</v>
      </c>
      <c r="BM573" s="280" t="s">
        <v>998</v>
      </c>
    </row>
    <row r="574" spans="2:51" s="290" customFormat="1" ht="12">
      <c r="B574" s="291"/>
      <c r="D574" s="284" t="s">
        <v>166</v>
      </c>
      <c r="E574" s="292" t="s">
        <v>1</v>
      </c>
      <c r="F574" s="293" t="s">
        <v>999</v>
      </c>
      <c r="H574" s="294">
        <v>2463</v>
      </c>
      <c r="L574" s="291"/>
      <c r="M574" s="295"/>
      <c r="N574" s="296"/>
      <c r="O574" s="296"/>
      <c r="P574" s="296"/>
      <c r="Q574" s="296"/>
      <c r="R574" s="296"/>
      <c r="S574" s="296"/>
      <c r="T574" s="297"/>
      <c r="AT574" s="292" t="s">
        <v>166</v>
      </c>
      <c r="AU574" s="292" t="s">
        <v>81</v>
      </c>
      <c r="AV574" s="290" t="s">
        <v>81</v>
      </c>
      <c r="AW574" s="290" t="s">
        <v>29</v>
      </c>
      <c r="AX574" s="290" t="s">
        <v>72</v>
      </c>
      <c r="AY574" s="292" t="s">
        <v>158</v>
      </c>
    </row>
    <row r="575" spans="1:65" s="190" customFormat="1" ht="33" customHeight="1">
      <c r="A575" s="187"/>
      <c r="B575" s="188"/>
      <c r="C575" s="268" t="s">
        <v>1000</v>
      </c>
      <c r="D575" s="268" t="s">
        <v>160</v>
      </c>
      <c r="E575" s="269" t="s">
        <v>1001</v>
      </c>
      <c r="F575" s="270" t="s">
        <v>1002</v>
      </c>
      <c r="G575" s="271" t="s">
        <v>171</v>
      </c>
      <c r="H575" s="272">
        <v>7</v>
      </c>
      <c r="I575" s="152"/>
      <c r="J575" s="273">
        <f>ROUND(I575*H575,2)</f>
        <v>0</v>
      </c>
      <c r="K575" s="274"/>
      <c r="L575" s="188"/>
      <c r="M575" s="275" t="s">
        <v>1</v>
      </c>
      <c r="N575" s="276" t="s">
        <v>37</v>
      </c>
      <c r="O575" s="277"/>
      <c r="P575" s="278">
        <f>O575*H575</f>
        <v>0</v>
      </c>
      <c r="Q575" s="278">
        <v>0</v>
      </c>
      <c r="R575" s="278">
        <f>Q575*H575</f>
        <v>0</v>
      </c>
      <c r="S575" s="278">
        <v>0</v>
      </c>
      <c r="T575" s="279">
        <f>S575*H575</f>
        <v>0</v>
      </c>
      <c r="U575" s="187"/>
      <c r="V575" s="187"/>
      <c r="W575" s="187"/>
      <c r="X575" s="187"/>
      <c r="Y575" s="187"/>
      <c r="Z575" s="187"/>
      <c r="AA575" s="187"/>
      <c r="AB575" s="187"/>
      <c r="AC575" s="187"/>
      <c r="AD575" s="187"/>
      <c r="AE575" s="187"/>
      <c r="AR575" s="280" t="s">
        <v>239</v>
      </c>
      <c r="AT575" s="280" t="s">
        <v>160</v>
      </c>
      <c r="AU575" s="280" t="s">
        <v>81</v>
      </c>
      <c r="AY575" s="180" t="s">
        <v>158</v>
      </c>
      <c r="BE575" s="281">
        <f>IF(N575="základní",J575,0)</f>
        <v>0</v>
      </c>
      <c r="BF575" s="281">
        <f>IF(N575="snížená",J575,0)</f>
        <v>0</v>
      </c>
      <c r="BG575" s="281">
        <f>IF(N575="zákl. přenesená",J575,0)</f>
        <v>0</v>
      </c>
      <c r="BH575" s="281">
        <f>IF(N575="sníž. přenesená",J575,0)</f>
        <v>0</v>
      </c>
      <c r="BI575" s="281">
        <f>IF(N575="nulová",J575,0)</f>
        <v>0</v>
      </c>
      <c r="BJ575" s="180" t="s">
        <v>79</v>
      </c>
      <c r="BK575" s="281">
        <f>ROUND(I575*H575,2)</f>
        <v>0</v>
      </c>
      <c r="BL575" s="180" t="s">
        <v>239</v>
      </c>
      <c r="BM575" s="280" t="s">
        <v>1003</v>
      </c>
    </row>
    <row r="576" spans="2:51" s="282" customFormat="1" ht="12">
      <c r="B576" s="283"/>
      <c r="D576" s="284" t="s">
        <v>166</v>
      </c>
      <c r="E576" s="285" t="s">
        <v>1</v>
      </c>
      <c r="F576" s="286" t="s">
        <v>978</v>
      </c>
      <c r="H576" s="285" t="s">
        <v>1</v>
      </c>
      <c r="L576" s="283"/>
      <c r="M576" s="287"/>
      <c r="N576" s="288"/>
      <c r="O576" s="288"/>
      <c r="P576" s="288"/>
      <c r="Q576" s="288"/>
      <c r="R576" s="288"/>
      <c r="S576" s="288"/>
      <c r="T576" s="289"/>
      <c r="AT576" s="285" t="s">
        <v>166</v>
      </c>
      <c r="AU576" s="285" t="s">
        <v>81</v>
      </c>
      <c r="AV576" s="282" t="s">
        <v>79</v>
      </c>
      <c r="AW576" s="282" t="s">
        <v>29</v>
      </c>
      <c r="AX576" s="282" t="s">
        <v>72</v>
      </c>
      <c r="AY576" s="285" t="s">
        <v>158</v>
      </c>
    </row>
    <row r="577" spans="2:51" s="290" customFormat="1" ht="12">
      <c r="B577" s="291"/>
      <c r="D577" s="284" t="s">
        <v>166</v>
      </c>
      <c r="E577" s="292" t="s">
        <v>1</v>
      </c>
      <c r="F577" s="293" t="s">
        <v>173</v>
      </c>
      <c r="H577" s="294">
        <v>7</v>
      </c>
      <c r="L577" s="291"/>
      <c r="M577" s="295"/>
      <c r="N577" s="296"/>
      <c r="O577" s="296"/>
      <c r="P577" s="296"/>
      <c r="Q577" s="296"/>
      <c r="R577" s="296"/>
      <c r="S577" s="296"/>
      <c r="T577" s="297"/>
      <c r="AT577" s="292" t="s">
        <v>166</v>
      </c>
      <c r="AU577" s="292" t="s">
        <v>81</v>
      </c>
      <c r="AV577" s="290" t="s">
        <v>81</v>
      </c>
      <c r="AW577" s="290" t="s">
        <v>29</v>
      </c>
      <c r="AX577" s="290" t="s">
        <v>72</v>
      </c>
      <c r="AY577" s="292" t="s">
        <v>158</v>
      </c>
    </row>
    <row r="578" spans="1:65" s="190" customFormat="1" ht="33" customHeight="1">
      <c r="A578" s="187"/>
      <c r="B578" s="188"/>
      <c r="C578" s="268" t="s">
        <v>1004</v>
      </c>
      <c r="D578" s="268" t="s">
        <v>160</v>
      </c>
      <c r="E578" s="269" t="s">
        <v>1005</v>
      </c>
      <c r="F578" s="270" t="s">
        <v>1006</v>
      </c>
      <c r="G578" s="271" t="s">
        <v>171</v>
      </c>
      <c r="H578" s="272">
        <v>1</v>
      </c>
      <c r="I578" s="152"/>
      <c r="J578" s="273">
        <f>ROUND(I578*H578,2)</f>
        <v>0</v>
      </c>
      <c r="K578" s="274"/>
      <c r="L578" s="188"/>
      <c r="M578" s="275" t="s">
        <v>1</v>
      </c>
      <c r="N578" s="276" t="s">
        <v>37</v>
      </c>
      <c r="O578" s="277"/>
      <c r="P578" s="278">
        <f>O578*H578</f>
        <v>0</v>
      </c>
      <c r="Q578" s="278">
        <v>0</v>
      </c>
      <c r="R578" s="278">
        <f>Q578*H578</f>
        <v>0</v>
      </c>
      <c r="S578" s="278">
        <v>0</v>
      </c>
      <c r="T578" s="279">
        <f>S578*H578</f>
        <v>0</v>
      </c>
      <c r="U578" s="187"/>
      <c r="V578" s="187"/>
      <c r="W578" s="187"/>
      <c r="X578" s="187"/>
      <c r="Y578" s="187"/>
      <c r="Z578" s="187"/>
      <c r="AA578" s="187"/>
      <c r="AB578" s="187"/>
      <c r="AC578" s="187"/>
      <c r="AD578" s="187"/>
      <c r="AE578" s="187"/>
      <c r="AR578" s="280" t="s">
        <v>239</v>
      </c>
      <c r="AT578" s="280" t="s">
        <v>160</v>
      </c>
      <c r="AU578" s="280" t="s">
        <v>81</v>
      </c>
      <c r="AY578" s="180" t="s">
        <v>158</v>
      </c>
      <c r="BE578" s="281">
        <f>IF(N578="základní",J578,0)</f>
        <v>0</v>
      </c>
      <c r="BF578" s="281">
        <f>IF(N578="snížená",J578,0)</f>
        <v>0</v>
      </c>
      <c r="BG578" s="281">
        <f>IF(N578="zákl. přenesená",J578,0)</f>
        <v>0</v>
      </c>
      <c r="BH578" s="281">
        <f>IF(N578="sníž. přenesená",J578,0)</f>
        <v>0</v>
      </c>
      <c r="BI578" s="281">
        <f>IF(N578="nulová",J578,0)</f>
        <v>0</v>
      </c>
      <c r="BJ578" s="180" t="s">
        <v>79</v>
      </c>
      <c r="BK578" s="281">
        <f>ROUND(I578*H578,2)</f>
        <v>0</v>
      </c>
      <c r="BL578" s="180" t="s">
        <v>239</v>
      </c>
      <c r="BM578" s="280" t="s">
        <v>1007</v>
      </c>
    </row>
    <row r="579" spans="2:51" s="282" customFormat="1" ht="12">
      <c r="B579" s="283"/>
      <c r="D579" s="284" t="s">
        <v>166</v>
      </c>
      <c r="E579" s="285" t="s">
        <v>1</v>
      </c>
      <c r="F579" s="286" t="s">
        <v>978</v>
      </c>
      <c r="H579" s="285" t="s">
        <v>1</v>
      </c>
      <c r="L579" s="283"/>
      <c r="M579" s="287"/>
      <c r="N579" s="288"/>
      <c r="O579" s="288"/>
      <c r="P579" s="288"/>
      <c r="Q579" s="288"/>
      <c r="R579" s="288"/>
      <c r="S579" s="288"/>
      <c r="T579" s="289"/>
      <c r="AT579" s="285" t="s">
        <v>166</v>
      </c>
      <c r="AU579" s="285" t="s">
        <v>81</v>
      </c>
      <c r="AV579" s="282" t="s">
        <v>79</v>
      </c>
      <c r="AW579" s="282" t="s">
        <v>29</v>
      </c>
      <c r="AX579" s="282" t="s">
        <v>72</v>
      </c>
      <c r="AY579" s="285" t="s">
        <v>158</v>
      </c>
    </row>
    <row r="580" spans="2:51" s="290" customFormat="1" ht="12">
      <c r="B580" s="291"/>
      <c r="D580" s="284" t="s">
        <v>166</v>
      </c>
      <c r="E580" s="292" t="s">
        <v>1</v>
      </c>
      <c r="F580" s="293" t="s">
        <v>79</v>
      </c>
      <c r="H580" s="294">
        <v>1</v>
      </c>
      <c r="L580" s="291"/>
      <c r="M580" s="295"/>
      <c r="N580" s="296"/>
      <c r="O580" s="296"/>
      <c r="P580" s="296"/>
      <c r="Q580" s="296"/>
      <c r="R580" s="296"/>
      <c r="S580" s="296"/>
      <c r="T580" s="297"/>
      <c r="AT580" s="292" t="s">
        <v>166</v>
      </c>
      <c r="AU580" s="292" t="s">
        <v>81</v>
      </c>
      <c r="AV580" s="290" t="s">
        <v>81</v>
      </c>
      <c r="AW580" s="290" t="s">
        <v>29</v>
      </c>
      <c r="AX580" s="290" t="s">
        <v>72</v>
      </c>
      <c r="AY580" s="292" t="s">
        <v>158</v>
      </c>
    </row>
    <row r="581" spans="1:65" s="190" customFormat="1" ht="33" customHeight="1">
      <c r="A581" s="187"/>
      <c r="B581" s="188"/>
      <c r="C581" s="268" t="s">
        <v>1008</v>
      </c>
      <c r="D581" s="268" t="s">
        <v>160</v>
      </c>
      <c r="E581" s="269" t="s">
        <v>1009</v>
      </c>
      <c r="F581" s="270" t="s">
        <v>1010</v>
      </c>
      <c r="G581" s="271" t="s">
        <v>171</v>
      </c>
      <c r="H581" s="272">
        <v>1</v>
      </c>
      <c r="I581" s="152"/>
      <c r="J581" s="273">
        <f>ROUND(I581*H581,2)</f>
        <v>0</v>
      </c>
      <c r="K581" s="274"/>
      <c r="L581" s="188"/>
      <c r="M581" s="275" t="s">
        <v>1</v>
      </c>
      <c r="N581" s="276" t="s">
        <v>37</v>
      </c>
      <c r="O581" s="277"/>
      <c r="P581" s="278">
        <f>O581*H581</f>
        <v>0</v>
      </c>
      <c r="Q581" s="278">
        <v>0</v>
      </c>
      <c r="R581" s="278">
        <f>Q581*H581</f>
        <v>0</v>
      </c>
      <c r="S581" s="278">
        <v>0</v>
      </c>
      <c r="T581" s="279">
        <f>S581*H581</f>
        <v>0</v>
      </c>
      <c r="U581" s="187"/>
      <c r="V581" s="187"/>
      <c r="W581" s="187"/>
      <c r="X581" s="187"/>
      <c r="Y581" s="187"/>
      <c r="Z581" s="187"/>
      <c r="AA581" s="187"/>
      <c r="AB581" s="187"/>
      <c r="AC581" s="187"/>
      <c r="AD581" s="187"/>
      <c r="AE581" s="187"/>
      <c r="AR581" s="280" t="s">
        <v>239</v>
      </c>
      <c r="AT581" s="280" t="s">
        <v>160</v>
      </c>
      <c r="AU581" s="280" t="s">
        <v>81</v>
      </c>
      <c r="AY581" s="180" t="s">
        <v>158</v>
      </c>
      <c r="BE581" s="281">
        <f>IF(N581="základní",J581,0)</f>
        <v>0</v>
      </c>
      <c r="BF581" s="281">
        <f>IF(N581="snížená",J581,0)</f>
        <v>0</v>
      </c>
      <c r="BG581" s="281">
        <f>IF(N581="zákl. přenesená",J581,0)</f>
        <v>0</v>
      </c>
      <c r="BH581" s="281">
        <f>IF(N581="sníž. přenesená",J581,0)</f>
        <v>0</v>
      </c>
      <c r="BI581" s="281">
        <f>IF(N581="nulová",J581,0)</f>
        <v>0</v>
      </c>
      <c r="BJ581" s="180" t="s">
        <v>79</v>
      </c>
      <c r="BK581" s="281">
        <f>ROUND(I581*H581,2)</f>
        <v>0</v>
      </c>
      <c r="BL581" s="180" t="s">
        <v>239</v>
      </c>
      <c r="BM581" s="280" t="s">
        <v>1011</v>
      </c>
    </row>
    <row r="582" spans="2:51" s="282" customFormat="1" ht="12">
      <c r="B582" s="283"/>
      <c r="D582" s="284" t="s">
        <v>166</v>
      </c>
      <c r="E582" s="285" t="s">
        <v>1</v>
      </c>
      <c r="F582" s="286" t="s">
        <v>978</v>
      </c>
      <c r="H582" s="285" t="s">
        <v>1</v>
      </c>
      <c r="L582" s="283"/>
      <c r="M582" s="287"/>
      <c r="N582" s="288"/>
      <c r="O582" s="288"/>
      <c r="P582" s="288"/>
      <c r="Q582" s="288"/>
      <c r="R582" s="288"/>
      <c r="S582" s="288"/>
      <c r="T582" s="289"/>
      <c r="AT582" s="285" t="s">
        <v>166</v>
      </c>
      <c r="AU582" s="285" t="s">
        <v>81</v>
      </c>
      <c r="AV582" s="282" t="s">
        <v>79</v>
      </c>
      <c r="AW582" s="282" t="s">
        <v>29</v>
      </c>
      <c r="AX582" s="282" t="s">
        <v>72</v>
      </c>
      <c r="AY582" s="285" t="s">
        <v>158</v>
      </c>
    </row>
    <row r="583" spans="2:51" s="290" customFormat="1" ht="12">
      <c r="B583" s="291"/>
      <c r="D583" s="284" t="s">
        <v>166</v>
      </c>
      <c r="E583" s="292" t="s">
        <v>1</v>
      </c>
      <c r="F583" s="293" t="s">
        <v>79</v>
      </c>
      <c r="H583" s="294">
        <v>1</v>
      </c>
      <c r="L583" s="291"/>
      <c r="M583" s="295"/>
      <c r="N583" s="296"/>
      <c r="O583" s="296"/>
      <c r="P583" s="296"/>
      <c r="Q583" s="296"/>
      <c r="R583" s="296"/>
      <c r="S583" s="296"/>
      <c r="T583" s="297"/>
      <c r="AT583" s="292" t="s">
        <v>166</v>
      </c>
      <c r="AU583" s="292" t="s">
        <v>81</v>
      </c>
      <c r="AV583" s="290" t="s">
        <v>81</v>
      </c>
      <c r="AW583" s="290" t="s">
        <v>29</v>
      </c>
      <c r="AX583" s="290" t="s">
        <v>72</v>
      </c>
      <c r="AY583" s="292" t="s">
        <v>158</v>
      </c>
    </row>
    <row r="584" spans="2:63" s="255" customFormat="1" ht="25.9" customHeight="1">
      <c r="B584" s="256"/>
      <c r="D584" s="257" t="s">
        <v>71</v>
      </c>
      <c r="E584" s="258" t="s">
        <v>1012</v>
      </c>
      <c r="F584" s="258" t="s">
        <v>1013</v>
      </c>
      <c r="J584" s="259">
        <f>BK584</f>
        <v>0</v>
      </c>
      <c r="L584" s="256"/>
      <c r="M584" s="260"/>
      <c r="N584" s="261"/>
      <c r="O584" s="261"/>
      <c r="P584" s="262">
        <f>P585+P591+P603</f>
        <v>0</v>
      </c>
      <c r="Q584" s="261"/>
      <c r="R584" s="262">
        <f>R585+R591+R603</f>
        <v>0</v>
      </c>
      <c r="S584" s="261"/>
      <c r="T584" s="263">
        <f>T585+T591+T603</f>
        <v>0</v>
      </c>
      <c r="AR584" s="257" t="s">
        <v>181</v>
      </c>
      <c r="AT584" s="264" t="s">
        <v>71</v>
      </c>
      <c r="AU584" s="264" t="s">
        <v>72</v>
      </c>
      <c r="AY584" s="257" t="s">
        <v>158</v>
      </c>
      <c r="BK584" s="265">
        <f>BK585+BK591+BK603</f>
        <v>0</v>
      </c>
    </row>
    <row r="585" spans="2:63" s="255" customFormat="1" ht="22.9" customHeight="1">
      <c r="B585" s="256"/>
      <c r="D585" s="257" t="s">
        <v>71</v>
      </c>
      <c r="E585" s="266" t="s">
        <v>1014</v>
      </c>
      <c r="F585" s="266" t="s">
        <v>1015</v>
      </c>
      <c r="J585" s="267">
        <f>BK585</f>
        <v>0</v>
      </c>
      <c r="L585" s="256"/>
      <c r="M585" s="260"/>
      <c r="N585" s="261"/>
      <c r="O585" s="261"/>
      <c r="P585" s="262">
        <f>SUM(P586:P590)</f>
        <v>0</v>
      </c>
      <c r="Q585" s="261"/>
      <c r="R585" s="262">
        <f>SUM(R586:R590)</f>
        <v>0</v>
      </c>
      <c r="S585" s="261"/>
      <c r="T585" s="263">
        <f>SUM(T586:T590)</f>
        <v>0</v>
      </c>
      <c r="AR585" s="257" t="s">
        <v>181</v>
      </c>
      <c r="AT585" s="264" t="s">
        <v>71</v>
      </c>
      <c r="AU585" s="264" t="s">
        <v>79</v>
      </c>
      <c r="AY585" s="257" t="s">
        <v>158</v>
      </c>
      <c r="BK585" s="265">
        <f>SUM(BK586:BK590)</f>
        <v>0</v>
      </c>
    </row>
    <row r="586" spans="1:65" s="190" customFormat="1" ht="16.5" customHeight="1">
      <c r="A586" s="187"/>
      <c r="B586" s="188"/>
      <c r="C586" s="268" t="s">
        <v>1016</v>
      </c>
      <c r="D586" s="268" t="s">
        <v>160</v>
      </c>
      <c r="E586" s="269" t="s">
        <v>1017</v>
      </c>
      <c r="F586" s="270" t="s">
        <v>1018</v>
      </c>
      <c r="G586" s="271" t="s">
        <v>970</v>
      </c>
      <c r="H586" s="272">
        <v>1</v>
      </c>
      <c r="I586" s="152"/>
      <c r="J586" s="273">
        <f>ROUND(I586*H586,2)</f>
        <v>0</v>
      </c>
      <c r="K586" s="274"/>
      <c r="L586" s="188"/>
      <c r="M586" s="275" t="s">
        <v>1</v>
      </c>
      <c r="N586" s="276" t="s">
        <v>37</v>
      </c>
      <c r="O586" s="277"/>
      <c r="P586" s="278">
        <f>O586*H586</f>
        <v>0</v>
      </c>
      <c r="Q586" s="278">
        <v>0</v>
      </c>
      <c r="R586" s="278">
        <f>Q586*H586</f>
        <v>0</v>
      </c>
      <c r="S586" s="278">
        <v>0</v>
      </c>
      <c r="T586" s="279">
        <f>S586*H586</f>
        <v>0</v>
      </c>
      <c r="U586" s="187"/>
      <c r="V586" s="187"/>
      <c r="W586" s="187"/>
      <c r="X586" s="187"/>
      <c r="Y586" s="187"/>
      <c r="Z586" s="187"/>
      <c r="AA586" s="187"/>
      <c r="AB586" s="187"/>
      <c r="AC586" s="187"/>
      <c r="AD586" s="187"/>
      <c r="AE586" s="187"/>
      <c r="AR586" s="280" t="s">
        <v>1019</v>
      </c>
      <c r="AT586" s="280" t="s">
        <v>160</v>
      </c>
      <c r="AU586" s="280" t="s">
        <v>81</v>
      </c>
      <c r="AY586" s="180" t="s">
        <v>158</v>
      </c>
      <c r="BE586" s="281">
        <f>IF(N586="základní",J586,0)</f>
        <v>0</v>
      </c>
      <c r="BF586" s="281">
        <f>IF(N586="snížená",J586,0)</f>
        <v>0</v>
      </c>
      <c r="BG586" s="281">
        <f>IF(N586="zákl. přenesená",J586,0)</f>
        <v>0</v>
      </c>
      <c r="BH586" s="281">
        <f>IF(N586="sníž. přenesená",J586,0)</f>
        <v>0</v>
      </c>
      <c r="BI586" s="281">
        <f>IF(N586="nulová",J586,0)</f>
        <v>0</v>
      </c>
      <c r="BJ586" s="180" t="s">
        <v>79</v>
      </c>
      <c r="BK586" s="281">
        <f>ROUND(I586*H586,2)</f>
        <v>0</v>
      </c>
      <c r="BL586" s="180" t="s">
        <v>1019</v>
      </c>
      <c r="BM586" s="280" t="s">
        <v>1020</v>
      </c>
    </row>
    <row r="587" spans="1:65" s="190" customFormat="1" ht="21.75" customHeight="1">
      <c r="A587" s="187"/>
      <c r="B587" s="188"/>
      <c r="C587" s="268" t="s">
        <v>1021</v>
      </c>
      <c r="D587" s="268" t="s">
        <v>160</v>
      </c>
      <c r="E587" s="269" t="s">
        <v>1022</v>
      </c>
      <c r="F587" s="270" t="s">
        <v>1023</v>
      </c>
      <c r="G587" s="271" t="s">
        <v>970</v>
      </c>
      <c r="H587" s="272">
        <v>1</v>
      </c>
      <c r="I587" s="152"/>
      <c r="J587" s="273">
        <f>ROUND(I587*H587,2)</f>
        <v>0</v>
      </c>
      <c r="K587" s="274"/>
      <c r="L587" s="188"/>
      <c r="M587" s="275" t="s">
        <v>1</v>
      </c>
      <c r="N587" s="276" t="s">
        <v>37</v>
      </c>
      <c r="O587" s="277"/>
      <c r="P587" s="278">
        <f>O587*H587</f>
        <v>0</v>
      </c>
      <c r="Q587" s="278">
        <v>0</v>
      </c>
      <c r="R587" s="278">
        <f>Q587*H587</f>
        <v>0</v>
      </c>
      <c r="S587" s="278">
        <v>0</v>
      </c>
      <c r="T587" s="279">
        <f>S587*H587</f>
        <v>0</v>
      </c>
      <c r="U587" s="187"/>
      <c r="V587" s="187"/>
      <c r="W587" s="187"/>
      <c r="X587" s="187"/>
      <c r="Y587" s="187"/>
      <c r="Z587" s="187"/>
      <c r="AA587" s="187"/>
      <c r="AB587" s="187"/>
      <c r="AC587" s="187"/>
      <c r="AD587" s="187"/>
      <c r="AE587" s="187"/>
      <c r="AR587" s="280" t="s">
        <v>1019</v>
      </c>
      <c r="AT587" s="280" t="s">
        <v>160</v>
      </c>
      <c r="AU587" s="280" t="s">
        <v>81</v>
      </c>
      <c r="AY587" s="180" t="s">
        <v>158</v>
      </c>
      <c r="BE587" s="281">
        <f>IF(N587="základní",J587,0)</f>
        <v>0</v>
      </c>
      <c r="BF587" s="281">
        <f>IF(N587="snížená",J587,0)</f>
        <v>0</v>
      </c>
      <c r="BG587" s="281">
        <f>IF(N587="zákl. přenesená",J587,0)</f>
        <v>0</v>
      </c>
      <c r="BH587" s="281">
        <f>IF(N587="sníž. přenesená",J587,0)</f>
        <v>0</v>
      </c>
      <c r="BI587" s="281">
        <f>IF(N587="nulová",J587,0)</f>
        <v>0</v>
      </c>
      <c r="BJ587" s="180" t="s">
        <v>79</v>
      </c>
      <c r="BK587" s="281">
        <f>ROUND(I587*H587,2)</f>
        <v>0</v>
      </c>
      <c r="BL587" s="180" t="s">
        <v>1019</v>
      </c>
      <c r="BM587" s="280" t="s">
        <v>1024</v>
      </c>
    </row>
    <row r="588" spans="1:65" s="190" customFormat="1" ht="16.5" customHeight="1">
      <c r="A588" s="187"/>
      <c r="B588" s="188"/>
      <c r="C588" s="268" t="s">
        <v>1025</v>
      </c>
      <c r="D588" s="268" t="s">
        <v>160</v>
      </c>
      <c r="E588" s="269" t="s">
        <v>1026</v>
      </c>
      <c r="F588" s="270" t="s">
        <v>1027</v>
      </c>
      <c r="G588" s="271" t="s">
        <v>970</v>
      </c>
      <c r="H588" s="272">
        <v>1</v>
      </c>
      <c r="I588" s="152"/>
      <c r="J588" s="273">
        <f>ROUND(I588*H588,2)</f>
        <v>0</v>
      </c>
      <c r="K588" s="274"/>
      <c r="L588" s="188"/>
      <c r="M588" s="275" t="s">
        <v>1</v>
      </c>
      <c r="N588" s="276" t="s">
        <v>37</v>
      </c>
      <c r="O588" s="277"/>
      <c r="P588" s="278">
        <f>O588*H588</f>
        <v>0</v>
      </c>
      <c r="Q588" s="278">
        <v>0</v>
      </c>
      <c r="R588" s="278">
        <f>Q588*H588</f>
        <v>0</v>
      </c>
      <c r="S588" s="278">
        <v>0</v>
      </c>
      <c r="T588" s="279">
        <f>S588*H588</f>
        <v>0</v>
      </c>
      <c r="U588" s="187"/>
      <c r="V588" s="187"/>
      <c r="W588" s="187"/>
      <c r="X588" s="187"/>
      <c r="Y588" s="187"/>
      <c r="Z588" s="187"/>
      <c r="AA588" s="187"/>
      <c r="AB588" s="187"/>
      <c r="AC588" s="187"/>
      <c r="AD588" s="187"/>
      <c r="AE588" s="187"/>
      <c r="AR588" s="280" t="s">
        <v>1019</v>
      </c>
      <c r="AT588" s="280" t="s">
        <v>160</v>
      </c>
      <c r="AU588" s="280" t="s">
        <v>81</v>
      </c>
      <c r="AY588" s="180" t="s">
        <v>158</v>
      </c>
      <c r="BE588" s="281">
        <f>IF(N588="základní",J588,0)</f>
        <v>0</v>
      </c>
      <c r="BF588" s="281">
        <f>IF(N588="snížená",J588,0)</f>
        <v>0</v>
      </c>
      <c r="BG588" s="281">
        <f>IF(N588="zákl. přenesená",J588,0)</f>
        <v>0</v>
      </c>
      <c r="BH588" s="281">
        <f>IF(N588="sníž. přenesená",J588,0)</f>
        <v>0</v>
      </c>
      <c r="BI588" s="281">
        <f>IF(N588="nulová",J588,0)</f>
        <v>0</v>
      </c>
      <c r="BJ588" s="180" t="s">
        <v>79</v>
      </c>
      <c r="BK588" s="281">
        <f>ROUND(I588*H588,2)</f>
        <v>0</v>
      </c>
      <c r="BL588" s="180" t="s">
        <v>1019</v>
      </c>
      <c r="BM588" s="280" t="s">
        <v>1028</v>
      </c>
    </row>
    <row r="589" spans="1:65" s="190" customFormat="1" ht="16.5" customHeight="1">
      <c r="A589" s="187"/>
      <c r="B589" s="188"/>
      <c r="C589" s="268" t="s">
        <v>1029</v>
      </c>
      <c r="D589" s="268" t="s">
        <v>160</v>
      </c>
      <c r="E589" s="269" t="s">
        <v>1030</v>
      </c>
      <c r="F589" s="270" t="s">
        <v>1031</v>
      </c>
      <c r="G589" s="271" t="s">
        <v>970</v>
      </c>
      <c r="H589" s="272">
        <v>1</v>
      </c>
      <c r="I589" s="152"/>
      <c r="J589" s="273">
        <f>ROUND(I589*H589,2)</f>
        <v>0</v>
      </c>
      <c r="K589" s="274"/>
      <c r="L589" s="188"/>
      <c r="M589" s="275" t="s">
        <v>1</v>
      </c>
      <c r="N589" s="276" t="s">
        <v>37</v>
      </c>
      <c r="O589" s="277"/>
      <c r="P589" s="278">
        <f>O589*H589</f>
        <v>0</v>
      </c>
      <c r="Q589" s="278">
        <v>0</v>
      </c>
      <c r="R589" s="278">
        <f>Q589*H589</f>
        <v>0</v>
      </c>
      <c r="S589" s="278">
        <v>0</v>
      </c>
      <c r="T589" s="279">
        <f>S589*H589</f>
        <v>0</v>
      </c>
      <c r="U589" s="187"/>
      <c r="V589" s="187"/>
      <c r="W589" s="187"/>
      <c r="X589" s="187"/>
      <c r="Y589" s="187"/>
      <c r="Z589" s="187"/>
      <c r="AA589" s="187"/>
      <c r="AB589" s="187"/>
      <c r="AC589" s="187"/>
      <c r="AD589" s="187"/>
      <c r="AE589" s="187"/>
      <c r="AR589" s="280" t="s">
        <v>1019</v>
      </c>
      <c r="AT589" s="280" t="s">
        <v>160</v>
      </c>
      <c r="AU589" s="280" t="s">
        <v>81</v>
      </c>
      <c r="AY589" s="180" t="s">
        <v>158</v>
      </c>
      <c r="BE589" s="281">
        <f>IF(N589="základní",J589,0)</f>
        <v>0</v>
      </c>
      <c r="BF589" s="281">
        <f>IF(N589="snížená",J589,0)</f>
        <v>0</v>
      </c>
      <c r="BG589" s="281">
        <f>IF(N589="zákl. přenesená",J589,0)</f>
        <v>0</v>
      </c>
      <c r="BH589" s="281">
        <f>IF(N589="sníž. přenesená",J589,0)</f>
        <v>0</v>
      </c>
      <c r="BI589" s="281">
        <f>IF(N589="nulová",J589,0)</f>
        <v>0</v>
      </c>
      <c r="BJ589" s="180" t="s">
        <v>79</v>
      </c>
      <c r="BK589" s="281">
        <f>ROUND(I589*H589,2)</f>
        <v>0</v>
      </c>
      <c r="BL589" s="180" t="s">
        <v>1019</v>
      </c>
      <c r="BM589" s="280" t="s">
        <v>1032</v>
      </c>
    </row>
    <row r="590" spans="1:65" s="190" customFormat="1" ht="21.75" customHeight="1">
      <c r="A590" s="187"/>
      <c r="B590" s="188"/>
      <c r="C590" s="268" t="s">
        <v>1033</v>
      </c>
      <c r="D590" s="268" t="s">
        <v>160</v>
      </c>
      <c r="E590" s="269" t="s">
        <v>1034</v>
      </c>
      <c r="F590" s="270" t="s">
        <v>1035</v>
      </c>
      <c r="G590" s="271" t="s">
        <v>970</v>
      </c>
      <c r="H590" s="272">
        <v>1</v>
      </c>
      <c r="I590" s="152"/>
      <c r="J590" s="273">
        <f>ROUND(I590*H590,2)</f>
        <v>0</v>
      </c>
      <c r="K590" s="274"/>
      <c r="L590" s="188"/>
      <c r="M590" s="275" t="s">
        <v>1</v>
      </c>
      <c r="N590" s="276" t="s">
        <v>37</v>
      </c>
      <c r="O590" s="277"/>
      <c r="P590" s="278">
        <f>O590*H590</f>
        <v>0</v>
      </c>
      <c r="Q590" s="278">
        <v>0</v>
      </c>
      <c r="R590" s="278">
        <f>Q590*H590</f>
        <v>0</v>
      </c>
      <c r="S590" s="278">
        <v>0</v>
      </c>
      <c r="T590" s="279">
        <f>S590*H590</f>
        <v>0</v>
      </c>
      <c r="U590" s="187"/>
      <c r="V590" s="187"/>
      <c r="W590" s="187"/>
      <c r="X590" s="187"/>
      <c r="Y590" s="187"/>
      <c r="Z590" s="187"/>
      <c r="AA590" s="187"/>
      <c r="AB590" s="187"/>
      <c r="AC590" s="187"/>
      <c r="AD590" s="187"/>
      <c r="AE590" s="187"/>
      <c r="AR590" s="280" t="s">
        <v>1019</v>
      </c>
      <c r="AT590" s="280" t="s">
        <v>160</v>
      </c>
      <c r="AU590" s="280" t="s">
        <v>81</v>
      </c>
      <c r="AY590" s="180" t="s">
        <v>158</v>
      </c>
      <c r="BE590" s="281">
        <f>IF(N590="základní",J590,0)</f>
        <v>0</v>
      </c>
      <c r="BF590" s="281">
        <f>IF(N590="snížená",J590,0)</f>
        <v>0</v>
      </c>
      <c r="BG590" s="281">
        <f>IF(N590="zákl. přenesená",J590,0)</f>
        <v>0</v>
      </c>
      <c r="BH590" s="281">
        <f>IF(N590="sníž. přenesená",J590,0)</f>
        <v>0</v>
      </c>
      <c r="BI590" s="281">
        <f>IF(N590="nulová",J590,0)</f>
        <v>0</v>
      </c>
      <c r="BJ590" s="180" t="s">
        <v>79</v>
      </c>
      <c r="BK590" s="281">
        <f>ROUND(I590*H590,2)</f>
        <v>0</v>
      </c>
      <c r="BL590" s="180" t="s">
        <v>1019</v>
      </c>
      <c r="BM590" s="280" t="s">
        <v>1036</v>
      </c>
    </row>
    <row r="591" spans="2:63" s="255" customFormat="1" ht="22.9" customHeight="1">
      <c r="B591" s="256"/>
      <c r="D591" s="257" t="s">
        <v>71</v>
      </c>
      <c r="E591" s="266" t="s">
        <v>1037</v>
      </c>
      <c r="F591" s="266" t="s">
        <v>1038</v>
      </c>
      <c r="J591" s="267">
        <f>BK591</f>
        <v>0</v>
      </c>
      <c r="L591" s="256"/>
      <c r="M591" s="260"/>
      <c r="N591" s="261"/>
      <c r="O591" s="261"/>
      <c r="P591" s="262">
        <f>SUM(P592:P602)</f>
        <v>0</v>
      </c>
      <c r="Q591" s="261"/>
      <c r="R591" s="262">
        <f>SUM(R592:R602)</f>
        <v>0</v>
      </c>
      <c r="S591" s="261"/>
      <c r="T591" s="263">
        <f>SUM(T592:T602)</f>
        <v>0</v>
      </c>
      <c r="AR591" s="257" t="s">
        <v>181</v>
      </c>
      <c r="AT591" s="264" t="s">
        <v>71</v>
      </c>
      <c r="AU591" s="264" t="s">
        <v>79</v>
      </c>
      <c r="AY591" s="257" t="s">
        <v>158</v>
      </c>
      <c r="BK591" s="265">
        <f>SUM(BK592:BK602)</f>
        <v>0</v>
      </c>
    </row>
    <row r="592" spans="1:65" s="190" customFormat="1" ht="21.75" customHeight="1">
      <c r="A592" s="187"/>
      <c r="B592" s="188"/>
      <c r="C592" s="268" t="s">
        <v>1039</v>
      </c>
      <c r="D592" s="268" t="s">
        <v>160</v>
      </c>
      <c r="E592" s="269" t="s">
        <v>1040</v>
      </c>
      <c r="F592" s="270" t="s">
        <v>1041</v>
      </c>
      <c r="G592" s="271" t="s">
        <v>970</v>
      </c>
      <c r="H592" s="272">
        <v>1</v>
      </c>
      <c r="I592" s="152"/>
      <c r="J592" s="273">
        <f aca="true" t="shared" si="0" ref="J592:J602">ROUND(I592*H592,2)</f>
        <v>0</v>
      </c>
      <c r="K592" s="274"/>
      <c r="L592" s="188"/>
      <c r="M592" s="275" t="s">
        <v>1</v>
      </c>
      <c r="N592" s="276" t="s">
        <v>37</v>
      </c>
      <c r="O592" s="277"/>
      <c r="P592" s="278">
        <f aca="true" t="shared" si="1" ref="P592:P602">O592*H592</f>
        <v>0</v>
      </c>
      <c r="Q592" s="278">
        <v>0</v>
      </c>
      <c r="R592" s="278">
        <f aca="true" t="shared" si="2" ref="R592:R602">Q592*H592</f>
        <v>0</v>
      </c>
      <c r="S592" s="278">
        <v>0</v>
      </c>
      <c r="T592" s="279">
        <f aca="true" t="shared" si="3" ref="T592:T602">S592*H592</f>
        <v>0</v>
      </c>
      <c r="U592" s="187"/>
      <c r="V592" s="187"/>
      <c r="W592" s="187"/>
      <c r="X592" s="187"/>
      <c r="Y592" s="187"/>
      <c r="Z592" s="187"/>
      <c r="AA592" s="187"/>
      <c r="AB592" s="187"/>
      <c r="AC592" s="187"/>
      <c r="AD592" s="187"/>
      <c r="AE592" s="187"/>
      <c r="AR592" s="280" t="s">
        <v>1019</v>
      </c>
      <c r="AT592" s="280" t="s">
        <v>160</v>
      </c>
      <c r="AU592" s="280" t="s">
        <v>81</v>
      </c>
      <c r="AY592" s="180" t="s">
        <v>158</v>
      </c>
      <c r="BE592" s="281">
        <f aca="true" t="shared" si="4" ref="BE592:BE602">IF(N592="základní",J592,0)</f>
        <v>0</v>
      </c>
      <c r="BF592" s="281">
        <f aca="true" t="shared" si="5" ref="BF592:BF602">IF(N592="snížená",J592,0)</f>
        <v>0</v>
      </c>
      <c r="BG592" s="281">
        <f aca="true" t="shared" si="6" ref="BG592:BG602">IF(N592="zákl. přenesená",J592,0)</f>
        <v>0</v>
      </c>
      <c r="BH592" s="281">
        <f aca="true" t="shared" si="7" ref="BH592:BH602">IF(N592="sníž. přenesená",J592,0)</f>
        <v>0</v>
      </c>
      <c r="BI592" s="281">
        <f aca="true" t="shared" si="8" ref="BI592:BI602">IF(N592="nulová",J592,0)</f>
        <v>0</v>
      </c>
      <c r="BJ592" s="180" t="s">
        <v>79</v>
      </c>
      <c r="BK592" s="281">
        <f aca="true" t="shared" si="9" ref="BK592:BK602">ROUND(I592*H592,2)</f>
        <v>0</v>
      </c>
      <c r="BL592" s="180" t="s">
        <v>1019</v>
      </c>
      <c r="BM592" s="280" t="s">
        <v>1042</v>
      </c>
    </row>
    <row r="593" spans="1:65" s="190" customFormat="1" ht="16.5" customHeight="1">
      <c r="A593" s="187"/>
      <c r="B593" s="188"/>
      <c r="C593" s="268" t="s">
        <v>1043</v>
      </c>
      <c r="D593" s="268" t="s">
        <v>160</v>
      </c>
      <c r="E593" s="269" t="s">
        <v>1044</v>
      </c>
      <c r="F593" s="270" t="s">
        <v>1045</v>
      </c>
      <c r="G593" s="271" t="s">
        <v>970</v>
      </c>
      <c r="H593" s="272">
        <v>1</v>
      </c>
      <c r="I593" s="152"/>
      <c r="J593" s="273">
        <f t="shared" si="0"/>
        <v>0</v>
      </c>
      <c r="K593" s="274"/>
      <c r="L593" s="188"/>
      <c r="M593" s="275" t="s">
        <v>1</v>
      </c>
      <c r="N593" s="276" t="s">
        <v>37</v>
      </c>
      <c r="O593" s="277"/>
      <c r="P593" s="278">
        <f t="shared" si="1"/>
        <v>0</v>
      </c>
      <c r="Q593" s="278">
        <v>0</v>
      </c>
      <c r="R593" s="278">
        <f t="shared" si="2"/>
        <v>0</v>
      </c>
      <c r="S593" s="278">
        <v>0</v>
      </c>
      <c r="T593" s="279">
        <f t="shared" si="3"/>
        <v>0</v>
      </c>
      <c r="U593" s="187"/>
      <c r="V593" s="187"/>
      <c r="W593" s="187"/>
      <c r="X593" s="187"/>
      <c r="Y593" s="187"/>
      <c r="Z593" s="187"/>
      <c r="AA593" s="187"/>
      <c r="AB593" s="187"/>
      <c r="AC593" s="187"/>
      <c r="AD593" s="187"/>
      <c r="AE593" s="187"/>
      <c r="AR593" s="280" t="s">
        <v>1019</v>
      </c>
      <c r="AT593" s="280" t="s">
        <v>160</v>
      </c>
      <c r="AU593" s="280" t="s">
        <v>81</v>
      </c>
      <c r="AY593" s="180" t="s">
        <v>158</v>
      </c>
      <c r="BE593" s="281">
        <f t="shared" si="4"/>
        <v>0</v>
      </c>
      <c r="BF593" s="281">
        <f t="shared" si="5"/>
        <v>0</v>
      </c>
      <c r="BG593" s="281">
        <f t="shared" si="6"/>
        <v>0</v>
      </c>
      <c r="BH593" s="281">
        <f t="shared" si="7"/>
        <v>0</v>
      </c>
      <c r="BI593" s="281">
        <f t="shared" si="8"/>
        <v>0</v>
      </c>
      <c r="BJ593" s="180" t="s">
        <v>79</v>
      </c>
      <c r="BK593" s="281">
        <f t="shared" si="9"/>
        <v>0</v>
      </c>
      <c r="BL593" s="180" t="s">
        <v>1019</v>
      </c>
      <c r="BM593" s="280" t="s">
        <v>1046</v>
      </c>
    </row>
    <row r="594" spans="1:65" s="190" customFormat="1" ht="16.5" customHeight="1">
      <c r="A594" s="187"/>
      <c r="B594" s="188"/>
      <c r="C594" s="268" t="s">
        <v>1047</v>
      </c>
      <c r="D594" s="268" t="s">
        <v>160</v>
      </c>
      <c r="E594" s="269" t="s">
        <v>1048</v>
      </c>
      <c r="F594" s="270" t="s">
        <v>1049</v>
      </c>
      <c r="G594" s="271" t="s">
        <v>970</v>
      </c>
      <c r="H594" s="272">
        <v>1</v>
      </c>
      <c r="I594" s="152"/>
      <c r="J594" s="273">
        <f t="shared" si="0"/>
        <v>0</v>
      </c>
      <c r="K594" s="274"/>
      <c r="L594" s="188"/>
      <c r="M594" s="275" t="s">
        <v>1</v>
      </c>
      <c r="N594" s="276" t="s">
        <v>37</v>
      </c>
      <c r="O594" s="277"/>
      <c r="P594" s="278">
        <f t="shared" si="1"/>
        <v>0</v>
      </c>
      <c r="Q594" s="278">
        <v>0</v>
      </c>
      <c r="R594" s="278">
        <f t="shared" si="2"/>
        <v>0</v>
      </c>
      <c r="S594" s="278">
        <v>0</v>
      </c>
      <c r="T594" s="279">
        <f t="shared" si="3"/>
        <v>0</v>
      </c>
      <c r="U594" s="187"/>
      <c r="V594" s="187"/>
      <c r="W594" s="187"/>
      <c r="X594" s="187"/>
      <c r="Y594" s="187"/>
      <c r="Z594" s="187"/>
      <c r="AA594" s="187"/>
      <c r="AB594" s="187"/>
      <c r="AC594" s="187"/>
      <c r="AD594" s="187"/>
      <c r="AE594" s="187"/>
      <c r="AR594" s="280" t="s">
        <v>1019</v>
      </c>
      <c r="AT594" s="280" t="s">
        <v>160</v>
      </c>
      <c r="AU594" s="280" t="s">
        <v>81</v>
      </c>
      <c r="AY594" s="180" t="s">
        <v>158</v>
      </c>
      <c r="BE594" s="281">
        <f t="shared" si="4"/>
        <v>0</v>
      </c>
      <c r="BF594" s="281">
        <f t="shared" si="5"/>
        <v>0</v>
      </c>
      <c r="BG594" s="281">
        <f t="shared" si="6"/>
        <v>0</v>
      </c>
      <c r="BH594" s="281">
        <f t="shared" si="7"/>
        <v>0</v>
      </c>
      <c r="BI594" s="281">
        <f t="shared" si="8"/>
        <v>0</v>
      </c>
      <c r="BJ594" s="180" t="s">
        <v>79</v>
      </c>
      <c r="BK594" s="281">
        <f t="shared" si="9"/>
        <v>0</v>
      </c>
      <c r="BL594" s="180" t="s">
        <v>1019</v>
      </c>
      <c r="BM594" s="280" t="s">
        <v>1050</v>
      </c>
    </row>
    <row r="595" spans="1:65" s="190" customFormat="1" ht="16.5" customHeight="1">
      <c r="A595" s="187"/>
      <c r="B595" s="188"/>
      <c r="C595" s="268" t="s">
        <v>1051</v>
      </c>
      <c r="D595" s="268" t="s">
        <v>160</v>
      </c>
      <c r="E595" s="269" t="s">
        <v>1052</v>
      </c>
      <c r="F595" s="270" t="s">
        <v>1053</v>
      </c>
      <c r="G595" s="271" t="s">
        <v>970</v>
      </c>
      <c r="H595" s="272">
        <v>1</v>
      </c>
      <c r="I595" s="152"/>
      <c r="J595" s="273">
        <f t="shared" si="0"/>
        <v>0</v>
      </c>
      <c r="K595" s="274"/>
      <c r="L595" s="188"/>
      <c r="M595" s="275" t="s">
        <v>1</v>
      </c>
      <c r="N595" s="276" t="s">
        <v>37</v>
      </c>
      <c r="O595" s="277"/>
      <c r="P595" s="278">
        <f t="shared" si="1"/>
        <v>0</v>
      </c>
      <c r="Q595" s="278">
        <v>0</v>
      </c>
      <c r="R595" s="278">
        <f t="shared" si="2"/>
        <v>0</v>
      </c>
      <c r="S595" s="278">
        <v>0</v>
      </c>
      <c r="T595" s="279">
        <f t="shared" si="3"/>
        <v>0</v>
      </c>
      <c r="U595" s="187"/>
      <c r="V595" s="187"/>
      <c r="W595" s="187"/>
      <c r="X595" s="187"/>
      <c r="Y595" s="187"/>
      <c r="Z595" s="187"/>
      <c r="AA595" s="187"/>
      <c r="AB595" s="187"/>
      <c r="AC595" s="187"/>
      <c r="AD595" s="187"/>
      <c r="AE595" s="187"/>
      <c r="AR595" s="280" t="s">
        <v>1019</v>
      </c>
      <c r="AT595" s="280" t="s">
        <v>160</v>
      </c>
      <c r="AU595" s="280" t="s">
        <v>81</v>
      </c>
      <c r="AY595" s="180" t="s">
        <v>158</v>
      </c>
      <c r="BE595" s="281">
        <f t="shared" si="4"/>
        <v>0</v>
      </c>
      <c r="BF595" s="281">
        <f t="shared" si="5"/>
        <v>0</v>
      </c>
      <c r="BG595" s="281">
        <f t="shared" si="6"/>
        <v>0</v>
      </c>
      <c r="BH595" s="281">
        <f t="shared" si="7"/>
        <v>0</v>
      </c>
      <c r="BI595" s="281">
        <f t="shared" si="8"/>
        <v>0</v>
      </c>
      <c r="BJ595" s="180" t="s">
        <v>79</v>
      </c>
      <c r="BK595" s="281">
        <f t="shared" si="9"/>
        <v>0</v>
      </c>
      <c r="BL595" s="180" t="s">
        <v>1019</v>
      </c>
      <c r="BM595" s="280" t="s">
        <v>1054</v>
      </c>
    </row>
    <row r="596" spans="1:65" s="190" customFormat="1" ht="16.5" customHeight="1">
      <c r="A596" s="187"/>
      <c r="B596" s="188"/>
      <c r="C596" s="268" t="s">
        <v>1055</v>
      </c>
      <c r="D596" s="268" t="s">
        <v>160</v>
      </c>
      <c r="E596" s="269" t="s">
        <v>1056</v>
      </c>
      <c r="F596" s="270" t="s">
        <v>1057</v>
      </c>
      <c r="G596" s="271" t="s">
        <v>970</v>
      </c>
      <c r="H596" s="272">
        <v>1</v>
      </c>
      <c r="I596" s="152"/>
      <c r="J596" s="273">
        <f t="shared" si="0"/>
        <v>0</v>
      </c>
      <c r="K596" s="274"/>
      <c r="L596" s="188"/>
      <c r="M596" s="275" t="s">
        <v>1</v>
      </c>
      <c r="N596" s="276" t="s">
        <v>37</v>
      </c>
      <c r="O596" s="277"/>
      <c r="P596" s="278">
        <f t="shared" si="1"/>
        <v>0</v>
      </c>
      <c r="Q596" s="278">
        <v>0</v>
      </c>
      <c r="R596" s="278">
        <f t="shared" si="2"/>
        <v>0</v>
      </c>
      <c r="S596" s="278">
        <v>0</v>
      </c>
      <c r="T596" s="279">
        <f t="shared" si="3"/>
        <v>0</v>
      </c>
      <c r="U596" s="187"/>
      <c r="V596" s="187"/>
      <c r="W596" s="187"/>
      <c r="X596" s="187"/>
      <c r="Y596" s="187"/>
      <c r="Z596" s="187"/>
      <c r="AA596" s="187"/>
      <c r="AB596" s="187"/>
      <c r="AC596" s="187"/>
      <c r="AD596" s="187"/>
      <c r="AE596" s="187"/>
      <c r="AR596" s="280" t="s">
        <v>1019</v>
      </c>
      <c r="AT596" s="280" t="s">
        <v>160</v>
      </c>
      <c r="AU596" s="280" t="s">
        <v>81</v>
      </c>
      <c r="AY596" s="180" t="s">
        <v>158</v>
      </c>
      <c r="BE596" s="281">
        <f t="shared" si="4"/>
        <v>0</v>
      </c>
      <c r="BF596" s="281">
        <f t="shared" si="5"/>
        <v>0</v>
      </c>
      <c r="BG596" s="281">
        <f t="shared" si="6"/>
        <v>0</v>
      </c>
      <c r="BH596" s="281">
        <f t="shared" si="7"/>
        <v>0</v>
      </c>
      <c r="BI596" s="281">
        <f t="shared" si="8"/>
        <v>0</v>
      </c>
      <c r="BJ596" s="180" t="s">
        <v>79</v>
      </c>
      <c r="BK596" s="281">
        <f t="shared" si="9"/>
        <v>0</v>
      </c>
      <c r="BL596" s="180" t="s">
        <v>1019</v>
      </c>
      <c r="BM596" s="280" t="s">
        <v>1058</v>
      </c>
    </row>
    <row r="597" spans="1:65" s="190" customFormat="1" ht="21.75" customHeight="1">
      <c r="A597" s="187"/>
      <c r="B597" s="188"/>
      <c r="C597" s="268" t="s">
        <v>1059</v>
      </c>
      <c r="D597" s="268" t="s">
        <v>160</v>
      </c>
      <c r="E597" s="269" t="s">
        <v>1060</v>
      </c>
      <c r="F597" s="270" t="s">
        <v>1061</v>
      </c>
      <c r="G597" s="271" t="s">
        <v>970</v>
      </c>
      <c r="H597" s="272">
        <v>1</v>
      </c>
      <c r="I597" s="152"/>
      <c r="J597" s="273">
        <f t="shared" si="0"/>
        <v>0</v>
      </c>
      <c r="K597" s="274"/>
      <c r="L597" s="188"/>
      <c r="M597" s="275" t="s">
        <v>1</v>
      </c>
      <c r="N597" s="276" t="s">
        <v>37</v>
      </c>
      <c r="O597" s="277"/>
      <c r="P597" s="278">
        <f t="shared" si="1"/>
        <v>0</v>
      </c>
      <c r="Q597" s="278">
        <v>0</v>
      </c>
      <c r="R597" s="278">
        <f t="shared" si="2"/>
        <v>0</v>
      </c>
      <c r="S597" s="278">
        <v>0</v>
      </c>
      <c r="T597" s="279">
        <f t="shared" si="3"/>
        <v>0</v>
      </c>
      <c r="U597" s="187"/>
      <c r="V597" s="187"/>
      <c r="W597" s="187"/>
      <c r="X597" s="187"/>
      <c r="Y597" s="187"/>
      <c r="Z597" s="187"/>
      <c r="AA597" s="187"/>
      <c r="AB597" s="187"/>
      <c r="AC597" s="187"/>
      <c r="AD597" s="187"/>
      <c r="AE597" s="187"/>
      <c r="AR597" s="280" t="s">
        <v>1019</v>
      </c>
      <c r="AT597" s="280" t="s">
        <v>160</v>
      </c>
      <c r="AU597" s="280" t="s">
        <v>81</v>
      </c>
      <c r="AY597" s="180" t="s">
        <v>158</v>
      </c>
      <c r="BE597" s="281">
        <f t="shared" si="4"/>
        <v>0</v>
      </c>
      <c r="BF597" s="281">
        <f t="shared" si="5"/>
        <v>0</v>
      </c>
      <c r="BG597" s="281">
        <f t="shared" si="6"/>
        <v>0</v>
      </c>
      <c r="BH597" s="281">
        <f t="shared" si="7"/>
        <v>0</v>
      </c>
      <c r="BI597" s="281">
        <f t="shared" si="8"/>
        <v>0</v>
      </c>
      <c r="BJ597" s="180" t="s">
        <v>79</v>
      </c>
      <c r="BK597" s="281">
        <f t="shared" si="9"/>
        <v>0</v>
      </c>
      <c r="BL597" s="180" t="s">
        <v>1019</v>
      </c>
      <c r="BM597" s="280" t="s">
        <v>1062</v>
      </c>
    </row>
    <row r="598" spans="1:65" s="190" customFormat="1" ht="16.5" customHeight="1">
      <c r="A598" s="187"/>
      <c r="B598" s="188"/>
      <c r="C598" s="268" t="s">
        <v>1063</v>
      </c>
      <c r="D598" s="268" t="s">
        <v>160</v>
      </c>
      <c r="E598" s="269" t="s">
        <v>1064</v>
      </c>
      <c r="F598" s="270" t="s">
        <v>1065</v>
      </c>
      <c r="G598" s="271" t="s">
        <v>970</v>
      </c>
      <c r="H598" s="272">
        <v>1</v>
      </c>
      <c r="I598" s="152"/>
      <c r="J598" s="273">
        <f t="shared" si="0"/>
        <v>0</v>
      </c>
      <c r="K598" s="274"/>
      <c r="L598" s="188"/>
      <c r="M598" s="275" t="s">
        <v>1</v>
      </c>
      <c r="N598" s="276" t="s">
        <v>37</v>
      </c>
      <c r="O598" s="277"/>
      <c r="P598" s="278">
        <f t="shared" si="1"/>
        <v>0</v>
      </c>
      <c r="Q598" s="278">
        <v>0</v>
      </c>
      <c r="R598" s="278">
        <f t="shared" si="2"/>
        <v>0</v>
      </c>
      <c r="S598" s="278">
        <v>0</v>
      </c>
      <c r="T598" s="279">
        <f t="shared" si="3"/>
        <v>0</v>
      </c>
      <c r="U598" s="187"/>
      <c r="V598" s="187"/>
      <c r="W598" s="187"/>
      <c r="X598" s="187"/>
      <c r="Y598" s="187"/>
      <c r="Z598" s="187"/>
      <c r="AA598" s="187"/>
      <c r="AB598" s="187"/>
      <c r="AC598" s="187"/>
      <c r="AD598" s="187"/>
      <c r="AE598" s="187"/>
      <c r="AR598" s="280" t="s">
        <v>1019</v>
      </c>
      <c r="AT598" s="280" t="s">
        <v>160</v>
      </c>
      <c r="AU598" s="280" t="s">
        <v>81</v>
      </c>
      <c r="AY598" s="180" t="s">
        <v>158</v>
      </c>
      <c r="BE598" s="281">
        <f t="shared" si="4"/>
        <v>0</v>
      </c>
      <c r="BF598" s="281">
        <f t="shared" si="5"/>
        <v>0</v>
      </c>
      <c r="BG598" s="281">
        <f t="shared" si="6"/>
        <v>0</v>
      </c>
      <c r="BH598" s="281">
        <f t="shared" si="7"/>
        <v>0</v>
      </c>
      <c r="BI598" s="281">
        <f t="shared" si="8"/>
        <v>0</v>
      </c>
      <c r="BJ598" s="180" t="s">
        <v>79</v>
      </c>
      <c r="BK598" s="281">
        <f t="shared" si="9"/>
        <v>0</v>
      </c>
      <c r="BL598" s="180" t="s">
        <v>1019</v>
      </c>
      <c r="BM598" s="280" t="s">
        <v>1066</v>
      </c>
    </row>
    <row r="599" spans="1:65" s="190" customFormat="1" ht="16.5" customHeight="1">
      <c r="A599" s="187"/>
      <c r="B599" s="188"/>
      <c r="C599" s="268" t="s">
        <v>1067</v>
      </c>
      <c r="D599" s="268" t="s">
        <v>160</v>
      </c>
      <c r="E599" s="269" t="s">
        <v>1068</v>
      </c>
      <c r="F599" s="270" t="s">
        <v>1069</v>
      </c>
      <c r="G599" s="271" t="s">
        <v>970</v>
      </c>
      <c r="H599" s="272">
        <v>1</v>
      </c>
      <c r="I599" s="152"/>
      <c r="J599" s="273">
        <f t="shared" si="0"/>
        <v>0</v>
      </c>
      <c r="K599" s="274"/>
      <c r="L599" s="188"/>
      <c r="M599" s="275" t="s">
        <v>1</v>
      </c>
      <c r="N599" s="276" t="s">
        <v>37</v>
      </c>
      <c r="O599" s="277"/>
      <c r="P599" s="278">
        <f t="shared" si="1"/>
        <v>0</v>
      </c>
      <c r="Q599" s="278">
        <v>0</v>
      </c>
      <c r="R599" s="278">
        <f t="shared" si="2"/>
        <v>0</v>
      </c>
      <c r="S599" s="278">
        <v>0</v>
      </c>
      <c r="T599" s="279">
        <f t="shared" si="3"/>
        <v>0</v>
      </c>
      <c r="U599" s="187"/>
      <c r="V599" s="187"/>
      <c r="W599" s="187"/>
      <c r="X599" s="187"/>
      <c r="Y599" s="187"/>
      <c r="Z599" s="187"/>
      <c r="AA599" s="187"/>
      <c r="AB599" s="187"/>
      <c r="AC599" s="187"/>
      <c r="AD599" s="187"/>
      <c r="AE599" s="187"/>
      <c r="AR599" s="280" t="s">
        <v>1019</v>
      </c>
      <c r="AT599" s="280" t="s">
        <v>160</v>
      </c>
      <c r="AU599" s="280" t="s">
        <v>81</v>
      </c>
      <c r="AY599" s="180" t="s">
        <v>158</v>
      </c>
      <c r="BE599" s="281">
        <f t="shared" si="4"/>
        <v>0</v>
      </c>
      <c r="BF599" s="281">
        <f t="shared" si="5"/>
        <v>0</v>
      </c>
      <c r="BG599" s="281">
        <f t="shared" si="6"/>
        <v>0</v>
      </c>
      <c r="BH599" s="281">
        <f t="shared" si="7"/>
        <v>0</v>
      </c>
      <c r="BI599" s="281">
        <f t="shared" si="8"/>
        <v>0</v>
      </c>
      <c r="BJ599" s="180" t="s">
        <v>79</v>
      </c>
      <c r="BK599" s="281">
        <f t="shared" si="9"/>
        <v>0</v>
      </c>
      <c r="BL599" s="180" t="s">
        <v>1019</v>
      </c>
      <c r="BM599" s="280" t="s">
        <v>1070</v>
      </c>
    </row>
    <row r="600" spans="1:65" s="190" customFormat="1" ht="16.5" customHeight="1">
      <c r="A600" s="187"/>
      <c r="B600" s="188"/>
      <c r="C600" s="268" t="s">
        <v>1071</v>
      </c>
      <c r="D600" s="268" t="s">
        <v>160</v>
      </c>
      <c r="E600" s="269" t="s">
        <v>1072</v>
      </c>
      <c r="F600" s="270" t="s">
        <v>1073</v>
      </c>
      <c r="G600" s="271" t="s">
        <v>970</v>
      </c>
      <c r="H600" s="272">
        <v>1</v>
      </c>
      <c r="I600" s="152"/>
      <c r="J600" s="273">
        <f t="shared" si="0"/>
        <v>0</v>
      </c>
      <c r="K600" s="274"/>
      <c r="L600" s="188"/>
      <c r="M600" s="275" t="s">
        <v>1</v>
      </c>
      <c r="N600" s="276" t="s">
        <v>37</v>
      </c>
      <c r="O600" s="277"/>
      <c r="P600" s="278">
        <f t="shared" si="1"/>
        <v>0</v>
      </c>
      <c r="Q600" s="278">
        <v>0</v>
      </c>
      <c r="R600" s="278">
        <f t="shared" si="2"/>
        <v>0</v>
      </c>
      <c r="S600" s="278">
        <v>0</v>
      </c>
      <c r="T600" s="279">
        <f t="shared" si="3"/>
        <v>0</v>
      </c>
      <c r="U600" s="187"/>
      <c r="V600" s="187"/>
      <c r="W600" s="187"/>
      <c r="X600" s="187"/>
      <c r="Y600" s="187"/>
      <c r="Z600" s="187"/>
      <c r="AA600" s="187"/>
      <c r="AB600" s="187"/>
      <c r="AC600" s="187"/>
      <c r="AD600" s="187"/>
      <c r="AE600" s="187"/>
      <c r="AR600" s="280" t="s">
        <v>1019</v>
      </c>
      <c r="AT600" s="280" t="s">
        <v>160</v>
      </c>
      <c r="AU600" s="280" t="s">
        <v>81</v>
      </c>
      <c r="AY600" s="180" t="s">
        <v>158</v>
      </c>
      <c r="BE600" s="281">
        <f t="shared" si="4"/>
        <v>0</v>
      </c>
      <c r="BF600" s="281">
        <f t="shared" si="5"/>
        <v>0</v>
      </c>
      <c r="BG600" s="281">
        <f t="shared" si="6"/>
        <v>0</v>
      </c>
      <c r="BH600" s="281">
        <f t="shared" si="7"/>
        <v>0</v>
      </c>
      <c r="BI600" s="281">
        <f t="shared" si="8"/>
        <v>0</v>
      </c>
      <c r="BJ600" s="180" t="s">
        <v>79</v>
      </c>
      <c r="BK600" s="281">
        <f t="shared" si="9"/>
        <v>0</v>
      </c>
      <c r="BL600" s="180" t="s">
        <v>1019</v>
      </c>
      <c r="BM600" s="280" t="s">
        <v>1074</v>
      </c>
    </row>
    <row r="601" spans="1:65" s="190" customFormat="1" ht="16.5" customHeight="1">
      <c r="A601" s="187"/>
      <c r="B601" s="188"/>
      <c r="C601" s="268" t="s">
        <v>1075</v>
      </c>
      <c r="D601" s="268" t="s">
        <v>160</v>
      </c>
      <c r="E601" s="269" t="s">
        <v>1076</v>
      </c>
      <c r="F601" s="270" t="s">
        <v>1077</v>
      </c>
      <c r="G601" s="271" t="s">
        <v>970</v>
      </c>
      <c r="H601" s="272">
        <v>1</v>
      </c>
      <c r="I601" s="152"/>
      <c r="J601" s="273">
        <f t="shared" si="0"/>
        <v>0</v>
      </c>
      <c r="K601" s="274"/>
      <c r="L601" s="188"/>
      <c r="M601" s="275" t="s">
        <v>1</v>
      </c>
      <c r="N601" s="276" t="s">
        <v>37</v>
      </c>
      <c r="O601" s="277"/>
      <c r="P601" s="278">
        <f t="shared" si="1"/>
        <v>0</v>
      </c>
      <c r="Q601" s="278">
        <v>0</v>
      </c>
      <c r="R601" s="278">
        <f t="shared" si="2"/>
        <v>0</v>
      </c>
      <c r="S601" s="278">
        <v>0</v>
      </c>
      <c r="T601" s="279">
        <f t="shared" si="3"/>
        <v>0</v>
      </c>
      <c r="U601" s="187"/>
      <c r="V601" s="187"/>
      <c r="W601" s="187"/>
      <c r="X601" s="187"/>
      <c r="Y601" s="187"/>
      <c r="Z601" s="187"/>
      <c r="AA601" s="187"/>
      <c r="AB601" s="187"/>
      <c r="AC601" s="187"/>
      <c r="AD601" s="187"/>
      <c r="AE601" s="187"/>
      <c r="AR601" s="280" t="s">
        <v>1019</v>
      </c>
      <c r="AT601" s="280" t="s">
        <v>160</v>
      </c>
      <c r="AU601" s="280" t="s">
        <v>81</v>
      </c>
      <c r="AY601" s="180" t="s">
        <v>158</v>
      </c>
      <c r="BE601" s="281">
        <f t="shared" si="4"/>
        <v>0</v>
      </c>
      <c r="BF601" s="281">
        <f t="shared" si="5"/>
        <v>0</v>
      </c>
      <c r="BG601" s="281">
        <f t="shared" si="6"/>
        <v>0</v>
      </c>
      <c r="BH601" s="281">
        <f t="shared" si="7"/>
        <v>0</v>
      </c>
      <c r="BI601" s="281">
        <f t="shared" si="8"/>
        <v>0</v>
      </c>
      <c r="BJ601" s="180" t="s">
        <v>79</v>
      </c>
      <c r="BK601" s="281">
        <f t="shared" si="9"/>
        <v>0</v>
      </c>
      <c r="BL601" s="180" t="s">
        <v>1019</v>
      </c>
      <c r="BM601" s="280" t="s">
        <v>1078</v>
      </c>
    </row>
    <row r="602" spans="1:65" s="190" customFormat="1" ht="16.5" customHeight="1">
      <c r="A602" s="187"/>
      <c r="B602" s="188"/>
      <c r="C602" s="268" t="s">
        <v>1079</v>
      </c>
      <c r="D602" s="268" t="s">
        <v>160</v>
      </c>
      <c r="E602" s="269" t="s">
        <v>1080</v>
      </c>
      <c r="F602" s="270" t="s">
        <v>1081</v>
      </c>
      <c r="G602" s="271" t="s">
        <v>970</v>
      </c>
      <c r="H602" s="272">
        <v>1</v>
      </c>
      <c r="I602" s="152"/>
      <c r="J602" s="273">
        <f t="shared" si="0"/>
        <v>0</v>
      </c>
      <c r="K602" s="274"/>
      <c r="L602" s="188"/>
      <c r="M602" s="275" t="s">
        <v>1</v>
      </c>
      <c r="N602" s="276" t="s">
        <v>37</v>
      </c>
      <c r="O602" s="277"/>
      <c r="P602" s="278">
        <f t="shared" si="1"/>
        <v>0</v>
      </c>
      <c r="Q602" s="278">
        <v>0</v>
      </c>
      <c r="R602" s="278">
        <f t="shared" si="2"/>
        <v>0</v>
      </c>
      <c r="S602" s="278">
        <v>0</v>
      </c>
      <c r="T602" s="279">
        <f t="shared" si="3"/>
        <v>0</v>
      </c>
      <c r="U602" s="187"/>
      <c r="V602" s="187"/>
      <c r="W602" s="187"/>
      <c r="X602" s="187"/>
      <c r="Y602" s="187"/>
      <c r="Z602" s="187"/>
      <c r="AA602" s="187"/>
      <c r="AB602" s="187"/>
      <c r="AC602" s="187"/>
      <c r="AD602" s="187"/>
      <c r="AE602" s="187"/>
      <c r="AR602" s="280" t="s">
        <v>1019</v>
      </c>
      <c r="AT602" s="280" t="s">
        <v>160</v>
      </c>
      <c r="AU602" s="280" t="s">
        <v>81</v>
      </c>
      <c r="AY602" s="180" t="s">
        <v>158</v>
      </c>
      <c r="BE602" s="281">
        <f t="shared" si="4"/>
        <v>0</v>
      </c>
      <c r="BF602" s="281">
        <f t="shared" si="5"/>
        <v>0</v>
      </c>
      <c r="BG602" s="281">
        <f t="shared" si="6"/>
        <v>0</v>
      </c>
      <c r="BH602" s="281">
        <f t="shared" si="7"/>
        <v>0</v>
      </c>
      <c r="BI602" s="281">
        <f t="shared" si="8"/>
        <v>0</v>
      </c>
      <c r="BJ602" s="180" t="s">
        <v>79</v>
      </c>
      <c r="BK602" s="281">
        <f t="shared" si="9"/>
        <v>0</v>
      </c>
      <c r="BL602" s="180" t="s">
        <v>1019</v>
      </c>
      <c r="BM602" s="280" t="s">
        <v>1082</v>
      </c>
    </row>
    <row r="603" spans="2:63" s="255" customFormat="1" ht="22.9" customHeight="1">
      <c r="B603" s="256"/>
      <c r="D603" s="257" t="s">
        <v>71</v>
      </c>
      <c r="E603" s="266" t="s">
        <v>1083</v>
      </c>
      <c r="F603" s="266" t="s">
        <v>1084</v>
      </c>
      <c r="J603" s="267">
        <f>BK603</f>
        <v>0</v>
      </c>
      <c r="L603" s="256"/>
      <c r="M603" s="260"/>
      <c r="N603" s="261"/>
      <c r="O603" s="261"/>
      <c r="P603" s="262">
        <f>SUM(P604:P606)</f>
        <v>0</v>
      </c>
      <c r="Q603" s="261"/>
      <c r="R603" s="262">
        <f>SUM(R604:R606)</f>
        <v>0</v>
      </c>
      <c r="S603" s="261"/>
      <c r="T603" s="263">
        <f>SUM(T604:T606)</f>
        <v>0</v>
      </c>
      <c r="AR603" s="257" t="s">
        <v>181</v>
      </c>
      <c r="AT603" s="264" t="s">
        <v>71</v>
      </c>
      <c r="AU603" s="264" t="s">
        <v>79</v>
      </c>
      <c r="AY603" s="257" t="s">
        <v>158</v>
      </c>
      <c r="BK603" s="265">
        <f>SUM(BK604:BK606)</f>
        <v>0</v>
      </c>
    </row>
    <row r="604" spans="1:65" s="190" customFormat="1" ht="16.5" customHeight="1">
      <c r="A604" s="187"/>
      <c r="B604" s="188"/>
      <c r="C604" s="268" t="s">
        <v>1085</v>
      </c>
      <c r="D604" s="268" t="s">
        <v>160</v>
      </c>
      <c r="E604" s="269" t="s">
        <v>1086</v>
      </c>
      <c r="F604" s="270" t="s">
        <v>1087</v>
      </c>
      <c r="G604" s="271" t="s">
        <v>970</v>
      </c>
      <c r="H604" s="272">
        <v>1</v>
      </c>
      <c r="I604" s="152"/>
      <c r="J604" s="273">
        <f>ROUND(I604*H604,2)</f>
        <v>0</v>
      </c>
      <c r="K604" s="274"/>
      <c r="L604" s="188"/>
      <c r="M604" s="275" t="s">
        <v>1</v>
      </c>
      <c r="N604" s="276" t="s">
        <v>37</v>
      </c>
      <c r="O604" s="277"/>
      <c r="P604" s="278">
        <f>O604*H604</f>
        <v>0</v>
      </c>
      <c r="Q604" s="278">
        <v>0</v>
      </c>
      <c r="R604" s="278">
        <f>Q604*H604</f>
        <v>0</v>
      </c>
      <c r="S604" s="278">
        <v>0</v>
      </c>
      <c r="T604" s="279">
        <f>S604*H604</f>
        <v>0</v>
      </c>
      <c r="U604" s="187"/>
      <c r="V604" s="187"/>
      <c r="W604" s="187"/>
      <c r="X604" s="187"/>
      <c r="Y604" s="187"/>
      <c r="Z604" s="187"/>
      <c r="AA604" s="187"/>
      <c r="AB604" s="187"/>
      <c r="AC604" s="187"/>
      <c r="AD604" s="187"/>
      <c r="AE604" s="187"/>
      <c r="AR604" s="280" t="s">
        <v>1019</v>
      </c>
      <c r="AT604" s="280" t="s">
        <v>160</v>
      </c>
      <c r="AU604" s="280" t="s">
        <v>81</v>
      </c>
      <c r="AY604" s="180" t="s">
        <v>158</v>
      </c>
      <c r="BE604" s="281">
        <f>IF(N604="základní",J604,0)</f>
        <v>0</v>
      </c>
      <c r="BF604" s="281">
        <f>IF(N604="snížená",J604,0)</f>
        <v>0</v>
      </c>
      <c r="BG604" s="281">
        <f>IF(N604="zákl. přenesená",J604,0)</f>
        <v>0</v>
      </c>
      <c r="BH604" s="281">
        <f>IF(N604="sníž. přenesená",J604,0)</f>
        <v>0</v>
      </c>
      <c r="BI604" s="281">
        <f>IF(N604="nulová",J604,0)</f>
        <v>0</v>
      </c>
      <c r="BJ604" s="180" t="s">
        <v>79</v>
      </c>
      <c r="BK604" s="281">
        <f>ROUND(I604*H604,2)</f>
        <v>0</v>
      </c>
      <c r="BL604" s="180" t="s">
        <v>1019</v>
      </c>
      <c r="BM604" s="280" t="s">
        <v>1088</v>
      </c>
    </row>
    <row r="605" spans="1:65" s="190" customFormat="1" ht="16.5" customHeight="1">
      <c r="A605" s="187"/>
      <c r="B605" s="188"/>
      <c r="C605" s="268" t="s">
        <v>1089</v>
      </c>
      <c r="D605" s="268" t="s">
        <v>160</v>
      </c>
      <c r="E605" s="269" t="s">
        <v>1090</v>
      </c>
      <c r="F605" s="270" t="s">
        <v>1091</v>
      </c>
      <c r="G605" s="271" t="s">
        <v>970</v>
      </c>
      <c r="H605" s="272">
        <v>1</v>
      </c>
      <c r="I605" s="152"/>
      <c r="J605" s="273">
        <f>ROUND(I605*H605,2)</f>
        <v>0</v>
      </c>
      <c r="K605" s="274"/>
      <c r="L605" s="188"/>
      <c r="M605" s="275" t="s">
        <v>1</v>
      </c>
      <c r="N605" s="276" t="s">
        <v>37</v>
      </c>
      <c r="O605" s="277"/>
      <c r="P605" s="278">
        <f>O605*H605</f>
        <v>0</v>
      </c>
      <c r="Q605" s="278">
        <v>0</v>
      </c>
      <c r="R605" s="278">
        <f>Q605*H605</f>
        <v>0</v>
      </c>
      <c r="S605" s="278">
        <v>0</v>
      </c>
      <c r="T605" s="279">
        <f>S605*H605</f>
        <v>0</v>
      </c>
      <c r="U605" s="187"/>
      <c r="V605" s="187"/>
      <c r="W605" s="187"/>
      <c r="X605" s="187"/>
      <c r="Y605" s="187"/>
      <c r="Z605" s="187"/>
      <c r="AA605" s="187"/>
      <c r="AB605" s="187"/>
      <c r="AC605" s="187"/>
      <c r="AD605" s="187"/>
      <c r="AE605" s="187"/>
      <c r="AR605" s="280" t="s">
        <v>1019</v>
      </c>
      <c r="AT605" s="280" t="s">
        <v>160</v>
      </c>
      <c r="AU605" s="280" t="s">
        <v>81</v>
      </c>
      <c r="AY605" s="180" t="s">
        <v>158</v>
      </c>
      <c r="BE605" s="281">
        <f>IF(N605="základní",J605,0)</f>
        <v>0</v>
      </c>
      <c r="BF605" s="281">
        <f>IF(N605="snížená",J605,0)</f>
        <v>0</v>
      </c>
      <c r="BG605" s="281">
        <f>IF(N605="zákl. přenesená",J605,0)</f>
        <v>0</v>
      </c>
      <c r="BH605" s="281">
        <f>IF(N605="sníž. přenesená",J605,0)</f>
        <v>0</v>
      </c>
      <c r="BI605" s="281">
        <f>IF(N605="nulová",J605,0)</f>
        <v>0</v>
      </c>
      <c r="BJ605" s="180" t="s">
        <v>79</v>
      </c>
      <c r="BK605" s="281">
        <f>ROUND(I605*H605,2)</f>
        <v>0</v>
      </c>
      <c r="BL605" s="180" t="s">
        <v>1019</v>
      </c>
      <c r="BM605" s="280" t="s">
        <v>1092</v>
      </c>
    </row>
    <row r="606" spans="1:65" s="190" customFormat="1" ht="16.5" customHeight="1">
      <c r="A606" s="187"/>
      <c r="B606" s="188"/>
      <c r="C606" s="268" t="s">
        <v>1093</v>
      </c>
      <c r="D606" s="268" t="s">
        <v>160</v>
      </c>
      <c r="E606" s="269" t="s">
        <v>1094</v>
      </c>
      <c r="F606" s="270" t="s">
        <v>1095</v>
      </c>
      <c r="G606" s="271" t="s">
        <v>970</v>
      </c>
      <c r="H606" s="272">
        <v>1</v>
      </c>
      <c r="I606" s="152"/>
      <c r="J606" s="273">
        <f>ROUND(I606*H606,2)</f>
        <v>0</v>
      </c>
      <c r="K606" s="274"/>
      <c r="L606" s="188"/>
      <c r="M606" s="308" t="s">
        <v>1</v>
      </c>
      <c r="N606" s="309" t="s">
        <v>37</v>
      </c>
      <c r="O606" s="310"/>
      <c r="P606" s="311">
        <f>O606*H606</f>
        <v>0</v>
      </c>
      <c r="Q606" s="311">
        <v>0</v>
      </c>
      <c r="R606" s="311">
        <f>Q606*H606</f>
        <v>0</v>
      </c>
      <c r="S606" s="311">
        <v>0</v>
      </c>
      <c r="T606" s="312">
        <f>S606*H606</f>
        <v>0</v>
      </c>
      <c r="U606" s="187"/>
      <c r="V606" s="187"/>
      <c r="W606" s="187"/>
      <c r="X606" s="187"/>
      <c r="Y606" s="187"/>
      <c r="Z606" s="187"/>
      <c r="AA606" s="187"/>
      <c r="AB606" s="187"/>
      <c r="AC606" s="187"/>
      <c r="AD606" s="187"/>
      <c r="AE606" s="187"/>
      <c r="AR606" s="280" t="s">
        <v>1019</v>
      </c>
      <c r="AT606" s="280" t="s">
        <v>160</v>
      </c>
      <c r="AU606" s="280" t="s">
        <v>81</v>
      </c>
      <c r="AY606" s="180" t="s">
        <v>158</v>
      </c>
      <c r="BE606" s="281">
        <f>IF(N606="základní",J606,0)</f>
        <v>0</v>
      </c>
      <c r="BF606" s="281">
        <f>IF(N606="snížená",J606,0)</f>
        <v>0</v>
      </c>
      <c r="BG606" s="281">
        <f>IF(N606="zákl. přenesená",J606,0)</f>
        <v>0</v>
      </c>
      <c r="BH606" s="281">
        <f>IF(N606="sníž. přenesená",J606,0)</f>
        <v>0</v>
      </c>
      <c r="BI606" s="281">
        <f>IF(N606="nulová",J606,0)</f>
        <v>0</v>
      </c>
      <c r="BJ606" s="180" t="s">
        <v>79</v>
      </c>
      <c r="BK606" s="281">
        <f>ROUND(I606*H606,2)</f>
        <v>0</v>
      </c>
      <c r="BL606" s="180" t="s">
        <v>1019</v>
      </c>
      <c r="BM606" s="280" t="s">
        <v>1096</v>
      </c>
    </row>
    <row r="607" spans="1:31" s="190" customFormat="1" ht="6.95" customHeight="1">
      <c r="A607" s="187"/>
      <c r="B607" s="219"/>
      <c r="C607" s="220"/>
      <c r="D607" s="220"/>
      <c r="E607" s="220"/>
      <c r="F607" s="220"/>
      <c r="G607" s="220"/>
      <c r="H607" s="220"/>
      <c r="I607" s="220"/>
      <c r="J607" s="220"/>
      <c r="K607" s="220"/>
      <c r="L607" s="188"/>
      <c r="M607" s="187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  <c r="AB607" s="187"/>
      <c r="AC607" s="187"/>
      <c r="AD607" s="187"/>
      <c r="AE607" s="187"/>
    </row>
  </sheetData>
  <sheetProtection algorithmName="SHA-512" hashValue="1dVPzmMU51H5RnTVdAuqwlutS9YCjKwtVbGsWTltl6QZna9QZTIR31AH62blwh+hPz4b0ISQtEUgTB6MN9fu+g==" saltValue="UQcxQLApXoEoRgnT1kzuWQ==" spinCount="100000" sheet="1" objects="1" scenarios="1"/>
  <autoFilter ref="C137:K606"/>
  <mergeCells count="12">
    <mergeCell ref="E130:H130"/>
    <mergeCell ref="L2:V2"/>
    <mergeCell ref="E85:H85"/>
    <mergeCell ref="E87:H87"/>
    <mergeCell ref="E89:H89"/>
    <mergeCell ref="E126:H126"/>
    <mergeCell ref="E128:H12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 topLeftCell="A1"/>
  </sheetViews>
  <sheetFormatPr defaultColWidth="9.140625" defaultRowHeight="12"/>
  <cols>
    <col min="1" max="1" width="56.00390625" style="1" customWidth="1"/>
    <col min="2" max="2" width="11.140625" style="161" customWidth="1"/>
    <col min="3" max="3" width="12.140625" style="177" customWidth="1"/>
    <col min="4" max="4" width="11.8515625" style="162" customWidth="1"/>
    <col min="5" max="5" width="12.28125" style="163" customWidth="1"/>
    <col min="6" max="256" width="9.28125" style="1" customWidth="1"/>
    <col min="257" max="257" width="56.00390625" style="1" customWidth="1"/>
    <col min="258" max="258" width="11.140625" style="1" customWidth="1"/>
    <col min="259" max="259" width="12.140625" style="1" customWidth="1"/>
    <col min="260" max="260" width="11.8515625" style="1" customWidth="1"/>
    <col min="261" max="261" width="12.28125" style="1" customWidth="1"/>
    <col min="262" max="512" width="9.28125" style="1" customWidth="1"/>
    <col min="513" max="513" width="56.00390625" style="1" customWidth="1"/>
    <col min="514" max="514" width="11.140625" style="1" customWidth="1"/>
    <col min="515" max="515" width="12.140625" style="1" customWidth="1"/>
    <col min="516" max="516" width="11.8515625" style="1" customWidth="1"/>
    <col min="517" max="517" width="12.28125" style="1" customWidth="1"/>
    <col min="518" max="768" width="9.28125" style="1" customWidth="1"/>
    <col min="769" max="769" width="56.00390625" style="1" customWidth="1"/>
    <col min="770" max="770" width="11.140625" style="1" customWidth="1"/>
    <col min="771" max="771" width="12.140625" style="1" customWidth="1"/>
    <col min="772" max="772" width="11.8515625" style="1" customWidth="1"/>
    <col min="773" max="773" width="12.28125" style="1" customWidth="1"/>
    <col min="774" max="1024" width="9.28125" style="1" customWidth="1"/>
    <col min="1025" max="1025" width="56.00390625" style="1" customWidth="1"/>
    <col min="1026" max="1026" width="11.140625" style="1" customWidth="1"/>
    <col min="1027" max="1027" width="12.140625" style="1" customWidth="1"/>
    <col min="1028" max="1028" width="11.8515625" style="1" customWidth="1"/>
    <col min="1029" max="1029" width="12.28125" style="1" customWidth="1"/>
    <col min="1030" max="1280" width="9.28125" style="1" customWidth="1"/>
    <col min="1281" max="1281" width="56.00390625" style="1" customWidth="1"/>
    <col min="1282" max="1282" width="11.140625" style="1" customWidth="1"/>
    <col min="1283" max="1283" width="12.140625" style="1" customWidth="1"/>
    <col min="1284" max="1284" width="11.8515625" style="1" customWidth="1"/>
    <col min="1285" max="1285" width="12.28125" style="1" customWidth="1"/>
    <col min="1286" max="1536" width="9.28125" style="1" customWidth="1"/>
    <col min="1537" max="1537" width="56.00390625" style="1" customWidth="1"/>
    <col min="1538" max="1538" width="11.140625" style="1" customWidth="1"/>
    <col min="1539" max="1539" width="12.140625" style="1" customWidth="1"/>
    <col min="1540" max="1540" width="11.8515625" style="1" customWidth="1"/>
    <col min="1541" max="1541" width="12.28125" style="1" customWidth="1"/>
    <col min="1542" max="1792" width="9.28125" style="1" customWidth="1"/>
    <col min="1793" max="1793" width="56.00390625" style="1" customWidth="1"/>
    <col min="1794" max="1794" width="11.140625" style="1" customWidth="1"/>
    <col min="1795" max="1795" width="12.140625" style="1" customWidth="1"/>
    <col min="1796" max="1796" width="11.8515625" style="1" customWidth="1"/>
    <col min="1797" max="1797" width="12.28125" style="1" customWidth="1"/>
    <col min="1798" max="2048" width="9.28125" style="1" customWidth="1"/>
    <col min="2049" max="2049" width="56.00390625" style="1" customWidth="1"/>
    <col min="2050" max="2050" width="11.140625" style="1" customWidth="1"/>
    <col min="2051" max="2051" width="12.140625" style="1" customWidth="1"/>
    <col min="2052" max="2052" width="11.8515625" style="1" customWidth="1"/>
    <col min="2053" max="2053" width="12.28125" style="1" customWidth="1"/>
    <col min="2054" max="2304" width="9.28125" style="1" customWidth="1"/>
    <col min="2305" max="2305" width="56.00390625" style="1" customWidth="1"/>
    <col min="2306" max="2306" width="11.140625" style="1" customWidth="1"/>
    <col min="2307" max="2307" width="12.140625" style="1" customWidth="1"/>
    <col min="2308" max="2308" width="11.8515625" style="1" customWidth="1"/>
    <col min="2309" max="2309" width="12.28125" style="1" customWidth="1"/>
    <col min="2310" max="2560" width="9.28125" style="1" customWidth="1"/>
    <col min="2561" max="2561" width="56.00390625" style="1" customWidth="1"/>
    <col min="2562" max="2562" width="11.140625" style="1" customWidth="1"/>
    <col min="2563" max="2563" width="12.140625" style="1" customWidth="1"/>
    <col min="2564" max="2564" width="11.8515625" style="1" customWidth="1"/>
    <col min="2565" max="2565" width="12.28125" style="1" customWidth="1"/>
    <col min="2566" max="2816" width="9.28125" style="1" customWidth="1"/>
    <col min="2817" max="2817" width="56.00390625" style="1" customWidth="1"/>
    <col min="2818" max="2818" width="11.140625" style="1" customWidth="1"/>
    <col min="2819" max="2819" width="12.140625" style="1" customWidth="1"/>
    <col min="2820" max="2820" width="11.8515625" style="1" customWidth="1"/>
    <col min="2821" max="2821" width="12.28125" style="1" customWidth="1"/>
    <col min="2822" max="3072" width="9.28125" style="1" customWidth="1"/>
    <col min="3073" max="3073" width="56.00390625" style="1" customWidth="1"/>
    <col min="3074" max="3074" width="11.140625" style="1" customWidth="1"/>
    <col min="3075" max="3075" width="12.140625" style="1" customWidth="1"/>
    <col min="3076" max="3076" width="11.8515625" style="1" customWidth="1"/>
    <col min="3077" max="3077" width="12.28125" style="1" customWidth="1"/>
    <col min="3078" max="3328" width="9.28125" style="1" customWidth="1"/>
    <col min="3329" max="3329" width="56.00390625" style="1" customWidth="1"/>
    <col min="3330" max="3330" width="11.140625" style="1" customWidth="1"/>
    <col min="3331" max="3331" width="12.140625" style="1" customWidth="1"/>
    <col min="3332" max="3332" width="11.8515625" style="1" customWidth="1"/>
    <col min="3333" max="3333" width="12.28125" style="1" customWidth="1"/>
    <col min="3334" max="3584" width="9.28125" style="1" customWidth="1"/>
    <col min="3585" max="3585" width="56.00390625" style="1" customWidth="1"/>
    <col min="3586" max="3586" width="11.140625" style="1" customWidth="1"/>
    <col min="3587" max="3587" width="12.140625" style="1" customWidth="1"/>
    <col min="3588" max="3588" width="11.8515625" style="1" customWidth="1"/>
    <col min="3589" max="3589" width="12.28125" style="1" customWidth="1"/>
    <col min="3590" max="3840" width="9.28125" style="1" customWidth="1"/>
    <col min="3841" max="3841" width="56.00390625" style="1" customWidth="1"/>
    <col min="3842" max="3842" width="11.140625" style="1" customWidth="1"/>
    <col min="3843" max="3843" width="12.140625" style="1" customWidth="1"/>
    <col min="3844" max="3844" width="11.8515625" style="1" customWidth="1"/>
    <col min="3845" max="3845" width="12.28125" style="1" customWidth="1"/>
    <col min="3846" max="4096" width="9.28125" style="1" customWidth="1"/>
    <col min="4097" max="4097" width="56.00390625" style="1" customWidth="1"/>
    <col min="4098" max="4098" width="11.140625" style="1" customWidth="1"/>
    <col min="4099" max="4099" width="12.140625" style="1" customWidth="1"/>
    <col min="4100" max="4100" width="11.8515625" style="1" customWidth="1"/>
    <col min="4101" max="4101" width="12.28125" style="1" customWidth="1"/>
    <col min="4102" max="4352" width="9.28125" style="1" customWidth="1"/>
    <col min="4353" max="4353" width="56.00390625" style="1" customWidth="1"/>
    <col min="4354" max="4354" width="11.140625" style="1" customWidth="1"/>
    <col min="4355" max="4355" width="12.140625" style="1" customWidth="1"/>
    <col min="4356" max="4356" width="11.8515625" style="1" customWidth="1"/>
    <col min="4357" max="4357" width="12.28125" style="1" customWidth="1"/>
    <col min="4358" max="4608" width="9.28125" style="1" customWidth="1"/>
    <col min="4609" max="4609" width="56.00390625" style="1" customWidth="1"/>
    <col min="4610" max="4610" width="11.140625" style="1" customWidth="1"/>
    <col min="4611" max="4611" width="12.140625" style="1" customWidth="1"/>
    <col min="4612" max="4612" width="11.8515625" style="1" customWidth="1"/>
    <col min="4613" max="4613" width="12.28125" style="1" customWidth="1"/>
    <col min="4614" max="4864" width="9.28125" style="1" customWidth="1"/>
    <col min="4865" max="4865" width="56.00390625" style="1" customWidth="1"/>
    <col min="4866" max="4866" width="11.140625" style="1" customWidth="1"/>
    <col min="4867" max="4867" width="12.140625" style="1" customWidth="1"/>
    <col min="4868" max="4868" width="11.8515625" style="1" customWidth="1"/>
    <col min="4869" max="4869" width="12.28125" style="1" customWidth="1"/>
    <col min="4870" max="5120" width="9.28125" style="1" customWidth="1"/>
    <col min="5121" max="5121" width="56.00390625" style="1" customWidth="1"/>
    <col min="5122" max="5122" width="11.140625" style="1" customWidth="1"/>
    <col min="5123" max="5123" width="12.140625" style="1" customWidth="1"/>
    <col min="5124" max="5124" width="11.8515625" style="1" customWidth="1"/>
    <col min="5125" max="5125" width="12.28125" style="1" customWidth="1"/>
    <col min="5126" max="5376" width="9.28125" style="1" customWidth="1"/>
    <col min="5377" max="5377" width="56.00390625" style="1" customWidth="1"/>
    <col min="5378" max="5378" width="11.140625" style="1" customWidth="1"/>
    <col min="5379" max="5379" width="12.140625" style="1" customWidth="1"/>
    <col min="5380" max="5380" width="11.8515625" style="1" customWidth="1"/>
    <col min="5381" max="5381" width="12.28125" style="1" customWidth="1"/>
    <col min="5382" max="5632" width="9.28125" style="1" customWidth="1"/>
    <col min="5633" max="5633" width="56.00390625" style="1" customWidth="1"/>
    <col min="5634" max="5634" width="11.140625" style="1" customWidth="1"/>
    <col min="5635" max="5635" width="12.140625" style="1" customWidth="1"/>
    <col min="5636" max="5636" width="11.8515625" style="1" customWidth="1"/>
    <col min="5637" max="5637" width="12.28125" style="1" customWidth="1"/>
    <col min="5638" max="5888" width="9.28125" style="1" customWidth="1"/>
    <col min="5889" max="5889" width="56.00390625" style="1" customWidth="1"/>
    <col min="5890" max="5890" width="11.140625" style="1" customWidth="1"/>
    <col min="5891" max="5891" width="12.140625" style="1" customWidth="1"/>
    <col min="5892" max="5892" width="11.8515625" style="1" customWidth="1"/>
    <col min="5893" max="5893" width="12.28125" style="1" customWidth="1"/>
    <col min="5894" max="6144" width="9.28125" style="1" customWidth="1"/>
    <col min="6145" max="6145" width="56.00390625" style="1" customWidth="1"/>
    <col min="6146" max="6146" width="11.140625" style="1" customWidth="1"/>
    <col min="6147" max="6147" width="12.140625" style="1" customWidth="1"/>
    <col min="6148" max="6148" width="11.8515625" style="1" customWidth="1"/>
    <col min="6149" max="6149" width="12.28125" style="1" customWidth="1"/>
    <col min="6150" max="6400" width="9.28125" style="1" customWidth="1"/>
    <col min="6401" max="6401" width="56.00390625" style="1" customWidth="1"/>
    <col min="6402" max="6402" width="11.140625" style="1" customWidth="1"/>
    <col min="6403" max="6403" width="12.140625" style="1" customWidth="1"/>
    <col min="6404" max="6404" width="11.8515625" style="1" customWidth="1"/>
    <col min="6405" max="6405" width="12.28125" style="1" customWidth="1"/>
    <col min="6406" max="6656" width="9.28125" style="1" customWidth="1"/>
    <col min="6657" max="6657" width="56.00390625" style="1" customWidth="1"/>
    <col min="6658" max="6658" width="11.140625" style="1" customWidth="1"/>
    <col min="6659" max="6659" width="12.140625" style="1" customWidth="1"/>
    <col min="6660" max="6660" width="11.8515625" style="1" customWidth="1"/>
    <col min="6661" max="6661" width="12.28125" style="1" customWidth="1"/>
    <col min="6662" max="6912" width="9.28125" style="1" customWidth="1"/>
    <col min="6913" max="6913" width="56.00390625" style="1" customWidth="1"/>
    <col min="6914" max="6914" width="11.140625" style="1" customWidth="1"/>
    <col min="6915" max="6915" width="12.140625" style="1" customWidth="1"/>
    <col min="6916" max="6916" width="11.8515625" style="1" customWidth="1"/>
    <col min="6917" max="6917" width="12.28125" style="1" customWidth="1"/>
    <col min="6918" max="7168" width="9.28125" style="1" customWidth="1"/>
    <col min="7169" max="7169" width="56.00390625" style="1" customWidth="1"/>
    <col min="7170" max="7170" width="11.140625" style="1" customWidth="1"/>
    <col min="7171" max="7171" width="12.140625" style="1" customWidth="1"/>
    <col min="7172" max="7172" width="11.8515625" style="1" customWidth="1"/>
    <col min="7173" max="7173" width="12.28125" style="1" customWidth="1"/>
    <col min="7174" max="7424" width="9.28125" style="1" customWidth="1"/>
    <col min="7425" max="7425" width="56.00390625" style="1" customWidth="1"/>
    <col min="7426" max="7426" width="11.140625" style="1" customWidth="1"/>
    <col min="7427" max="7427" width="12.140625" style="1" customWidth="1"/>
    <col min="7428" max="7428" width="11.8515625" style="1" customWidth="1"/>
    <col min="7429" max="7429" width="12.28125" style="1" customWidth="1"/>
    <col min="7430" max="7680" width="9.28125" style="1" customWidth="1"/>
    <col min="7681" max="7681" width="56.00390625" style="1" customWidth="1"/>
    <col min="7682" max="7682" width="11.140625" style="1" customWidth="1"/>
    <col min="7683" max="7683" width="12.140625" style="1" customWidth="1"/>
    <col min="7684" max="7684" width="11.8515625" style="1" customWidth="1"/>
    <col min="7685" max="7685" width="12.28125" style="1" customWidth="1"/>
    <col min="7686" max="7936" width="9.28125" style="1" customWidth="1"/>
    <col min="7937" max="7937" width="56.00390625" style="1" customWidth="1"/>
    <col min="7938" max="7938" width="11.140625" style="1" customWidth="1"/>
    <col min="7939" max="7939" width="12.140625" style="1" customWidth="1"/>
    <col min="7940" max="7940" width="11.8515625" style="1" customWidth="1"/>
    <col min="7941" max="7941" width="12.28125" style="1" customWidth="1"/>
    <col min="7942" max="8192" width="9.28125" style="1" customWidth="1"/>
    <col min="8193" max="8193" width="56.00390625" style="1" customWidth="1"/>
    <col min="8194" max="8194" width="11.140625" style="1" customWidth="1"/>
    <col min="8195" max="8195" width="12.140625" style="1" customWidth="1"/>
    <col min="8196" max="8196" width="11.8515625" style="1" customWidth="1"/>
    <col min="8197" max="8197" width="12.28125" style="1" customWidth="1"/>
    <col min="8198" max="8448" width="9.28125" style="1" customWidth="1"/>
    <col min="8449" max="8449" width="56.00390625" style="1" customWidth="1"/>
    <col min="8450" max="8450" width="11.140625" style="1" customWidth="1"/>
    <col min="8451" max="8451" width="12.140625" style="1" customWidth="1"/>
    <col min="8452" max="8452" width="11.8515625" style="1" customWidth="1"/>
    <col min="8453" max="8453" width="12.28125" style="1" customWidth="1"/>
    <col min="8454" max="8704" width="9.28125" style="1" customWidth="1"/>
    <col min="8705" max="8705" width="56.00390625" style="1" customWidth="1"/>
    <col min="8706" max="8706" width="11.140625" style="1" customWidth="1"/>
    <col min="8707" max="8707" width="12.140625" style="1" customWidth="1"/>
    <col min="8708" max="8708" width="11.8515625" style="1" customWidth="1"/>
    <col min="8709" max="8709" width="12.28125" style="1" customWidth="1"/>
    <col min="8710" max="8960" width="9.28125" style="1" customWidth="1"/>
    <col min="8961" max="8961" width="56.00390625" style="1" customWidth="1"/>
    <col min="8962" max="8962" width="11.140625" style="1" customWidth="1"/>
    <col min="8963" max="8963" width="12.140625" style="1" customWidth="1"/>
    <col min="8964" max="8964" width="11.8515625" style="1" customWidth="1"/>
    <col min="8965" max="8965" width="12.28125" style="1" customWidth="1"/>
    <col min="8966" max="9216" width="9.28125" style="1" customWidth="1"/>
    <col min="9217" max="9217" width="56.00390625" style="1" customWidth="1"/>
    <col min="9218" max="9218" width="11.140625" style="1" customWidth="1"/>
    <col min="9219" max="9219" width="12.140625" style="1" customWidth="1"/>
    <col min="9220" max="9220" width="11.8515625" style="1" customWidth="1"/>
    <col min="9221" max="9221" width="12.28125" style="1" customWidth="1"/>
    <col min="9222" max="9472" width="9.28125" style="1" customWidth="1"/>
    <col min="9473" max="9473" width="56.00390625" style="1" customWidth="1"/>
    <col min="9474" max="9474" width="11.140625" style="1" customWidth="1"/>
    <col min="9475" max="9475" width="12.140625" style="1" customWidth="1"/>
    <col min="9476" max="9476" width="11.8515625" style="1" customWidth="1"/>
    <col min="9477" max="9477" width="12.28125" style="1" customWidth="1"/>
    <col min="9478" max="9728" width="9.28125" style="1" customWidth="1"/>
    <col min="9729" max="9729" width="56.00390625" style="1" customWidth="1"/>
    <col min="9730" max="9730" width="11.140625" style="1" customWidth="1"/>
    <col min="9731" max="9731" width="12.140625" style="1" customWidth="1"/>
    <col min="9732" max="9732" width="11.8515625" style="1" customWidth="1"/>
    <col min="9733" max="9733" width="12.28125" style="1" customWidth="1"/>
    <col min="9734" max="9984" width="9.28125" style="1" customWidth="1"/>
    <col min="9985" max="9985" width="56.00390625" style="1" customWidth="1"/>
    <col min="9986" max="9986" width="11.140625" style="1" customWidth="1"/>
    <col min="9987" max="9987" width="12.140625" style="1" customWidth="1"/>
    <col min="9988" max="9988" width="11.8515625" style="1" customWidth="1"/>
    <col min="9989" max="9989" width="12.28125" style="1" customWidth="1"/>
    <col min="9990" max="10240" width="9.28125" style="1" customWidth="1"/>
    <col min="10241" max="10241" width="56.00390625" style="1" customWidth="1"/>
    <col min="10242" max="10242" width="11.140625" style="1" customWidth="1"/>
    <col min="10243" max="10243" width="12.140625" style="1" customWidth="1"/>
    <col min="10244" max="10244" width="11.8515625" style="1" customWidth="1"/>
    <col min="10245" max="10245" width="12.28125" style="1" customWidth="1"/>
    <col min="10246" max="10496" width="9.28125" style="1" customWidth="1"/>
    <col min="10497" max="10497" width="56.00390625" style="1" customWidth="1"/>
    <col min="10498" max="10498" width="11.140625" style="1" customWidth="1"/>
    <col min="10499" max="10499" width="12.140625" style="1" customWidth="1"/>
    <col min="10500" max="10500" width="11.8515625" style="1" customWidth="1"/>
    <col min="10501" max="10501" width="12.28125" style="1" customWidth="1"/>
    <col min="10502" max="10752" width="9.28125" style="1" customWidth="1"/>
    <col min="10753" max="10753" width="56.00390625" style="1" customWidth="1"/>
    <col min="10754" max="10754" width="11.140625" style="1" customWidth="1"/>
    <col min="10755" max="10755" width="12.140625" style="1" customWidth="1"/>
    <col min="10756" max="10756" width="11.8515625" style="1" customWidth="1"/>
    <col min="10757" max="10757" width="12.28125" style="1" customWidth="1"/>
    <col min="10758" max="11008" width="9.28125" style="1" customWidth="1"/>
    <col min="11009" max="11009" width="56.00390625" style="1" customWidth="1"/>
    <col min="11010" max="11010" width="11.140625" style="1" customWidth="1"/>
    <col min="11011" max="11011" width="12.140625" style="1" customWidth="1"/>
    <col min="11012" max="11012" width="11.8515625" style="1" customWidth="1"/>
    <col min="11013" max="11013" width="12.28125" style="1" customWidth="1"/>
    <col min="11014" max="11264" width="9.28125" style="1" customWidth="1"/>
    <col min="11265" max="11265" width="56.00390625" style="1" customWidth="1"/>
    <col min="11266" max="11266" width="11.140625" style="1" customWidth="1"/>
    <col min="11267" max="11267" width="12.140625" style="1" customWidth="1"/>
    <col min="11268" max="11268" width="11.8515625" style="1" customWidth="1"/>
    <col min="11269" max="11269" width="12.28125" style="1" customWidth="1"/>
    <col min="11270" max="11520" width="9.28125" style="1" customWidth="1"/>
    <col min="11521" max="11521" width="56.00390625" style="1" customWidth="1"/>
    <col min="11522" max="11522" width="11.140625" style="1" customWidth="1"/>
    <col min="11523" max="11523" width="12.140625" style="1" customWidth="1"/>
    <col min="11524" max="11524" width="11.8515625" style="1" customWidth="1"/>
    <col min="11525" max="11525" width="12.28125" style="1" customWidth="1"/>
    <col min="11526" max="11776" width="9.28125" style="1" customWidth="1"/>
    <col min="11777" max="11777" width="56.00390625" style="1" customWidth="1"/>
    <col min="11778" max="11778" width="11.140625" style="1" customWidth="1"/>
    <col min="11779" max="11779" width="12.140625" style="1" customWidth="1"/>
    <col min="11780" max="11780" width="11.8515625" style="1" customWidth="1"/>
    <col min="11781" max="11781" width="12.28125" style="1" customWidth="1"/>
    <col min="11782" max="12032" width="9.28125" style="1" customWidth="1"/>
    <col min="12033" max="12033" width="56.00390625" style="1" customWidth="1"/>
    <col min="12034" max="12034" width="11.140625" style="1" customWidth="1"/>
    <col min="12035" max="12035" width="12.140625" style="1" customWidth="1"/>
    <col min="12036" max="12036" width="11.8515625" style="1" customWidth="1"/>
    <col min="12037" max="12037" width="12.28125" style="1" customWidth="1"/>
    <col min="12038" max="12288" width="9.28125" style="1" customWidth="1"/>
    <col min="12289" max="12289" width="56.00390625" style="1" customWidth="1"/>
    <col min="12290" max="12290" width="11.140625" style="1" customWidth="1"/>
    <col min="12291" max="12291" width="12.140625" style="1" customWidth="1"/>
    <col min="12292" max="12292" width="11.8515625" style="1" customWidth="1"/>
    <col min="12293" max="12293" width="12.28125" style="1" customWidth="1"/>
    <col min="12294" max="12544" width="9.28125" style="1" customWidth="1"/>
    <col min="12545" max="12545" width="56.00390625" style="1" customWidth="1"/>
    <col min="12546" max="12546" width="11.140625" style="1" customWidth="1"/>
    <col min="12547" max="12547" width="12.140625" style="1" customWidth="1"/>
    <col min="12548" max="12548" width="11.8515625" style="1" customWidth="1"/>
    <col min="12549" max="12549" width="12.28125" style="1" customWidth="1"/>
    <col min="12550" max="12800" width="9.28125" style="1" customWidth="1"/>
    <col min="12801" max="12801" width="56.00390625" style="1" customWidth="1"/>
    <col min="12802" max="12802" width="11.140625" style="1" customWidth="1"/>
    <col min="12803" max="12803" width="12.140625" style="1" customWidth="1"/>
    <col min="12804" max="12804" width="11.8515625" style="1" customWidth="1"/>
    <col min="12805" max="12805" width="12.28125" style="1" customWidth="1"/>
    <col min="12806" max="13056" width="9.28125" style="1" customWidth="1"/>
    <col min="13057" max="13057" width="56.00390625" style="1" customWidth="1"/>
    <col min="13058" max="13058" width="11.140625" style="1" customWidth="1"/>
    <col min="13059" max="13059" width="12.140625" style="1" customWidth="1"/>
    <col min="13060" max="13060" width="11.8515625" style="1" customWidth="1"/>
    <col min="13061" max="13061" width="12.28125" style="1" customWidth="1"/>
    <col min="13062" max="13312" width="9.28125" style="1" customWidth="1"/>
    <col min="13313" max="13313" width="56.00390625" style="1" customWidth="1"/>
    <col min="13314" max="13314" width="11.140625" style="1" customWidth="1"/>
    <col min="13315" max="13315" width="12.140625" style="1" customWidth="1"/>
    <col min="13316" max="13316" width="11.8515625" style="1" customWidth="1"/>
    <col min="13317" max="13317" width="12.28125" style="1" customWidth="1"/>
    <col min="13318" max="13568" width="9.28125" style="1" customWidth="1"/>
    <col min="13569" max="13569" width="56.00390625" style="1" customWidth="1"/>
    <col min="13570" max="13570" width="11.140625" style="1" customWidth="1"/>
    <col min="13571" max="13571" width="12.140625" style="1" customWidth="1"/>
    <col min="13572" max="13572" width="11.8515625" style="1" customWidth="1"/>
    <col min="13573" max="13573" width="12.28125" style="1" customWidth="1"/>
    <col min="13574" max="13824" width="9.28125" style="1" customWidth="1"/>
    <col min="13825" max="13825" width="56.00390625" style="1" customWidth="1"/>
    <col min="13826" max="13826" width="11.140625" style="1" customWidth="1"/>
    <col min="13827" max="13827" width="12.140625" style="1" customWidth="1"/>
    <col min="13828" max="13828" width="11.8515625" style="1" customWidth="1"/>
    <col min="13829" max="13829" width="12.28125" style="1" customWidth="1"/>
    <col min="13830" max="14080" width="9.28125" style="1" customWidth="1"/>
    <col min="14081" max="14081" width="56.00390625" style="1" customWidth="1"/>
    <col min="14082" max="14082" width="11.140625" style="1" customWidth="1"/>
    <col min="14083" max="14083" width="12.140625" style="1" customWidth="1"/>
    <col min="14084" max="14084" width="11.8515625" style="1" customWidth="1"/>
    <col min="14085" max="14085" width="12.28125" style="1" customWidth="1"/>
    <col min="14086" max="14336" width="9.28125" style="1" customWidth="1"/>
    <col min="14337" max="14337" width="56.00390625" style="1" customWidth="1"/>
    <col min="14338" max="14338" width="11.140625" style="1" customWidth="1"/>
    <col min="14339" max="14339" width="12.140625" style="1" customWidth="1"/>
    <col min="14340" max="14340" width="11.8515625" style="1" customWidth="1"/>
    <col min="14341" max="14341" width="12.28125" style="1" customWidth="1"/>
    <col min="14342" max="14592" width="9.28125" style="1" customWidth="1"/>
    <col min="14593" max="14593" width="56.00390625" style="1" customWidth="1"/>
    <col min="14594" max="14594" width="11.140625" style="1" customWidth="1"/>
    <col min="14595" max="14595" width="12.140625" style="1" customWidth="1"/>
    <col min="14596" max="14596" width="11.8515625" style="1" customWidth="1"/>
    <col min="14597" max="14597" width="12.28125" style="1" customWidth="1"/>
    <col min="14598" max="14848" width="9.28125" style="1" customWidth="1"/>
    <col min="14849" max="14849" width="56.00390625" style="1" customWidth="1"/>
    <col min="14850" max="14850" width="11.140625" style="1" customWidth="1"/>
    <col min="14851" max="14851" width="12.140625" style="1" customWidth="1"/>
    <col min="14852" max="14852" width="11.8515625" style="1" customWidth="1"/>
    <col min="14853" max="14853" width="12.28125" style="1" customWidth="1"/>
    <col min="14854" max="15104" width="9.28125" style="1" customWidth="1"/>
    <col min="15105" max="15105" width="56.00390625" style="1" customWidth="1"/>
    <col min="15106" max="15106" width="11.140625" style="1" customWidth="1"/>
    <col min="15107" max="15107" width="12.140625" style="1" customWidth="1"/>
    <col min="15108" max="15108" width="11.8515625" style="1" customWidth="1"/>
    <col min="15109" max="15109" width="12.28125" style="1" customWidth="1"/>
    <col min="15110" max="15360" width="9.28125" style="1" customWidth="1"/>
    <col min="15361" max="15361" width="56.00390625" style="1" customWidth="1"/>
    <col min="15362" max="15362" width="11.140625" style="1" customWidth="1"/>
    <col min="15363" max="15363" width="12.140625" style="1" customWidth="1"/>
    <col min="15364" max="15364" width="11.8515625" style="1" customWidth="1"/>
    <col min="15365" max="15365" width="12.28125" style="1" customWidth="1"/>
    <col min="15366" max="15616" width="9.28125" style="1" customWidth="1"/>
    <col min="15617" max="15617" width="56.00390625" style="1" customWidth="1"/>
    <col min="15618" max="15618" width="11.140625" style="1" customWidth="1"/>
    <col min="15619" max="15619" width="12.140625" style="1" customWidth="1"/>
    <col min="15620" max="15620" width="11.8515625" style="1" customWidth="1"/>
    <col min="15621" max="15621" width="12.28125" style="1" customWidth="1"/>
    <col min="15622" max="15872" width="9.28125" style="1" customWidth="1"/>
    <col min="15873" max="15873" width="56.00390625" style="1" customWidth="1"/>
    <col min="15874" max="15874" width="11.140625" style="1" customWidth="1"/>
    <col min="15875" max="15875" width="12.140625" style="1" customWidth="1"/>
    <col min="15876" max="15876" width="11.8515625" style="1" customWidth="1"/>
    <col min="15877" max="15877" width="12.28125" style="1" customWidth="1"/>
    <col min="15878" max="16128" width="9.28125" style="1" customWidth="1"/>
    <col min="16129" max="16129" width="56.00390625" style="1" customWidth="1"/>
    <col min="16130" max="16130" width="11.140625" style="1" customWidth="1"/>
    <col min="16131" max="16131" width="12.140625" style="1" customWidth="1"/>
    <col min="16132" max="16132" width="11.8515625" style="1" customWidth="1"/>
    <col min="16133" max="16133" width="12.28125" style="1" customWidth="1"/>
    <col min="16134" max="16384" width="9.28125" style="1" customWidth="1"/>
  </cols>
  <sheetData>
    <row r="1" spans="1:3" ht="12.75">
      <c r="A1" s="160"/>
      <c r="C1" s="161"/>
    </row>
    <row r="2" spans="1:3" ht="12.75">
      <c r="A2" s="160" t="s">
        <v>1393</v>
      </c>
      <c r="C2" s="161"/>
    </row>
    <row r="3" ht="12">
      <c r="C3" s="161"/>
    </row>
    <row r="4" ht="12">
      <c r="C4" s="161"/>
    </row>
    <row r="5" spans="1:5" ht="12">
      <c r="A5" s="164" t="s">
        <v>1394</v>
      </c>
      <c r="B5" s="165" t="s">
        <v>1395</v>
      </c>
      <c r="C5" s="166" t="s">
        <v>1396</v>
      </c>
      <c r="D5" s="167" t="s">
        <v>1397</v>
      </c>
      <c r="E5" s="166" t="s">
        <v>1398</v>
      </c>
    </row>
    <row r="6" spans="1:5" ht="12">
      <c r="A6" s="164"/>
      <c r="B6" s="165"/>
      <c r="C6" s="166"/>
      <c r="D6" s="168"/>
      <c r="E6" s="168"/>
    </row>
    <row r="7" spans="1:5" ht="12.75">
      <c r="A7" s="169" t="s">
        <v>1399</v>
      </c>
      <c r="B7" s="165"/>
      <c r="C7" s="166"/>
      <c r="D7" s="168"/>
      <c r="E7" s="168"/>
    </row>
    <row r="8" spans="1:5" ht="12">
      <c r="A8" s="170" t="s">
        <v>1400</v>
      </c>
      <c r="B8" s="171" t="s">
        <v>1401</v>
      </c>
      <c r="C8" s="166">
        <v>1</v>
      </c>
      <c r="D8" s="313"/>
      <c r="E8" s="168">
        <f aca="true" t="shared" si="0" ref="E8:E51">SUM(C8*D8)</f>
        <v>0</v>
      </c>
    </row>
    <row r="9" spans="1:5" ht="12">
      <c r="A9" s="170" t="s">
        <v>1402</v>
      </c>
      <c r="B9" s="171" t="s">
        <v>1401</v>
      </c>
      <c r="C9" s="166">
        <v>12</v>
      </c>
      <c r="D9" s="313"/>
      <c r="E9" s="168">
        <f t="shared" si="0"/>
        <v>0</v>
      </c>
    </row>
    <row r="10" spans="1:5" ht="12">
      <c r="A10" s="164"/>
      <c r="B10" s="165"/>
      <c r="C10" s="166"/>
      <c r="D10" s="168"/>
      <c r="E10" s="168"/>
    </row>
    <row r="11" spans="1:5" ht="12.75">
      <c r="A11" s="169" t="s">
        <v>1403</v>
      </c>
      <c r="B11" s="165"/>
      <c r="C11" s="166"/>
      <c r="D11" s="168"/>
      <c r="E11" s="168"/>
    </row>
    <row r="12" spans="1:5" ht="12">
      <c r="A12" s="164" t="s">
        <v>1404</v>
      </c>
      <c r="B12" s="171" t="s">
        <v>1405</v>
      </c>
      <c r="C12" s="166">
        <v>1</v>
      </c>
      <c r="D12" s="313"/>
      <c r="E12" s="168">
        <f t="shared" si="0"/>
        <v>0</v>
      </c>
    </row>
    <row r="13" spans="1:5" ht="12">
      <c r="A13" s="170" t="s">
        <v>1406</v>
      </c>
      <c r="B13" s="171" t="s">
        <v>1405</v>
      </c>
      <c r="C13" s="166">
        <v>1</v>
      </c>
      <c r="D13" s="313"/>
      <c r="E13" s="168">
        <f t="shared" si="0"/>
        <v>0</v>
      </c>
    </row>
    <row r="14" spans="1:5" ht="12">
      <c r="A14" s="170" t="s">
        <v>1407</v>
      </c>
      <c r="B14" s="171" t="s">
        <v>1405</v>
      </c>
      <c r="C14" s="166">
        <v>1</v>
      </c>
      <c r="D14" s="313"/>
      <c r="E14" s="168">
        <f t="shared" si="0"/>
        <v>0</v>
      </c>
    </row>
    <row r="15" spans="1:5" ht="12">
      <c r="A15" s="170" t="s">
        <v>1408</v>
      </c>
      <c r="B15" s="171" t="s">
        <v>1405</v>
      </c>
      <c r="C15" s="166">
        <v>1</v>
      </c>
      <c r="D15" s="313"/>
      <c r="E15" s="168">
        <f t="shared" si="0"/>
        <v>0</v>
      </c>
    </row>
    <row r="16" spans="1:5" ht="12">
      <c r="A16" s="170" t="s">
        <v>1409</v>
      </c>
      <c r="B16" s="171" t="s">
        <v>1405</v>
      </c>
      <c r="C16" s="166">
        <v>8</v>
      </c>
      <c r="D16" s="313"/>
      <c r="E16" s="168">
        <f t="shared" si="0"/>
        <v>0</v>
      </c>
    </row>
    <row r="17" spans="1:5" ht="12">
      <c r="A17" s="170" t="s">
        <v>1410</v>
      </c>
      <c r="B17" s="171" t="s">
        <v>1405</v>
      </c>
      <c r="C17" s="166">
        <v>4</v>
      </c>
      <c r="D17" s="313"/>
      <c r="E17" s="168">
        <f t="shared" si="0"/>
        <v>0</v>
      </c>
    </row>
    <row r="18" spans="1:5" ht="12">
      <c r="A18" s="170" t="s">
        <v>1411</v>
      </c>
      <c r="B18" s="171" t="s">
        <v>1405</v>
      </c>
      <c r="C18" s="166">
        <v>3</v>
      </c>
      <c r="D18" s="313"/>
      <c r="E18" s="168">
        <f t="shared" si="0"/>
        <v>0</v>
      </c>
    </row>
    <row r="19" spans="1:5" ht="12">
      <c r="A19" s="170" t="s">
        <v>1457</v>
      </c>
      <c r="B19" s="171" t="s">
        <v>1405</v>
      </c>
      <c r="C19" s="166">
        <v>28</v>
      </c>
      <c r="D19" s="313"/>
      <c r="E19" s="168">
        <f t="shared" si="0"/>
        <v>0</v>
      </c>
    </row>
    <row r="20" spans="1:5" ht="12">
      <c r="A20" s="170" t="s">
        <v>1458</v>
      </c>
      <c r="B20" s="171" t="s">
        <v>1405</v>
      </c>
      <c r="C20" s="166">
        <v>45</v>
      </c>
      <c r="D20" s="313"/>
      <c r="E20" s="168">
        <f t="shared" si="0"/>
        <v>0</v>
      </c>
    </row>
    <row r="21" spans="1:5" ht="12">
      <c r="A21" s="170" t="s">
        <v>1412</v>
      </c>
      <c r="B21" s="171" t="s">
        <v>226</v>
      </c>
      <c r="C21" s="166">
        <v>5</v>
      </c>
      <c r="D21" s="313"/>
      <c r="E21" s="168">
        <f t="shared" si="0"/>
        <v>0</v>
      </c>
    </row>
    <row r="22" spans="1:5" ht="12">
      <c r="A22" s="170" t="s">
        <v>1413</v>
      </c>
      <c r="B22" s="171" t="s">
        <v>226</v>
      </c>
      <c r="C22" s="166">
        <v>70</v>
      </c>
      <c r="D22" s="313"/>
      <c r="E22" s="168">
        <f t="shared" si="0"/>
        <v>0</v>
      </c>
    </row>
    <row r="23" spans="1:5" s="159" customFormat="1" ht="12">
      <c r="A23" s="170" t="s">
        <v>1414</v>
      </c>
      <c r="B23" s="171" t="s">
        <v>226</v>
      </c>
      <c r="C23" s="166">
        <v>170</v>
      </c>
      <c r="D23" s="313"/>
      <c r="E23" s="168">
        <f t="shared" si="0"/>
        <v>0</v>
      </c>
    </row>
    <row r="24" spans="1:5" s="159" customFormat="1" ht="12">
      <c r="A24" s="170" t="s">
        <v>1415</v>
      </c>
      <c r="B24" s="171" t="s">
        <v>226</v>
      </c>
      <c r="C24" s="166">
        <v>320</v>
      </c>
      <c r="D24" s="313"/>
      <c r="E24" s="168">
        <f t="shared" si="0"/>
        <v>0</v>
      </c>
    </row>
    <row r="25" spans="1:5" ht="12">
      <c r="A25" s="170" t="s">
        <v>1416</v>
      </c>
      <c r="B25" s="171" t="s">
        <v>226</v>
      </c>
      <c r="C25" s="166">
        <v>380</v>
      </c>
      <c r="D25" s="313"/>
      <c r="E25" s="168">
        <f t="shared" si="0"/>
        <v>0</v>
      </c>
    </row>
    <row r="26" spans="1:5" ht="12">
      <c r="A26" s="170"/>
      <c r="B26" s="171"/>
      <c r="C26" s="166"/>
      <c r="D26" s="168"/>
      <c r="E26" s="168"/>
    </row>
    <row r="27" spans="1:5" ht="12">
      <c r="A27" s="170" t="s">
        <v>1417</v>
      </c>
      <c r="B27" s="171" t="s">
        <v>226</v>
      </c>
      <c r="C27" s="166">
        <v>50</v>
      </c>
      <c r="D27" s="313"/>
      <c r="E27" s="168">
        <f t="shared" si="0"/>
        <v>0</v>
      </c>
    </row>
    <row r="28" spans="1:5" ht="12">
      <c r="A28" s="170" t="s">
        <v>1418</v>
      </c>
      <c r="B28" s="171" t="s">
        <v>226</v>
      </c>
      <c r="C28" s="166">
        <v>270</v>
      </c>
      <c r="D28" s="313"/>
      <c r="E28" s="168">
        <f t="shared" si="0"/>
        <v>0</v>
      </c>
    </row>
    <row r="29" spans="1:5" ht="12">
      <c r="A29" s="170" t="s">
        <v>1419</v>
      </c>
      <c r="B29" s="171" t="s">
        <v>226</v>
      </c>
      <c r="C29" s="172">
        <v>160</v>
      </c>
      <c r="D29" s="313"/>
      <c r="E29" s="168">
        <f t="shared" si="0"/>
        <v>0</v>
      </c>
    </row>
    <row r="30" spans="1:5" ht="12">
      <c r="A30" s="170" t="s">
        <v>1420</v>
      </c>
      <c r="B30" s="171" t="s">
        <v>226</v>
      </c>
      <c r="C30" s="166">
        <v>16</v>
      </c>
      <c r="D30" s="313"/>
      <c r="E30" s="168">
        <f t="shared" si="0"/>
        <v>0</v>
      </c>
    </row>
    <row r="31" spans="1:5" ht="12">
      <c r="A31" s="170" t="s">
        <v>1421</v>
      </c>
      <c r="B31" s="171" t="s">
        <v>1405</v>
      </c>
      <c r="C31" s="166">
        <v>4</v>
      </c>
      <c r="D31" s="313"/>
      <c r="E31" s="168">
        <f t="shared" si="0"/>
        <v>0</v>
      </c>
    </row>
    <row r="32" spans="1:5" ht="12">
      <c r="A32" s="170" t="s">
        <v>1422</v>
      </c>
      <c r="B32" s="171" t="s">
        <v>1405</v>
      </c>
      <c r="C32" s="166">
        <v>4</v>
      </c>
      <c r="D32" s="313"/>
      <c r="E32" s="168">
        <f t="shared" si="0"/>
        <v>0</v>
      </c>
    </row>
    <row r="33" spans="1:5" ht="12">
      <c r="A33" s="170" t="s">
        <v>1423</v>
      </c>
      <c r="B33" s="171" t="s">
        <v>226</v>
      </c>
      <c r="C33" s="166">
        <v>50</v>
      </c>
      <c r="D33" s="313"/>
      <c r="E33" s="168">
        <f t="shared" si="0"/>
        <v>0</v>
      </c>
    </row>
    <row r="34" spans="1:5" ht="12">
      <c r="A34" s="170" t="s">
        <v>1424</v>
      </c>
      <c r="B34" s="171" t="s">
        <v>226</v>
      </c>
      <c r="C34" s="166">
        <v>210</v>
      </c>
      <c r="D34" s="313"/>
      <c r="E34" s="168">
        <f t="shared" si="0"/>
        <v>0</v>
      </c>
    </row>
    <row r="35" spans="1:5" ht="12">
      <c r="A35" s="170" t="s">
        <v>1425</v>
      </c>
      <c r="B35" s="171" t="s">
        <v>1405</v>
      </c>
      <c r="C35" s="166">
        <v>1</v>
      </c>
      <c r="D35" s="313"/>
      <c r="E35" s="168">
        <f t="shared" si="0"/>
        <v>0</v>
      </c>
    </row>
    <row r="36" spans="1:5" ht="12">
      <c r="A36" s="170" t="s">
        <v>1459</v>
      </c>
      <c r="B36" s="171" t="s">
        <v>1401</v>
      </c>
      <c r="C36" s="166">
        <v>2</v>
      </c>
      <c r="D36" s="313"/>
      <c r="E36" s="168">
        <f t="shared" si="0"/>
        <v>0</v>
      </c>
    </row>
    <row r="37" spans="1:5" ht="12">
      <c r="A37" s="170" t="s">
        <v>1426</v>
      </c>
      <c r="B37" s="171" t="s">
        <v>1405</v>
      </c>
      <c r="C37" s="166">
        <v>2</v>
      </c>
      <c r="D37" s="313"/>
      <c r="E37" s="168">
        <f t="shared" si="0"/>
        <v>0</v>
      </c>
    </row>
    <row r="38" spans="1:5" ht="12">
      <c r="A38" s="170" t="s">
        <v>1427</v>
      </c>
      <c r="B38" s="171" t="s">
        <v>1401</v>
      </c>
      <c r="C38" s="166">
        <v>4</v>
      </c>
      <c r="D38" s="313"/>
      <c r="E38" s="168">
        <f t="shared" si="0"/>
        <v>0</v>
      </c>
    </row>
    <row r="39" spans="1:5" ht="12">
      <c r="A39" s="170" t="s">
        <v>1428</v>
      </c>
      <c r="B39" s="171" t="s">
        <v>1405</v>
      </c>
      <c r="C39" s="166">
        <v>27</v>
      </c>
      <c r="D39" s="313"/>
      <c r="E39" s="168">
        <f t="shared" si="0"/>
        <v>0</v>
      </c>
    </row>
    <row r="40" spans="1:5" ht="12">
      <c r="A40" s="170" t="s">
        <v>1429</v>
      </c>
      <c r="B40" s="171" t="s">
        <v>1430</v>
      </c>
      <c r="C40" s="166">
        <v>4</v>
      </c>
      <c r="D40" s="313"/>
      <c r="E40" s="168">
        <f t="shared" si="0"/>
        <v>0</v>
      </c>
    </row>
    <row r="41" spans="1:5" ht="12">
      <c r="A41" s="170" t="s">
        <v>1431</v>
      </c>
      <c r="B41" s="171" t="s">
        <v>1405</v>
      </c>
      <c r="C41" s="166">
        <v>27</v>
      </c>
      <c r="D41" s="313"/>
      <c r="E41" s="168">
        <f t="shared" si="0"/>
        <v>0</v>
      </c>
    </row>
    <row r="42" spans="1:5" ht="12">
      <c r="A42" s="170"/>
      <c r="B42" s="171"/>
      <c r="C42" s="166"/>
      <c r="D42" s="168"/>
      <c r="E42" s="168"/>
    </row>
    <row r="43" spans="1:5" ht="12">
      <c r="A43" s="170" t="s">
        <v>1432</v>
      </c>
      <c r="B43" s="171" t="s">
        <v>1405</v>
      </c>
      <c r="C43" s="166">
        <v>8</v>
      </c>
      <c r="D43" s="313"/>
      <c r="E43" s="168">
        <f>SUM(C43*D43)</f>
        <v>0</v>
      </c>
    </row>
    <row r="44" spans="1:5" ht="12">
      <c r="A44" s="170" t="s">
        <v>1433</v>
      </c>
      <c r="B44" s="171" t="s">
        <v>1405</v>
      </c>
      <c r="C44" s="166">
        <v>1</v>
      </c>
      <c r="D44" s="313"/>
      <c r="E44" s="168">
        <f t="shared" si="0"/>
        <v>0</v>
      </c>
    </row>
    <row r="45" spans="1:5" ht="12">
      <c r="A45" s="170" t="s">
        <v>1434</v>
      </c>
      <c r="B45" s="171" t="s">
        <v>1405</v>
      </c>
      <c r="C45" s="166">
        <v>1</v>
      </c>
      <c r="D45" s="313"/>
      <c r="E45" s="168">
        <f t="shared" si="0"/>
        <v>0</v>
      </c>
    </row>
    <row r="46" spans="1:5" ht="12">
      <c r="A46" s="170" t="s">
        <v>1435</v>
      </c>
      <c r="B46" s="171" t="s">
        <v>1405</v>
      </c>
      <c r="C46" s="166">
        <v>1</v>
      </c>
      <c r="D46" s="313"/>
      <c r="E46" s="168">
        <f t="shared" si="0"/>
        <v>0</v>
      </c>
    </row>
    <row r="47" spans="1:5" ht="12">
      <c r="A47" s="170" t="s">
        <v>1436</v>
      </c>
      <c r="B47" s="171" t="s">
        <v>1405</v>
      </c>
      <c r="C47" s="166">
        <v>1</v>
      </c>
      <c r="D47" s="313"/>
      <c r="E47" s="168">
        <f t="shared" si="0"/>
        <v>0</v>
      </c>
    </row>
    <row r="48" spans="1:5" ht="12">
      <c r="A48" s="170" t="s">
        <v>1437</v>
      </c>
      <c r="B48" s="171" t="s">
        <v>1405</v>
      </c>
      <c r="C48" s="166">
        <v>1</v>
      </c>
      <c r="D48" s="313"/>
      <c r="E48" s="168">
        <f t="shared" si="0"/>
        <v>0</v>
      </c>
    </row>
    <row r="49" spans="1:5" ht="12">
      <c r="A49" s="170" t="s">
        <v>1438</v>
      </c>
      <c r="B49" s="171" t="s">
        <v>1405</v>
      </c>
      <c r="C49" s="166">
        <v>1</v>
      </c>
      <c r="D49" s="313"/>
      <c r="E49" s="168">
        <f>SUM(C49*D49)</f>
        <v>0</v>
      </c>
    </row>
    <row r="50" spans="1:5" ht="12">
      <c r="A50" s="170" t="s">
        <v>1439</v>
      </c>
      <c r="B50" s="171" t="s">
        <v>1440</v>
      </c>
      <c r="C50" s="166">
        <v>30</v>
      </c>
      <c r="D50" s="313"/>
      <c r="E50" s="168">
        <f t="shared" si="0"/>
        <v>0</v>
      </c>
    </row>
    <row r="51" spans="1:5" ht="12">
      <c r="A51" s="170" t="s">
        <v>1441</v>
      </c>
      <c r="B51" s="171" t="s">
        <v>1405</v>
      </c>
      <c r="C51" s="166">
        <v>1</v>
      </c>
      <c r="D51" s="313"/>
      <c r="E51" s="168">
        <f t="shared" si="0"/>
        <v>0</v>
      </c>
    </row>
    <row r="52" spans="1:5" ht="12">
      <c r="A52" s="170"/>
      <c r="B52" s="171"/>
      <c r="C52" s="166"/>
      <c r="D52" s="168"/>
      <c r="E52" s="168"/>
    </row>
    <row r="53" spans="1:5" ht="12">
      <c r="A53" s="170"/>
      <c r="B53" s="165"/>
      <c r="C53" s="166"/>
      <c r="D53" s="168"/>
      <c r="E53" s="168"/>
    </row>
    <row r="54" spans="1:5" ht="12.75">
      <c r="A54" s="160" t="s">
        <v>1442</v>
      </c>
      <c r="B54" s="173"/>
      <c r="C54" s="174"/>
      <c r="D54" s="175"/>
      <c r="E54" s="176">
        <f>SUM(E6:E51)</f>
        <v>0</v>
      </c>
    </row>
    <row r="55" spans="1:5" ht="12">
      <c r="A55" s="1" t="s">
        <v>1443</v>
      </c>
      <c r="E55" s="315"/>
    </row>
    <row r="56" spans="1:5" ht="12">
      <c r="A56" s="1" t="s">
        <v>1444</v>
      </c>
      <c r="B56" s="161" t="s">
        <v>1445</v>
      </c>
      <c r="C56" s="177">
        <v>6</v>
      </c>
      <c r="D56" s="314"/>
      <c r="E56" s="168">
        <f aca="true" t="shared" si="1" ref="E56">SUM(C56*D56)</f>
        <v>0</v>
      </c>
    </row>
    <row r="58" spans="1:5" ht="12.75">
      <c r="A58" s="160" t="s">
        <v>1446</v>
      </c>
      <c r="E58" s="176">
        <f>SUM(E54:E56)</f>
        <v>0</v>
      </c>
    </row>
  </sheetData>
  <sheetProtection algorithmName="SHA-512" hashValue="8wik72v0LY24wZ06usYb815wKsgsp6GURAJ7p02T9jtKRupaI0ACOM6ctQGP7FAn/z7ZyNj0baf2Uh0UBiFcZA==" saltValue="jOZqZa0M+5VLcBXkvJrtG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79" customWidth="1"/>
    <col min="2" max="2" width="1.7109375" style="179" customWidth="1"/>
    <col min="3" max="3" width="4.140625" style="179" customWidth="1"/>
    <col min="4" max="4" width="4.28125" style="179" customWidth="1"/>
    <col min="5" max="5" width="17.140625" style="179" customWidth="1"/>
    <col min="6" max="6" width="50.8515625" style="179" customWidth="1"/>
    <col min="7" max="7" width="7.00390625" style="179" customWidth="1"/>
    <col min="8" max="8" width="11.421875" style="179" customWidth="1"/>
    <col min="9" max="10" width="20.140625" style="179" customWidth="1"/>
    <col min="11" max="11" width="20.140625" style="179" hidden="1" customWidth="1"/>
    <col min="12" max="12" width="9.28125" style="179" customWidth="1"/>
    <col min="13" max="13" width="10.8515625" style="179" hidden="1" customWidth="1"/>
    <col min="14" max="14" width="9.28125" style="179" hidden="1" customWidth="1"/>
    <col min="15" max="20" width="14.140625" style="179" hidden="1" customWidth="1"/>
    <col min="21" max="21" width="16.28125" style="179" hidden="1" customWidth="1"/>
    <col min="22" max="22" width="12.28125" style="179" customWidth="1"/>
    <col min="23" max="23" width="16.28125" style="179" customWidth="1"/>
    <col min="24" max="24" width="12.28125" style="179" customWidth="1"/>
    <col min="25" max="25" width="15.00390625" style="179" customWidth="1"/>
    <col min="26" max="26" width="11.00390625" style="179" customWidth="1"/>
    <col min="27" max="27" width="15.00390625" style="179" customWidth="1"/>
    <col min="28" max="28" width="16.28125" style="179" customWidth="1"/>
    <col min="29" max="29" width="11.00390625" style="179" customWidth="1"/>
    <col min="30" max="30" width="15.00390625" style="179" customWidth="1"/>
    <col min="31" max="31" width="16.28125" style="179" customWidth="1"/>
    <col min="32" max="43" width="9.28125" style="179" customWidth="1"/>
    <col min="44" max="65" width="9.28125" style="179" hidden="1" customWidth="1"/>
    <col min="66" max="16384" width="9.28125" style="179" customWidth="1"/>
  </cols>
  <sheetData>
    <row r="1" ht="12"/>
    <row r="2" spans="12:46" ht="36.95" customHeight="1">
      <c r="L2" s="370" t="s">
        <v>5</v>
      </c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80" t="s">
        <v>90</v>
      </c>
    </row>
    <row r="3" spans="2:46" ht="6.95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3"/>
      <c r="AT3" s="180" t="s">
        <v>81</v>
      </c>
    </row>
    <row r="4" spans="2:46" ht="24.95" customHeight="1">
      <c r="B4" s="183"/>
      <c r="D4" s="184" t="s">
        <v>115</v>
      </c>
      <c r="L4" s="183"/>
      <c r="M4" s="185" t="s">
        <v>10</v>
      </c>
      <c r="AT4" s="180" t="s">
        <v>3</v>
      </c>
    </row>
    <row r="5" spans="2:12" ht="6.95" customHeight="1">
      <c r="B5" s="183"/>
      <c r="L5" s="183"/>
    </row>
    <row r="6" spans="2:12" ht="12" customHeight="1">
      <c r="B6" s="183"/>
      <c r="D6" s="186" t="s">
        <v>16</v>
      </c>
      <c r="L6" s="183"/>
    </row>
    <row r="7" spans="2:12" ht="16.5" customHeight="1">
      <c r="B7" s="183"/>
      <c r="E7" s="372" t="str">
        <f>'Rekapitulace stavby'!K6</f>
        <v>Novostavba patrového parkoviště Bezručova IV, Benešov</v>
      </c>
      <c r="F7" s="373"/>
      <c r="G7" s="373"/>
      <c r="H7" s="373"/>
      <c r="L7" s="183"/>
    </row>
    <row r="8" spans="2:12" ht="12" customHeight="1">
      <c r="B8" s="183"/>
      <c r="D8" s="186" t="s">
        <v>116</v>
      </c>
      <c r="L8" s="183"/>
    </row>
    <row r="9" spans="1:31" s="190" customFormat="1" ht="16.5" customHeight="1">
      <c r="A9" s="187"/>
      <c r="B9" s="188"/>
      <c r="C9" s="187"/>
      <c r="D9" s="187"/>
      <c r="E9" s="372" t="s">
        <v>1097</v>
      </c>
      <c r="F9" s="369"/>
      <c r="G9" s="369"/>
      <c r="H9" s="369"/>
      <c r="I9" s="187"/>
      <c r="J9" s="187"/>
      <c r="K9" s="187"/>
      <c r="L9" s="189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31" s="190" customFormat="1" ht="12" customHeight="1">
      <c r="A10" s="187"/>
      <c r="B10" s="188"/>
      <c r="C10" s="187"/>
      <c r="D10" s="186" t="s">
        <v>118</v>
      </c>
      <c r="E10" s="187"/>
      <c r="F10" s="187"/>
      <c r="G10" s="187"/>
      <c r="H10" s="187"/>
      <c r="I10" s="187"/>
      <c r="J10" s="187"/>
      <c r="K10" s="187"/>
      <c r="L10" s="189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31" s="190" customFormat="1" ht="16.5" customHeight="1">
      <c r="A11" s="187"/>
      <c r="B11" s="188"/>
      <c r="C11" s="187"/>
      <c r="D11" s="187"/>
      <c r="E11" s="368" t="s">
        <v>1098</v>
      </c>
      <c r="F11" s="369"/>
      <c r="G11" s="369"/>
      <c r="H11" s="369"/>
      <c r="I11" s="187"/>
      <c r="J11" s="187"/>
      <c r="K11" s="187"/>
      <c r="L11" s="189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31" s="190" customFormat="1" ht="12">
      <c r="A12" s="187"/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9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31" s="190" customFormat="1" ht="12" customHeight="1">
      <c r="A13" s="187"/>
      <c r="B13" s="188"/>
      <c r="C13" s="187"/>
      <c r="D13" s="186" t="s">
        <v>18</v>
      </c>
      <c r="E13" s="187"/>
      <c r="F13" s="191" t="s">
        <v>1</v>
      </c>
      <c r="G13" s="187"/>
      <c r="H13" s="187"/>
      <c r="I13" s="186" t="s">
        <v>19</v>
      </c>
      <c r="J13" s="191" t="s">
        <v>1</v>
      </c>
      <c r="K13" s="187"/>
      <c r="L13" s="189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31" s="190" customFormat="1" ht="12" customHeight="1">
      <c r="A14" s="187"/>
      <c r="B14" s="188"/>
      <c r="C14" s="187"/>
      <c r="D14" s="186" t="s">
        <v>20</v>
      </c>
      <c r="E14" s="187"/>
      <c r="F14" s="191" t="s">
        <v>21</v>
      </c>
      <c r="G14" s="187"/>
      <c r="H14" s="187"/>
      <c r="I14" s="186" t="s">
        <v>22</v>
      </c>
      <c r="J14" s="192">
        <f>'Rekapitulace stavby'!AN8</f>
        <v>44599</v>
      </c>
      <c r="K14" s="187"/>
      <c r="L14" s="189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31" s="190" customFormat="1" ht="10.9" customHeight="1">
      <c r="A15" s="187"/>
      <c r="B15" s="188"/>
      <c r="C15" s="187"/>
      <c r="D15" s="187"/>
      <c r="E15" s="187"/>
      <c r="F15" s="187"/>
      <c r="G15" s="187"/>
      <c r="H15" s="187"/>
      <c r="I15" s="187"/>
      <c r="J15" s="187"/>
      <c r="K15" s="187"/>
      <c r="L15" s="189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31" s="190" customFormat="1" ht="12" customHeight="1">
      <c r="A16" s="187"/>
      <c r="B16" s="188"/>
      <c r="C16" s="187"/>
      <c r="D16" s="186" t="s">
        <v>23</v>
      </c>
      <c r="E16" s="187"/>
      <c r="F16" s="187"/>
      <c r="G16" s="187"/>
      <c r="H16" s="187"/>
      <c r="I16" s="186" t="s">
        <v>24</v>
      </c>
      <c r="J16" s="191" t="str">
        <f>IF('Rekapitulace stavby'!AN10="","",'Rekapitulace stavby'!AN10)</f>
        <v/>
      </c>
      <c r="K16" s="187"/>
      <c r="L16" s="189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190" customFormat="1" ht="18" customHeight="1">
      <c r="A17" s="187"/>
      <c r="B17" s="188"/>
      <c r="C17" s="187"/>
      <c r="D17" s="187"/>
      <c r="E17" s="191" t="str">
        <f>IF('Rekapitulace stavby'!E11="","",'Rekapitulace stavby'!E11)</f>
        <v xml:space="preserve"> </v>
      </c>
      <c r="F17" s="187"/>
      <c r="G17" s="187"/>
      <c r="H17" s="187"/>
      <c r="I17" s="186" t="s">
        <v>25</v>
      </c>
      <c r="J17" s="191" t="str">
        <f>IF('Rekapitulace stavby'!AN11="","",'Rekapitulace stavby'!AN11)</f>
        <v/>
      </c>
      <c r="K17" s="187"/>
      <c r="L17" s="189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190" customFormat="1" ht="6.95" customHeight="1">
      <c r="A18" s="187"/>
      <c r="B18" s="188"/>
      <c r="C18" s="187"/>
      <c r="D18" s="187"/>
      <c r="E18" s="187"/>
      <c r="F18" s="187"/>
      <c r="G18" s="187"/>
      <c r="H18" s="187"/>
      <c r="I18" s="187"/>
      <c r="J18" s="187"/>
      <c r="K18" s="187"/>
      <c r="L18" s="189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190" customFormat="1" ht="12" customHeight="1">
      <c r="A19" s="187"/>
      <c r="B19" s="188"/>
      <c r="C19" s="187"/>
      <c r="D19" s="186" t="s">
        <v>26</v>
      </c>
      <c r="E19" s="187"/>
      <c r="F19" s="187"/>
      <c r="G19" s="187"/>
      <c r="H19" s="187"/>
      <c r="I19" s="186" t="s">
        <v>24</v>
      </c>
      <c r="J19" s="193" t="str">
        <f>'Rekapitulace stavby'!AN13</f>
        <v>Vyplň údaj</v>
      </c>
      <c r="K19" s="187"/>
      <c r="L19" s="189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190" customFormat="1" ht="18" customHeight="1">
      <c r="A20" s="187"/>
      <c r="B20" s="188"/>
      <c r="C20" s="187"/>
      <c r="D20" s="187"/>
      <c r="E20" s="374" t="str">
        <f>'Rekapitulace stavby'!E14</f>
        <v>Vyplň údaj</v>
      </c>
      <c r="F20" s="375"/>
      <c r="G20" s="375"/>
      <c r="H20" s="375"/>
      <c r="I20" s="186" t="s">
        <v>25</v>
      </c>
      <c r="J20" s="193" t="str">
        <f>'Rekapitulace stavby'!AN14</f>
        <v>Vyplň údaj</v>
      </c>
      <c r="K20" s="187"/>
      <c r="L20" s="189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190" customFormat="1" ht="6.95" customHeight="1">
      <c r="A21" s="187"/>
      <c r="B21" s="188"/>
      <c r="C21" s="187"/>
      <c r="D21" s="187"/>
      <c r="E21" s="187"/>
      <c r="F21" s="187"/>
      <c r="G21" s="187"/>
      <c r="H21" s="187"/>
      <c r="I21" s="187"/>
      <c r="J21" s="187"/>
      <c r="K21" s="187"/>
      <c r="L21" s="189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190" customFormat="1" ht="12" customHeight="1">
      <c r="A22" s="187"/>
      <c r="B22" s="188"/>
      <c r="C22" s="187"/>
      <c r="D22" s="186" t="s">
        <v>28</v>
      </c>
      <c r="E22" s="187"/>
      <c r="F22" s="187"/>
      <c r="G22" s="187"/>
      <c r="H22" s="187"/>
      <c r="I22" s="186" t="s">
        <v>24</v>
      </c>
      <c r="J22" s="191" t="str">
        <f>IF('Rekapitulace stavby'!AN16="","",'Rekapitulace stavby'!AN16)</f>
        <v/>
      </c>
      <c r="K22" s="187"/>
      <c r="L22" s="189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190" customFormat="1" ht="18" customHeight="1">
      <c r="A23" s="187"/>
      <c r="B23" s="188"/>
      <c r="C23" s="187"/>
      <c r="D23" s="187"/>
      <c r="E23" s="191" t="str">
        <f>IF('Rekapitulace stavby'!E17="","",'Rekapitulace stavby'!E17)</f>
        <v xml:space="preserve"> </v>
      </c>
      <c r="F23" s="187"/>
      <c r="G23" s="187"/>
      <c r="H23" s="187"/>
      <c r="I23" s="186" t="s">
        <v>25</v>
      </c>
      <c r="J23" s="191" t="str">
        <f>IF('Rekapitulace stavby'!AN17="","",'Rekapitulace stavby'!AN17)</f>
        <v/>
      </c>
      <c r="K23" s="187"/>
      <c r="L23" s="189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190" customFormat="1" ht="6.95" customHeight="1">
      <c r="A24" s="187"/>
      <c r="B24" s="188"/>
      <c r="C24" s="187"/>
      <c r="D24" s="187"/>
      <c r="E24" s="187"/>
      <c r="F24" s="187"/>
      <c r="G24" s="187"/>
      <c r="H24" s="187"/>
      <c r="I24" s="187"/>
      <c r="J24" s="187"/>
      <c r="K24" s="187"/>
      <c r="L24" s="189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190" customFormat="1" ht="12" customHeight="1">
      <c r="A25" s="187"/>
      <c r="B25" s="188"/>
      <c r="C25" s="187"/>
      <c r="D25" s="186" t="s">
        <v>30</v>
      </c>
      <c r="E25" s="187"/>
      <c r="F25" s="187"/>
      <c r="G25" s="187"/>
      <c r="H25" s="187"/>
      <c r="I25" s="186" t="s">
        <v>24</v>
      </c>
      <c r="J25" s="191" t="str">
        <f>IF('Rekapitulace stavby'!AN19="","",'Rekapitulace stavby'!AN19)</f>
        <v/>
      </c>
      <c r="K25" s="187"/>
      <c r="L25" s="189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190" customFormat="1" ht="18" customHeight="1">
      <c r="A26" s="187"/>
      <c r="B26" s="188"/>
      <c r="C26" s="187"/>
      <c r="D26" s="187"/>
      <c r="E26" s="191" t="str">
        <f>IF('Rekapitulace stavby'!E20="","",'Rekapitulace stavby'!E20)</f>
        <v xml:space="preserve"> </v>
      </c>
      <c r="F26" s="187"/>
      <c r="G26" s="187"/>
      <c r="H26" s="187"/>
      <c r="I26" s="186" t="s">
        <v>25</v>
      </c>
      <c r="J26" s="191" t="str">
        <f>IF('Rekapitulace stavby'!AN20="","",'Rekapitulace stavby'!AN20)</f>
        <v/>
      </c>
      <c r="K26" s="187"/>
      <c r="L26" s="189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190" customFormat="1" ht="6.95" customHeight="1">
      <c r="A27" s="187"/>
      <c r="B27" s="188"/>
      <c r="C27" s="187"/>
      <c r="D27" s="187"/>
      <c r="E27" s="187"/>
      <c r="F27" s="187"/>
      <c r="G27" s="187"/>
      <c r="H27" s="187"/>
      <c r="I27" s="187"/>
      <c r="J27" s="187"/>
      <c r="K27" s="187"/>
      <c r="L27" s="189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</row>
    <row r="28" spans="1:31" s="190" customFormat="1" ht="12" customHeight="1">
      <c r="A28" s="187"/>
      <c r="B28" s="188"/>
      <c r="C28" s="187"/>
      <c r="D28" s="186" t="s">
        <v>31</v>
      </c>
      <c r="E28" s="187"/>
      <c r="F28" s="187"/>
      <c r="G28" s="187"/>
      <c r="H28" s="187"/>
      <c r="I28" s="187"/>
      <c r="J28" s="187"/>
      <c r="K28" s="187"/>
      <c r="L28" s="189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197" customFormat="1" ht="16.5" customHeight="1">
      <c r="A29" s="194"/>
      <c r="B29" s="195"/>
      <c r="C29" s="194"/>
      <c r="D29" s="194"/>
      <c r="E29" s="376" t="s">
        <v>1</v>
      </c>
      <c r="F29" s="376"/>
      <c r="G29" s="376"/>
      <c r="H29" s="376"/>
      <c r="I29" s="194"/>
      <c r="J29" s="194"/>
      <c r="K29" s="194"/>
      <c r="L29" s="196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</row>
    <row r="30" spans="1:31" s="190" customFormat="1" ht="6.95" customHeight="1">
      <c r="A30" s="187"/>
      <c r="B30" s="188"/>
      <c r="C30" s="187"/>
      <c r="D30" s="187"/>
      <c r="E30" s="187"/>
      <c r="F30" s="187"/>
      <c r="G30" s="187"/>
      <c r="H30" s="187"/>
      <c r="I30" s="187"/>
      <c r="J30" s="187"/>
      <c r="K30" s="187"/>
      <c r="L30" s="189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190" customFormat="1" ht="6.95" customHeight="1">
      <c r="A31" s="187"/>
      <c r="B31" s="188"/>
      <c r="C31" s="187"/>
      <c r="D31" s="198"/>
      <c r="E31" s="198"/>
      <c r="F31" s="198"/>
      <c r="G31" s="198"/>
      <c r="H31" s="198"/>
      <c r="I31" s="198"/>
      <c r="J31" s="198"/>
      <c r="K31" s="198"/>
      <c r="L31" s="189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190" customFormat="1" ht="25.35" customHeight="1">
      <c r="A32" s="187"/>
      <c r="B32" s="188"/>
      <c r="C32" s="187"/>
      <c r="D32" s="199" t="s">
        <v>32</v>
      </c>
      <c r="E32" s="187"/>
      <c r="F32" s="187"/>
      <c r="G32" s="187"/>
      <c r="H32" s="187"/>
      <c r="I32" s="187"/>
      <c r="J32" s="200">
        <f>ROUND(J129,2)</f>
        <v>0</v>
      </c>
      <c r="K32" s="187"/>
      <c r="L32" s="189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190" customFormat="1" ht="6.95" customHeight="1">
      <c r="A33" s="187"/>
      <c r="B33" s="188"/>
      <c r="C33" s="187"/>
      <c r="D33" s="198"/>
      <c r="E33" s="198"/>
      <c r="F33" s="198"/>
      <c r="G33" s="198"/>
      <c r="H33" s="198"/>
      <c r="I33" s="198"/>
      <c r="J33" s="198"/>
      <c r="K33" s="198"/>
      <c r="L33" s="189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190" customFormat="1" ht="14.45" customHeight="1">
      <c r="A34" s="187"/>
      <c r="B34" s="188"/>
      <c r="C34" s="187"/>
      <c r="D34" s="187"/>
      <c r="E34" s="187"/>
      <c r="F34" s="201" t="s">
        <v>34</v>
      </c>
      <c r="G34" s="187"/>
      <c r="H34" s="187"/>
      <c r="I34" s="201" t="s">
        <v>33</v>
      </c>
      <c r="J34" s="201" t="s">
        <v>35</v>
      </c>
      <c r="K34" s="187"/>
      <c r="L34" s="189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190" customFormat="1" ht="14.45" customHeight="1">
      <c r="A35" s="187"/>
      <c r="B35" s="188"/>
      <c r="C35" s="187"/>
      <c r="D35" s="202" t="s">
        <v>36</v>
      </c>
      <c r="E35" s="186" t="s">
        <v>37</v>
      </c>
      <c r="F35" s="203">
        <f>ROUND((SUM(BE129:BE253)),2)</f>
        <v>0</v>
      </c>
      <c r="G35" s="187"/>
      <c r="H35" s="187"/>
      <c r="I35" s="204">
        <v>0.21</v>
      </c>
      <c r="J35" s="203">
        <f>ROUND(((SUM(BE129:BE253))*I35),2)</f>
        <v>0</v>
      </c>
      <c r="K35" s="187"/>
      <c r="L35" s="189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190" customFormat="1" ht="14.45" customHeight="1">
      <c r="A36" s="187"/>
      <c r="B36" s="188"/>
      <c r="C36" s="187"/>
      <c r="D36" s="187"/>
      <c r="E36" s="186" t="s">
        <v>38</v>
      </c>
      <c r="F36" s="203">
        <f>ROUND((SUM(BF129:BF253)),2)</f>
        <v>0</v>
      </c>
      <c r="G36" s="187"/>
      <c r="H36" s="187"/>
      <c r="I36" s="204">
        <v>0.15</v>
      </c>
      <c r="J36" s="203">
        <f>ROUND(((SUM(BF129:BF253))*I36),2)</f>
        <v>0</v>
      </c>
      <c r="K36" s="187"/>
      <c r="L36" s="189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190" customFormat="1" ht="14.45" customHeight="1" hidden="1">
      <c r="A37" s="187"/>
      <c r="B37" s="188"/>
      <c r="C37" s="187"/>
      <c r="D37" s="187"/>
      <c r="E37" s="186" t="s">
        <v>39</v>
      </c>
      <c r="F37" s="203">
        <f>ROUND((SUM(BG129:BG253)),2)</f>
        <v>0</v>
      </c>
      <c r="G37" s="187"/>
      <c r="H37" s="187"/>
      <c r="I37" s="204">
        <v>0.21</v>
      </c>
      <c r="J37" s="203">
        <f>0</f>
        <v>0</v>
      </c>
      <c r="K37" s="187"/>
      <c r="L37" s="189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190" customFormat="1" ht="14.45" customHeight="1" hidden="1">
      <c r="A38" s="187"/>
      <c r="B38" s="188"/>
      <c r="C38" s="187"/>
      <c r="D38" s="187"/>
      <c r="E38" s="186" t="s">
        <v>40</v>
      </c>
      <c r="F38" s="203">
        <f>ROUND((SUM(BH129:BH253)),2)</f>
        <v>0</v>
      </c>
      <c r="G38" s="187"/>
      <c r="H38" s="187"/>
      <c r="I38" s="204">
        <v>0.15</v>
      </c>
      <c r="J38" s="203">
        <f>0</f>
        <v>0</v>
      </c>
      <c r="K38" s="187"/>
      <c r="L38" s="189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190" customFormat="1" ht="14.45" customHeight="1" hidden="1">
      <c r="A39" s="187"/>
      <c r="B39" s="188"/>
      <c r="C39" s="187"/>
      <c r="D39" s="187"/>
      <c r="E39" s="186" t="s">
        <v>41</v>
      </c>
      <c r="F39" s="203">
        <f>ROUND((SUM(BI129:BI253)),2)</f>
        <v>0</v>
      </c>
      <c r="G39" s="187"/>
      <c r="H39" s="187"/>
      <c r="I39" s="204">
        <v>0</v>
      </c>
      <c r="J39" s="203">
        <f>0</f>
        <v>0</v>
      </c>
      <c r="K39" s="187"/>
      <c r="L39" s="189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190" customFormat="1" ht="6.95" customHeight="1">
      <c r="A40" s="187"/>
      <c r="B40" s="188"/>
      <c r="C40" s="187"/>
      <c r="D40" s="187"/>
      <c r="E40" s="187"/>
      <c r="F40" s="187"/>
      <c r="G40" s="187"/>
      <c r="H40" s="187"/>
      <c r="I40" s="187"/>
      <c r="J40" s="187"/>
      <c r="K40" s="187"/>
      <c r="L40" s="189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s="190" customFormat="1" ht="25.35" customHeight="1">
      <c r="A41" s="187"/>
      <c r="B41" s="188"/>
      <c r="C41" s="205"/>
      <c r="D41" s="206" t="s">
        <v>42</v>
      </c>
      <c r="E41" s="207"/>
      <c r="F41" s="207"/>
      <c r="G41" s="208" t="s">
        <v>43</v>
      </c>
      <c r="H41" s="209" t="s">
        <v>44</v>
      </c>
      <c r="I41" s="207"/>
      <c r="J41" s="210">
        <f>SUM(J32:J39)</f>
        <v>0</v>
      </c>
      <c r="K41" s="211"/>
      <c r="L41" s="189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</row>
    <row r="42" spans="1:31" s="190" customFormat="1" ht="14.45" customHeight="1">
      <c r="A42" s="187"/>
      <c r="B42" s="188"/>
      <c r="C42" s="187"/>
      <c r="D42" s="187"/>
      <c r="E42" s="187"/>
      <c r="F42" s="187"/>
      <c r="G42" s="187"/>
      <c r="H42" s="187"/>
      <c r="I42" s="187"/>
      <c r="J42" s="187"/>
      <c r="K42" s="187"/>
      <c r="L42" s="189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</row>
    <row r="43" spans="2:12" ht="14.45" customHeight="1">
      <c r="B43" s="183"/>
      <c r="L43" s="183"/>
    </row>
    <row r="44" spans="2:12" ht="14.45" customHeight="1">
      <c r="B44" s="183"/>
      <c r="L44" s="183"/>
    </row>
    <row r="45" spans="2:12" ht="14.45" customHeight="1">
      <c r="B45" s="183"/>
      <c r="L45" s="183"/>
    </row>
    <row r="46" spans="2:12" ht="14.45" customHeight="1">
      <c r="B46" s="183"/>
      <c r="L46" s="183"/>
    </row>
    <row r="47" spans="2:12" ht="14.45" customHeight="1">
      <c r="B47" s="183"/>
      <c r="L47" s="183"/>
    </row>
    <row r="48" spans="2:12" ht="14.45" customHeight="1">
      <c r="B48" s="183"/>
      <c r="L48" s="183"/>
    </row>
    <row r="49" spans="2:12" ht="14.45" customHeight="1">
      <c r="B49" s="183"/>
      <c r="L49" s="183"/>
    </row>
    <row r="50" spans="2:12" s="190" customFormat="1" ht="14.45" customHeight="1">
      <c r="B50" s="189"/>
      <c r="D50" s="212" t="s">
        <v>45</v>
      </c>
      <c r="E50" s="213"/>
      <c r="F50" s="213"/>
      <c r="G50" s="212" t="s">
        <v>46</v>
      </c>
      <c r="H50" s="213"/>
      <c r="I50" s="213"/>
      <c r="J50" s="213"/>
      <c r="K50" s="213"/>
      <c r="L50" s="189"/>
    </row>
    <row r="51" spans="2:12" ht="12">
      <c r="B51" s="183"/>
      <c r="L51" s="183"/>
    </row>
    <row r="52" spans="2:12" ht="12">
      <c r="B52" s="183"/>
      <c r="L52" s="183"/>
    </row>
    <row r="53" spans="2:12" ht="12">
      <c r="B53" s="183"/>
      <c r="L53" s="183"/>
    </row>
    <row r="54" spans="2:12" ht="12">
      <c r="B54" s="183"/>
      <c r="L54" s="183"/>
    </row>
    <row r="55" spans="2:12" ht="12">
      <c r="B55" s="183"/>
      <c r="L55" s="183"/>
    </row>
    <row r="56" spans="2:12" ht="12">
      <c r="B56" s="183"/>
      <c r="L56" s="183"/>
    </row>
    <row r="57" spans="2:12" ht="12">
      <c r="B57" s="183"/>
      <c r="L57" s="183"/>
    </row>
    <row r="58" spans="2:12" ht="12">
      <c r="B58" s="183"/>
      <c r="L58" s="183"/>
    </row>
    <row r="59" spans="2:12" ht="12">
      <c r="B59" s="183"/>
      <c r="L59" s="183"/>
    </row>
    <row r="60" spans="2:12" ht="12">
      <c r="B60" s="183"/>
      <c r="L60" s="183"/>
    </row>
    <row r="61" spans="1:31" s="190" customFormat="1" ht="12.75">
      <c r="A61" s="187"/>
      <c r="B61" s="188"/>
      <c r="C61" s="187"/>
      <c r="D61" s="214" t="s">
        <v>47</v>
      </c>
      <c r="E61" s="215"/>
      <c r="F61" s="216" t="s">
        <v>48</v>
      </c>
      <c r="G61" s="214" t="s">
        <v>47</v>
      </c>
      <c r="H61" s="215"/>
      <c r="I61" s="215"/>
      <c r="J61" s="217" t="s">
        <v>48</v>
      </c>
      <c r="K61" s="215"/>
      <c r="L61" s="189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2:12" ht="12">
      <c r="B62" s="183"/>
      <c r="L62" s="183"/>
    </row>
    <row r="63" spans="2:12" ht="12">
      <c r="B63" s="183"/>
      <c r="L63" s="183"/>
    </row>
    <row r="64" spans="2:12" ht="12">
      <c r="B64" s="183"/>
      <c r="L64" s="183"/>
    </row>
    <row r="65" spans="1:31" s="190" customFormat="1" ht="12.75">
      <c r="A65" s="187"/>
      <c r="B65" s="188"/>
      <c r="C65" s="187"/>
      <c r="D65" s="212" t="s">
        <v>49</v>
      </c>
      <c r="E65" s="218"/>
      <c r="F65" s="218"/>
      <c r="G65" s="212" t="s">
        <v>50</v>
      </c>
      <c r="H65" s="218"/>
      <c r="I65" s="218"/>
      <c r="J65" s="218"/>
      <c r="K65" s="218"/>
      <c r="L65" s="189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2:12" ht="12">
      <c r="B66" s="183"/>
      <c r="L66" s="183"/>
    </row>
    <row r="67" spans="2:12" ht="12">
      <c r="B67" s="183"/>
      <c r="L67" s="183"/>
    </row>
    <row r="68" spans="2:12" ht="12">
      <c r="B68" s="183"/>
      <c r="L68" s="183"/>
    </row>
    <row r="69" spans="2:12" ht="12">
      <c r="B69" s="183"/>
      <c r="L69" s="183"/>
    </row>
    <row r="70" spans="2:12" ht="12">
      <c r="B70" s="183"/>
      <c r="L70" s="183"/>
    </row>
    <row r="71" spans="2:12" ht="12">
      <c r="B71" s="183"/>
      <c r="L71" s="183"/>
    </row>
    <row r="72" spans="2:12" ht="12">
      <c r="B72" s="183"/>
      <c r="L72" s="183"/>
    </row>
    <row r="73" spans="2:12" ht="12">
      <c r="B73" s="183"/>
      <c r="L73" s="183"/>
    </row>
    <row r="74" spans="2:12" ht="12">
      <c r="B74" s="183"/>
      <c r="L74" s="183"/>
    </row>
    <row r="75" spans="2:12" ht="12">
      <c r="B75" s="183"/>
      <c r="L75" s="183"/>
    </row>
    <row r="76" spans="1:31" s="190" customFormat="1" ht="12.75">
      <c r="A76" s="187"/>
      <c r="B76" s="188"/>
      <c r="C76" s="187"/>
      <c r="D76" s="214" t="s">
        <v>47</v>
      </c>
      <c r="E76" s="215"/>
      <c r="F76" s="216" t="s">
        <v>48</v>
      </c>
      <c r="G76" s="214" t="s">
        <v>47</v>
      </c>
      <c r="H76" s="215"/>
      <c r="I76" s="215"/>
      <c r="J76" s="217" t="s">
        <v>48</v>
      </c>
      <c r="K76" s="215"/>
      <c r="L76" s="189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190" customFormat="1" ht="14.45" customHeight="1">
      <c r="A77" s="187"/>
      <c r="B77" s="219"/>
      <c r="C77" s="220"/>
      <c r="D77" s="220"/>
      <c r="E77" s="220"/>
      <c r="F77" s="220"/>
      <c r="G77" s="220"/>
      <c r="H77" s="220"/>
      <c r="I77" s="220"/>
      <c r="J77" s="220"/>
      <c r="K77" s="220"/>
      <c r="L77" s="189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31" s="190" customFormat="1" ht="6.95" customHeight="1">
      <c r="A81" s="187"/>
      <c r="B81" s="221"/>
      <c r="C81" s="222"/>
      <c r="D81" s="222"/>
      <c r="E81" s="222"/>
      <c r="F81" s="222"/>
      <c r="G81" s="222"/>
      <c r="H81" s="222"/>
      <c r="I81" s="222"/>
      <c r="J81" s="222"/>
      <c r="K81" s="222"/>
      <c r="L81" s="189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31" s="190" customFormat="1" ht="24.95" customHeight="1">
      <c r="A82" s="187"/>
      <c r="B82" s="188"/>
      <c r="C82" s="184" t="s">
        <v>120</v>
      </c>
      <c r="D82" s="187"/>
      <c r="E82" s="187"/>
      <c r="F82" s="187"/>
      <c r="G82" s="187"/>
      <c r="H82" s="187"/>
      <c r="I82" s="187"/>
      <c r="J82" s="187"/>
      <c r="K82" s="187"/>
      <c r="L82" s="189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31" s="190" customFormat="1" ht="6.95" customHeight="1">
      <c r="A83" s="187"/>
      <c r="B83" s="188"/>
      <c r="C83" s="187"/>
      <c r="D83" s="187"/>
      <c r="E83" s="187"/>
      <c r="F83" s="187"/>
      <c r="G83" s="187"/>
      <c r="H83" s="187"/>
      <c r="I83" s="187"/>
      <c r="J83" s="187"/>
      <c r="K83" s="187"/>
      <c r="L83" s="189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31" s="190" customFormat="1" ht="12" customHeight="1">
      <c r="A84" s="187"/>
      <c r="B84" s="188"/>
      <c r="C84" s="186" t="s">
        <v>16</v>
      </c>
      <c r="D84" s="187"/>
      <c r="E84" s="187"/>
      <c r="F84" s="187"/>
      <c r="G84" s="187"/>
      <c r="H84" s="187"/>
      <c r="I84" s="187"/>
      <c r="J84" s="187"/>
      <c r="K84" s="187"/>
      <c r="L84" s="189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31" s="190" customFormat="1" ht="16.5" customHeight="1">
      <c r="A85" s="187"/>
      <c r="B85" s="188"/>
      <c r="C85" s="187"/>
      <c r="D85" s="187"/>
      <c r="E85" s="372" t="str">
        <f>E7</f>
        <v>Novostavba patrového parkoviště Bezručova IV, Benešov</v>
      </c>
      <c r="F85" s="373"/>
      <c r="G85" s="373"/>
      <c r="H85" s="373"/>
      <c r="I85" s="187"/>
      <c r="J85" s="187"/>
      <c r="K85" s="187"/>
      <c r="L85" s="189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2:12" ht="12" customHeight="1">
      <c r="B86" s="183"/>
      <c r="C86" s="186" t="s">
        <v>116</v>
      </c>
      <c r="L86" s="183"/>
    </row>
    <row r="87" spans="1:31" s="190" customFormat="1" ht="16.5" customHeight="1">
      <c r="A87" s="187"/>
      <c r="B87" s="188"/>
      <c r="C87" s="187"/>
      <c r="D87" s="187"/>
      <c r="E87" s="372" t="s">
        <v>1097</v>
      </c>
      <c r="F87" s="369"/>
      <c r="G87" s="369"/>
      <c r="H87" s="369"/>
      <c r="I87" s="187"/>
      <c r="J87" s="187"/>
      <c r="K87" s="187"/>
      <c r="L87" s="189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31" s="190" customFormat="1" ht="12" customHeight="1">
      <c r="A88" s="187"/>
      <c r="B88" s="188"/>
      <c r="C88" s="186" t="s">
        <v>118</v>
      </c>
      <c r="D88" s="187"/>
      <c r="E88" s="187"/>
      <c r="F88" s="187"/>
      <c r="G88" s="187"/>
      <c r="H88" s="187"/>
      <c r="I88" s="187"/>
      <c r="J88" s="187"/>
      <c r="K88" s="187"/>
      <c r="L88" s="189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31" s="190" customFormat="1" ht="16.5" customHeight="1">
      <c r="A89" s="187"/>
      <c r="B89" s="188"/>
      <c r="C89" s="187"/>
      <c r="D89" s="187"/>
      <c r="E89" s="368" t="str">
        <f>E11</f>
        <v>C 02 - Sjezd z komunikace</v>
      </c>
      <c r="F89" s="369"/>
      <c r="G89" s="369"/>
      <c r="H89" s="369"/>
      <c r="I89" s="187"/>
      <c r="J89" s="187"/>
      <c r="K89" s="187"/>
      <c r="L89" s="189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31" s="190" customFormat="1" ht="6.95" customHeight="1">
      <c r="A90" s="187"/>
      <c r="B90" s="188"/>
      <c r="C90" s="187"/>
      <c r="D90" s="187"/>
      <c r="E90" s="187"/>
      <c r="F90" s="187"/>
      <c r="G90" s="187"/>
      <c r="H90" s="187"/>
      <c r="I90" s="187"/>
      <c r="J90" s="187"/>
      <c r="K90" s="187"/>
      <c r="L90" s="189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31" s="190" customFormat="1" ht="12" customHeight="1">
      <c r="A91" s="187"/>
      <c r="B91" s="188"/>
      <c r="C91" s="186" t="s">
        <v>20</v>
      </c>
      <c r="D91" s="187"/>
      <c r="E91" s="187"/>
      <c r="F91" s="191" t="str">
        <f>F14</f>
        <v xml:space="preserve"> </v>
      </c>
      <c r="G91" s="187"/>
      <c r="H91" s="187"/>
      <c r="I91" s="186" t="s">
        <v>22</v>
      </c>
      <c r="J91" s="192">
        <f>IF(J14="","",J14)</f>
        <v>44599</v>
      </c>
      <c r="K91" s="187"/>
      <c r="L91" s="189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31" s="190" customFormat="1" ht="6.95" customHeight="1">
      <c r="A92" s="187"/>
      <c r="B92" s="188"/>
      <c r="C92" s="187"/>
      <c r="D92" s="187"/>
      <c r="E92" s="187"/>
      <c r="F92" s="187"/>
      <c r="G92" s="187"/>
      <c r="H92" s="187"/>
      <c r="I92" s="187"/>
      <c r="J92" s="187"/>
      <c r="K92" s="187"/>
      <c r="L92" s="189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31" s="190" customFormat="1" ht="15.2" customHeight="1">
      <c r="A93" s="187"/>
      <c r="B93" s="188"/>
      <c r="C93" s="186" t="s">
        <v>23</v>
      </c>
      <c r="D93" s="187"/>
      <c r="E93" s="187"/>
      <c r="F93" s="191" t="str">
        <f>E17</f>
        <v xml:space="preserve"> </v>
      </c>
      <c r="G93" s="187"/>
      <c r="H93" s="187"/>
      <c r="I93" s="186" t="s">
        <v>28</v>
      </c>
      <c r="J93" s="223" t="str">
        <f>E23</f>
        <v xml:space="preserve"> </v>
      </c>
      <c r="K93" s="187"/>
      <c r="L93" s="189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31" s="190" customFormat="1" ht="15.2" customHeight="1">
      <c r="A94" s="187"/>
      <c r="B94" s="188"/>
      <c r="C94" s="186" t="s">
        <v>26</v>
      </c>
      <c r="D94" s="187"/>
      <c r="E94" s="187"/>
      <c r="F94" s="191" t="str">
        <f>IF(E20="","",E20)</f>
        <v>Vyplň údaj</v>
      </c>
      <c r="G94" s="187"/>
      <c r="H94" s="187"/>
      <c r="I94" s="186" t="s">
        <v>30</v>
      </c>
      <c r="J94" s="223" t="str">
        <f>E26</f>
        <v xml:space="preserve"> </v>
      </c>
      <c r="K94" s="187"/>
      <c r="L94" s="189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31" s="190" customFormat="1" ht="10.35" customHeight="1">
      <c r="A95" s="187"/>
      <c r="B95" s="188"/>
      <c r="C95" s="187"/>
      <c r="D95" s="187"/>
      <c r="E95" s="187"/>
      <c r="F95" s="187"/>
      <c r="G95" s="187"/>
      <c r="H95" s="187"/>
      <c r="I95" s="187"/>
      <c r="J95" s="187"/>
      <c r="K95" s="187"/>
      <c r="L95" s="189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31" s="190" customFormat="1" ht="29.25" customHeight="1">
      <c r="A96" s="187"/>
      <c r="B96" s="188"/>
      <c r="C96" s="224" t="s">
        <v>121</v>
      </c>
      <c r="D96" s="205"/>
      <c r="E96" s="205"/>
      <c r="F96" s="205"/>
      <c r="G96" s="205"/>
      <c r="H96" s="205"/>
      <c r="I96" s="205"/>
      <c r="J96" s="225" t="s">
        <v>122</v>
      </c>
      <c r="K96" s="205"/>
      <c r="L96" s="189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31" s="190" customFormat="1" ht="10.35" customHeight="1">
      <c r="A97" s="187"/>
      <c r="B97" s="188"/>
      <c r="C97" s="187"/>
      <c r="D97" s="187"/>
      <c r="E97" s="187"/>
      <c r="F97" s="187"/>
      <c r="G97" s="187"/>
      <c r="H97" s="187"/>
      <c r="I97" s="187"/>
      <c r="J97" s="187"/>
      <c r="K97" s="187"/>
      <c r="L97" s="189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pans="1:47" s="190" customFormat="1" ht="22.9" customHeight="1">
      <c r="A98" s="187"/>
      <c r="B98" s="188"/>
      <c r="C98" s="226" t="s">
        <v>123</v>
      </c>
      <c r="D98" s="187"/>
      <c r="E98" s="187"/>
      <c r="F98" s="187"/>
      <c r="G98" s="187"/>
      <c r="H98" s="187"/>
      <c r="I98" s="187"/>
      <c r="J98" s="200">
        <f>J129</f>
        <v>0</v>
      </c>
      <c r="K98" s="187"/>
      <c r="L98" s="189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U98" s="180" t="s">
        <v>124</v>
      </c>
    </row>
    <row r="99" spans="2:12" s="227" customFormat="1" ht="24.95" customHeight="1">
      <c r="B99" s="228"/>
      <c r="D99" s="229" t="s">
        <v>125</v>
      </c>
      <c r="E99" s="230"/>
      <c r="F99" s="230"/>
      <c r="G99" s="230"/>
      <c r="H99" s="230"/>
      <c r="I99" s="230"/>
      <c r="J99" s="231">
        <f>J130</f>
        <v>0</v>
      </c>
      <c r="L99" s="228"/>
    </row>
    <row r="100" spans="2:12" s="232" customFormat="1" ht="19.9" customHeight="1">
      <c r="B100" s="233"/>
      <c r="D100" s="234" t="s">
        <v>126</v>
      </c>
      <c r="E100" s="235"/>
      <c r="F100" s="235"/>
      <c r="G100" s="235"/>
      <c r="H100" s="235"/>
      <c r="I100" s="235"/>
      <c r="J100" s="236">
        <f>J131</f>
        <v>0</v>
      </c>
      <c r="L100" s="233"/>
    </row>
    <row r="101" spans="2:12" s="232" customFormat="1" ht="19.9" customHeight="1">
      <c r="B101" s="233"/>
      <c r="D101" s="234" t="s">
        <v>130</v>
      </c>
      <c r="E101" s="235"/>
      <c r="F101" s="235"/>
      <c r="G101" s="235"/>
      <c r="H101" s="235"/>
      <c r="I101" s="235"/>
      <c r="J101" s="236">
        <f>J154</f>
        <v>0</v>
      </c>
      <c r="L101" s="233"/>
    </row>
    <row r="102" spans="2:12" s="232" customFormat="1" ht="19.9" customHeight="1">
      <c r="B102" s="233"/>
      <c r="D102" s="234" t="s">
        <v>131</v>
      </c>
      <c r="E102" s="235"/>
      <c r="F102" s="235"/>
      <c r="G102" s="235"/>
      <c r="H102" s="235"/>
      <c r="I102" s="235"/>
      <c r="J102" s="236">
        <f>J196</f>
        <v>0</v>
      </c>
      <c r="L102" s="233"/>
    </row>
    <row r="103" spans="2:12" s="232" customFormat="1" ht="19.9" customHeight="1">
      <c r="B103" s="233"/>
      <c r="D103" s="234" t="s">
        <v>132</v>
      </c>
      <c r="E103" s="235"/>
      <c r="F103" s="235"/>
      <c r="G103" s="235"/>
      <c r="H103" s="235"/>
      <c r="I103" s="235"/>
      <c r="J103" s="236">
        <f>J227</f>
        <v>0</v>
      </c>
      <c r="L103" s="233"/>
    </row>
    <row r="104" spans="2:12" s="227" customFormat="1" ht="24.95" customHeight="1">
      <c r="B104" s="228"/>
      <c r="D104" s="229" t="s">
        <v>139</v>
      </c>
      <c r="E104" s="230"/>
      <c r="F104" s="230"/>
      <c r="G104" s="230"/>
      <c r="H104" s="230"/>
      <c r="I104" s="230"/>
      <c r="J104" s="231">
        <f>J231</f>
        <v>0</v>
      </c>
      <c r="L104" s="228"/>
    </row>
    <row r="105" spans="2:12" s="232" customFormat="1" ht="19.9" customHeight="1">
      <c r="B105" s="233"/>
      <c r="D105" s="234" t="s">
        <v>140</v>
      </c>
      <c r="E105" s="235"/>
      <c r="F105" s="235"/>
      <c r="G105" s="235"/>
      <c r="H105" s="235"/>
      <c r="I105" s="235"/>
      <c r="J105" s="236">
        <f>J232</f>
        <v>0</v>
      </c>
      <c r="L105" s="233"/>
    </row>
    <row r="106" spans="2:12" s="232" customFormat="1" ht="19.9" customHeight="1">
      <c r="B106" s="233"/>
      <c r="D106" s="234" t="s">
        <v>141</v>
      </c>
      <c r="E106" s="235"/>
      <c r="F106" s="235"/>
      <c r="G106" s="235"/>
      <c r="H106" s="235"/>
      <c r="I106" s="235"/>
      <c r="J106" s="236">
        <f>J238</f>
        <v>0</v>
      </c>
      <c r="L106" s="233"/>
    </row>
    <row r="107" spans="2:12" s="232" customFormat="1" ht="19.9" customHeight="1">
      <c r="B107" s="233"/>
      <c r="D107" s="234" t="s">
        <v>142</v>
      </c>
      <c r="E107" s="235"/>
      <c r="F107" s="235"/>
      <c r="G107" s="235"/>
      <c r="H107" s="235"/>
      <c r="I107" s="235"/>
      <c r="J107" s="236">
        <f>J250</f>
        <v>0</v>
      </c>
      <c r="L107" s="233"/>
    </row>
    <row r="108" spans="1:31" s="190" customFormat="1" ht="21.75" customHeight="1">
      <c r="A108" s="187"/>
      <c r="B108" s="188"/>
      <c r="C108" s="187"/>
      <c r="D108" s="187"/>
      <c r="E108" s="187"/>
      <c r="F108" s="187"/>
      <c r="G108" s="187"/>
      <c r="H108" s="187"/>
      <c r="I108" s="187"/>
      <c r="J108" s="187"/>
      <c r="K108" s="187"/>
      <c r="L108" s="189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190" customFormat="1" ht="6.95" customHeight="1">
      <c r="A109" s="187"/>
      <c r="B109" s="219"/>
      <c r="C109" s="220"/>
      <c r="D109" s="220"/>
      <c r="E109" s="220"/>
      <c r="F109" s="220"/>
      <c r="G109" s="220"/>
      <c r="H109" s="220"/>
      <c r="I109" s="220"/>
      <c r="J109" s="220"/>
      <c r="K109" s="220"/>
      <c r="L109" s="189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3" spans="1:31" s="190" customFormat="1" ht="6.95" customHeight="1">
      <c r="A113" s="187"/>
      <c r="B113" s="221"/>
      <c r="C113" s="222"/>
      <c r="D113" s="222"/>
      <c r="E113" s="222"/>
      <c r="F113" s="222"/>
      <c r="G113" s="222"/>
      <c r="H113" s="222"/>
      <c r="I113" s="222"/>
      <c r="J113" s="222"/>
      <c r="K113" s="222"/>
      <c r="L113" s="189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31" s="190" customFormat="1" ht="24.95" customHeight="1">
      <c r="A114" s="187"/>
      <c r="B114" s="188"/>
      <c r="C114" s="184" t="s">
        <v>143</v>
      </c>
      <c r="D114" s="187"/>
      <c r="E114" s="187"/>
      <c r="F114" s="187"/>
      <c r="G114" s="187"/>
      <c r="H114" s="187"/>
      <c r="I114" s="187"/>
      <c r="J114" s="187"/>
      <c r="K114" s="187"/>
      <c r="L114" s="189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31" s="190" customFormat="1" ht="6.95" customHeight="1">
      <c r="A115" s="187"/>
      <c r="B115" s="188"/>
      <c r="C115" s="187"/>
      <c r="D115" s="187"/>
      <c r="E115" s="187"/>
      <c r="F115" s="187"/>
      <c r="G115" s="187"/>
      <c r="H115" s="187"/>
      <c r="I115" s="187"/>
      <c r="J115" s="187"/>
      <c r="K115" s="187"/>
      <c r="L115" s="189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31" s="190" customFormat="1" ht="12" customHeight="1">
      <c r="A116" s="187"/>
      <c r="B116" s="188"/>
      <c r="C116" s="186" t="s">
        <v>16</v>
      </c>
      <c r="D116" s="187"/>
      <c r="E116" s="187"/>
      <c r="F116" s="187"/>
      <c r="G116" s="187"/>
      <c r="H116" s="187"/>
      <c r="I116" s="187"/>
      <c r="J116" s="187"/>
      <c r="K116" s="187"/>
      <c r="L116" s="189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31" s="190" customFormat="1" ht="16.5" customHeight="1">
      <c r="A117" s="187"/>
      <c r="B117" s="188"/>
      <c r="C117" s="187"/>
      <c r="D117" s="187"/>
      <c r="E117" s="372" t="str">
        <f>E7</f>
        <v>Novostavba patrového parkoviště Bezručova IV, Benešov</v>
      </c>
      <c r="F117" s="373"/>
      <c r="G117" s="373"/>
      <c r="H117" s="373"/>
      <c r="I117" s="187"/>
      <c r="J117" s="187"/>
      <c r="K117" s="187"/>
      <c r="L117" s="189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2:12" ht="12" customHeight="1">
      <c r="B118" s="183"/>
      <c r="C118" s="186" t="s">
        <v>116</v>
      </c>
      <c r="L118" s="183"/>
    </row>
    <row r="119" spans="1:31" s="190" customFormat="1" ht="16.5" customHeight="1">
      <c r="A119" s="187"/>
      <c r="B119" s="188"/>
      <c r="C119" s="187"/>
      <c r="D119" s="187"/>
      <c r="E119" s="372" t="s">
        <v>1097</v>
      </c>
      <c r="F119" s="369"/>
      <c r="G119" s="369"/>
      <c r="H119" s="369"/>
      <c r="I119" s="187"/>
      <c r="J119" s="187"/>
      <c r="K119" s="187"/>
      <c r="L119" s="189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31" s="190" customFormat="1" ht="12" customHeight="1">
      <c r="A120" s="187"/>
      <c r="B120" s="188"/>
      <c r="C120" s="186" t="s">
        <v>118</v>
      </c>
      <c r="D120" s="187"/>
      <c r="E120" s="187"/>
      <c r="F120" s="187"/>
      <c r="G120" s="187"/>
      <c r="H120" s="187"/>
      <c r="I120" s="187"/>
      <c r="J120" s="187"/>
      <c r="K120" s="187"/>
      <c r="L120" s="189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31" s="190" customFormat="1" ht="16.5" customHeight="1">
      <c r="A121" s="187"/>
      <c r="B121" s="188"/>
      <c r="C121" s="187"/>
      <c r="D121" s="187"/>
      <c r="E121" s="368" t="str">
        <f>E11</f>
        <v>C 02 - Sjezd z komunikace</v>
      </c>
      <c r="F121" s="369"/>
      <c r="G121" s="369"/>
      <c r="H121" s="369"/>
      <c r="I121" s="187"/>
      <c r="J121" s="187"/>
      <c r="K121" s="187"/>
      <c r="L121" s="189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31" s="190" customFormat="1" ht="6.95" customHeight="1">
      <c r="A122" s="187"/>
      <c r="B122" s="188"/>
      <c r="C122" s="187"/>
      <c r="D122" s="187"/>
      <c r="E122" s="187"/>
      <c r="F122" s="187"/>
      <c r="G122" s="187"/>
      <c r="H122" s="187"/>
      <c r="I122" s="187"/>
      <c r="J122" s="187"/>
      <c r="K122" s="187"/>
      <c r="L122" s="189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31" s="190" customFormat="1" ht="12" customHeight="1">
      <c r="A123" s="187"/>
      <c r="B123" s="188"/>
      <c r="C123" s="186" t="s">
        <v>20</v>
      </c>
      <c r="D123" s="187"/>
      <c r="E123" s="187"/>
      <c r="F123" s="191" t="str">
        <f>F14</f>
        <v xml:space="preserve"> </v>
      </c>
      <c r="G123" s="187"/>
      <c r="H123" s="187"/>
      <c r="I123" s="186" t="s">
        <v>22</v>
      </c>
      <c r="J123" s="192">
        <f>IF(J14="","",J14)</f>
        <v>44599</v>
      </c>
      <c r="K123" s="187"/>
      <c r="L123" s="189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31" s="190" customFormat="1" ht="6.95" customHeight="1">
      <c r="A124" s="187"/>
      <c r="B124" s="188"/>
      <c r="C124" s="187"/>
      <c r="D124" s="187"/>
      <c r="E124" s="187"/>
      <c r="F124" s="187"/>
      <c r="G124" s="187"/>
      <c r="H124" s="187"/>
      <c r="I124" s="187"/>
      <c r="J124" s="187"/>
      <c r="K124" s="187"/>
      <c r="L124" s="189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</row>
    <row r="125" spans="1:31" s="190" customFormat="1" ht="15.2" customHeight="1">
      <c r="A125" s="187"/>
      <c r="B125" s="188"/>
      <c r="C125" s="186" t="s">
        <v>23</v>
      </c>
      <c r="D125" s="187"/>
      <c r="E125" s="187"/>
      <c r="F125" s="191" t="str">
        <f>E17</f>
        <v xml:space="preserve"> </v>
      </c>
      <c r="G125" s="187"/>
      <c r="H125" s="187"/>
      <c r="I125" s="186" t="s">
        <v>28</v>
      </c>
      <c r="J125" s="223" t="str">
        <f>E23</f>
        <v xml:space="preserve"> </v>
      </c>
      <c r="K125" s="187"/>
      <c r="L125" s="189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pans="1:31" s="190" customFormat="1" ht="15.2" customHeight="1">
      <c r="A126" s="187"/>
      <c r="B126" s="188"/>
      <c r="C126" s="186" t="s">
        <v>26</v>
      </c>
      <c r="D126" s="187"/>
      <c r="E126" s="187"/>
      <c r="F126" s="191" t="str">
        <f>IF(E20="","",E20)</f>
        <v>Vyplň údaj</v>
      </c>
      <c r="G126" s="187"/>
      <c r="H126" s="187"/>
      <c r="I126" s="186" t="s">
        <v>30</v>
      </c>
      <c r="J126" s="223" t="str">
        <f>E26</f>
        <v xml:space="preserve"> </v>
      </c>
      <c r="K126" s="187"/>
      <c r="L126" s="189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31" s="190" customFormat="1" ht="10.35" customHeight="1">
      <c r="A127" s="187"/>
      <c r="B127" s="188"/>
      <c r="C127" s="187"/>
      <c r="D127" s="187"/>
      <c r="E127" s="187"/>
      <c r="F127" s="187"/>
      <c r="G127" s="187"/>
      <c r="H127" s="187"/>
      <c r="I127" s="187"/>
      <c r="J127" s="187"/>
      <c r="K127" s="187"/>
      <c r="L127" s="189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31" s="247" customFormat="1" ht="29.25" customHeight="1">
      <c r="A128" s="237"/>
      <c r="B128" s="238"/>
      <c r="C128" s="239" t="s">
        <v>144</v>
      </c>
      <c r="D128" s="240" t="s">
        <v>57</v>
      </c>
      <c r="E128" s="240" t="s">
        <v>53</v>
      </c>
      <c r="F128" s="240" t="s">
        <v>54</v>
      </c>
      <c r="G128" s="240" t="s">
        <v>145</v>
      </c>
      <c r="H128" s="240" t="s">
        <v>146</v>
      </c>
      <c r="I128" s="240" t="s">
        <v>147</v>
      </c>
      <c r="J128" s="241" t="s">
        <v>122</v>
      </c>
      <c r="K128" s="242" t="s">
        <v>148</v>
      </c>
      <c r="L128" s="243"/>
      <c r="M128" s="244" t="s">
        <v>1</v>
      </c>
      <c r="N128" s="245" t="s">
        <v>36</v>
      </c>
      <c r="O128" s="245" t="s">
        <v>149</v>
      </c>
      <c r="P128" s="245" t="s">
        <v>150</v>
      </c>
      <c r="Q128" s="245" t="s">
        <v>151</v>
      </c>
      <c r="R128" s="245" t="s">
        <v>152</v>
      </c>
      <c r="S128" s="245" t="s">
        <v>153</v>
      </c>
      <c r="T128" s="246" t="s">
        <v>154</v>
      </c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</row>
    <row r="129" spans="1:63" s="190" customFormat="1" ht="22.9" customHeight="1">
      <c r="A129" s="187"/>
      <c r="B129" s="188"/>
      <c r="C129" s="248" t="s">
        <v>155</v>
      </c>
      <c r="D129" s="187"/>
      <c r="E129" s="187"/>
      <c r="F129" s="187"/>
      <c r="G129" s="187"/>
      <c r="H129" s="187"/>
      <c r="I129" s="187"/>
      <c r="J129" s="249">
        <f>BK129</f>
        <v>0</v>
      </c>
      <c r="K129" s="187"/>
      <c r="L129" s="188"/>
      <c r="M129" s="250"/>
      <c r="N129" s="251"/>
      <c r="O129" s="198"/>
      <c r="P129" s="252">
        <f>P130+P231</f>
        <v>0</v>
      </c>
      <c r="Q129" s="198"/>
      <c r="R129" s="252">
        <f>R130+R231</f>
        <v>88.09515289999999</v>
      </c>
      <c r="S129" s="198"/>
      <c r="T129" s="253">
        <f>T130+T231</f>
        <v>19.895958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T129" s="180" t="s">
        <v>71</v>
      </c>
      <c r="AU129" s="180" t="s">
        <v>124</v>
      </c>
      <c r="BK129" s="254">
        <f>BK130+BK231</f>
        <v>0</v>
      </c>
    </row>
    <row r="130" spans="2:63" s="255" customFormat="1" ht="25.9" customHeight="1">
      <c r="B130" s="256"/>
      <c r="D130" s="257" t="s">
        <v>71</v>
      </c>
      <c r="E130" s="258" t="s">
        <v>156</v>
      </c>
      <c r="F130" s="258" t="s">
        <v>157</v>
      </c>
      <c r="J130" s="259">
        <f>BK130</f>
        <v>0</v>
      </c>
      <c r="L130" s="256"/>
      <c r="M130" s="260"/>
      <c r="N130" s="261"/>
      <c r="O130" s="261"/>
      <c r="P130" s="262">
        <f>P131+P154+P196+P227</f>
        <v>0</v>
      </c>
      <c r="Q130" s="261"/>
      <c r="R130" s="262">
        <f>R131+R154+R196+R227</f>
        <v>88.09515289999999</v>
      </c>
      <c r="S130" s="261"/>
      <c r="T130" s="263">
        <f>T131+T154+T196+T227</f>
        <v>19.895958</v>
      </c>
      <c r="AR130" s="257" t="s">
        <v>79</v>
      </c>
      <c r="AT130" s="264" t="s">
        <v>71</v>
      </c>
      <c r="AU130" s="264" t="s">
        <v>72</v>
      </c>
      <c r="AY130" s="257" t="s">
        <v>158</v>
      </c>
      <c r="BK130" s="265">
        <f>BK131+BK154+BK196+BK227</f>
        <v>0</v>
      </c>
    </row>
    <row r="131" spans="2:63" s="255" customFormat="1" ht="22.9" customHeight="1">
      <c r="B131" s="256"/>
      <c r="D131" s="257" t="s">
        <v>71</v>
      </c>
      <c r="E131" s="266" t="s">
        <v>79</v>
      </c>
      <c r="F131" s="266" t="s">
        <v>159</v>
      </c>
      <c r="J131" s="267">
        <f>BK131</f>
        <v>0</v>
      </c>
      <c r="L131" s="256"/>
      <c r="M131" s="260"/>
      <c r="N131" s="261"/>
      <c r="O131" s="261"/>
      <c r="P131" s="262">
        <f>SUM(P132:P153)</f>
        <v>0</v>
      </c>
      <c r="Q131" s="261"/>
      <c r="R131" s="262">
        <f>SUM(R132:R153)</f>
        <v>0.03472</v>
      </c>
      <c r="S131" s="261"/>
      <c r="T131" s="263">
        <f>SUM(T132:T153)</f>
        <v>0</v>
      </c>
      <c r="AR131" s="257" t="s">
        <v>79</v>
      </c>
      <c r="AT131" s="264" t="s">
        <v>71</v>
      </c>
      <c r="AU131" s="264" t="s">
        <v>79</v>
      </c>
      <c r="AY131" s="257" t="s">
        <v>158</v>
      </c>
      <c r="BK131" s="265">
        <f>SUM(BK132:BK153)</f>
        <v>0</v>
      </c>
    </row>
    <row r="132" spans="1:65" s="190" customFormat="1" ht="21.75" customHeight="1">
      <c r="A132" s="187"/>
      <c r="B132" s="188"/>
      <c r="C132" s="268" t="s">
        <v>79</v>
      </c>
      <c r="D132" s="268" t="s">
        <v>160</v>
      </c>
      <c r="E132" s="269" t="s">
        <v>1099</v>
      </c>
      <c r="F132" s="270" t="s">
        <v>1100</v>
      </c>
      <c r="G132" s="271" t="s">
        <v>184</v>
      </c>
      <c r="H132" s="272">
        <v>28.428</v>
      </c>
      <c r="I132" s="152"/>
      <c r="J132" s="273">
        <f>ROUND(I132*H132,2)</f>
        <v>0</v>
      </c>
      <c r="K132" s="274"/>
      <c r="L132" s="188"/>
      <c r="M132" s="275" t="s">
        <v>1</v>
      </c>
      <c r="N132" s="276" t="s">
        <v>37</v>
      </c>
      <c r="O132" s="277"/>
      <c r="P132" s="278">
        <f>O132*H132</f>
        <v>0</v>
      </c>
      <c r="Q132" s="278">
        <v>0</v>
      </c>
      <c r="R132" s="278">
        <f>Q132*H132</f>
        <v>0</v>
      </c>
      <c r="S132" s="278">
        <v>0</v>
      </c>
      <c r="T132" s="279">
        <f>S132*H132</f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280" t="s">
        <v>164</v>
      </c>
      <c r="AT132" s="280" t="s">
        <v>160</v>
      </c>
      <c r="AU132" s="280" t="s">
        <v>81</v>
      </c>
      <c r="AY132" s="180" t="s">
        <v>158</v>
      </c>
      <c r="BE132" s="281">
        <f>IF(N132="základní",J132,0)</f>
        <v>0</v>
      </c>
      <c r="BF132" s="281">
        <f>IF(N132="snížená",J132,0)</f>
        <v>0</v>
      </c>
      <c r="BG132" s="281">
        <f>IF(N132="zákl. přenesená",J132,0)</f>
        <v>0</v>
      </c>
      <c r="BH132" s="281">
        <f>IF(N132="sníž. přenesená",J132,0)</f>
        <v>0</v>
      </c>
      <c r="BI132" s="281">
        <f>IF(N132="nulová",J132,0)</f>
        <v>0</v>
      </c>
      <c r="BJ132" s="180" t="s">
        <v>79</v>
      </c>
      <c r="BK132" s="281">
        <f>ROUND(I132*H132,2)</f>
        <v>0</v>
      </c>
      <c r="BL132" s="180" t="s">
        <v>164</v>
      </c>
      <c r="BM132" s="280" t="s">
        <v>1101</v>
      </c>
    </row>
    <row r="133" spans="2:51" s="282" customFormat="1" ht="12">
      <c r="B133" s="283"/>
      <c r="D133" s="284" t="s">
        <v>166</v>
      </c>
      <c r="E133" s="285" t="s">
        <v>1</v>
      </c>
      <c r="F133" s="286" t="s">
        <v>367</v>
      </c>
      <c r="H133" s="285" t="s">
        <v>1</v>
      </c>
      <c r="L133" s="283"/>
      <c r="M133" s="287"/>
      <c r="N133" s="288"/>
      <c r="O133" s="288"/>
      <c r="P133" s="288"/>
      <c r="Q133" s="288"/>
      <c r="R133" s="288"/>
      <c r="S133" s="288"/>
      <c r="T133" s="289"/>
      <c r="AT133" s="285" t="s">
        <v>166</v>
      </c>
      <c r="AU133" s="285" t="s">
        <v>81</v>
      </c>
      <c r="AV133" s="282" t="s">
        <v>79</v>
      </c>
      <c r="AW133" s="282" t="s">
        <v>29</v>
      </c>
      <c r="AX133" s="282" t="s">
        <v>72</v>
      </c>
      <c r="AY133" s="285" t="s">
        <v>158</v>
      </c>
    </row>
    <row r="134" spans="2:51" s="290" customFormat="1" ht="12">
      <c r="B134" s="291"/>
      <c r="D134" s="284" t="s">
        <v>166</v>
      </c>
      <c r="E134" s="292" t="s">
        <v>1</v>
      </c>
      <c r="F134" s="293" t="s">
        <v>1102</v>
      </c>
      <c r="H134" s="294">
        <v>28.428</v>
      </c>
      <c r="L134" s="291"/>
      <c r="M134" s="295"/>
      <c r="N134" s="296"/>
      <c r="O134" s="296"/>
      <c r="P134" s="296"/>
      <c r="Q134" s="296"/>
      <c r="R134" s="296"/>
      <c r="S134" s="296"/>
      <c r="T134" s="297"/>
      <c r="AT134" s="292" t="s">
        <v>166</v>
      </c>
      <c r="AU134" s="292" t="s">
        <v>81</v>
      </c>
      <c r="AV134" s="290" t="s">
        <v>81</v>
      </c>
      <c r="AW134" s="290" t="s">
        <v>29</v>
      </c>
      <c r="AX134" s="290" t="s">
        <v>72</v>
      </c>
      <c r="AY134" s="292" t="s">
        <v>158</v>
      </c>
    </row>
    <row r="135" spans="1:65" s="190" customFormat="1" ht="21.75" customHeight="1">
      <c r="A135" s="187"/>
      <c r="B135" s="188"/>
      <c r="C135" s="268" t="s">
        <v>81</v>
      </c>
      <c r="D135" s="268" t="s">
        <v>160</v>
      </c>
      <c r="E135" s="269" t="s">
        <v>218</v>
      </c>
      <c r="F135" s="270" t="s">
        <v>219</v>
      </c>
      <c r="G135" s="271" t="s">
        <v>184</v>
      </c>
      <c r="H135" s="272">
        <v>28.428</v>
      </c>
      <c r="I135" s="152"/>
      <c r="J135" s="273">
        <f>ROUND(I135*H135,2)</f>
        <v>0</v>
      </c>
      <c r="K135" s="274"/>
      <c r="L135" s="188"/>
      <c r="M135" s="275" t="s">
        <v>1</v>
      </c>
      <c r="N135" s="276" t="s">
        <v>37</v>
      </c>
      <c r="O135" s="277"/>
      <c r="P135" s="278">
        <f>O135*H135</f>
        <v>0</v>
      </c>
      <c r="Q135" s="278">
        <v>0</v>
      </c>
      <c r="R135" s="278">
        <f>Q135*H135</f>
        <v>0</v>
      </c>
      <c r="S135" s="278">
        <v>0</v>
      </c>
      <c r="T135" s="279">
        <f>S135*H135</f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280" t="s">
        <v>164</v>
      </c>
      <c r="AT135" s="280" t="s">
        <v>160</v>
      </c>
      <c r="AU135" s="280" t="s">
        <v>81</v>
      </c>
      <c r="AY135" s="180" t="s">
        <v>158</v>
      </c>
      <c r="BE135" s="281">
        <f>IF(N135="základní",J135,0)</f>
        <v>0</v>
      </c>
      <c r="BF135" s="281">
        <f>IF(N135="snížená",J135,0)</f>
        <v>0</v>
      </c>
      <c r="BG135" s="281">
        <f>IF(N135="zákl. přenesená",J135,0)</f>
        <v>0</v>
      </c>
      <c r="BH135" s="281">
        <f>IF(N135="sníž. přenesená",J135,0)</f>
        <v>0</v>
      </c>
      <c r="BI135" s="281">
        <f>IF(N135="nulová",J135,0)</f>
        <v>0</v>
      </c>
      <c r="BJ135" s="180" t="s">
        <v>79</v>
      </c>
      <c r="BK135" s="281">
        <f>ROUND(I135*H135,2)</f>
        <v>0</v>
      </c>
      <c r="BL135" s="180" t="s">
        <v>164</v>
      </c>
      <c r="BM135" s="280" t="s">
        <v>1103</v>
      </c>
    </row>
    <row r="136" spans="2:51" s="290" customFormat="1" ht="12">
      <c r="B136" s="291"/>
      <c r="D136" s="284" t="s">
        <v>166</v>
      </c>
      <c r="E136" s="292" t="s">
        <v>1</v>
      </c>
      <c r="F136" s="293" t="s">
        <v>1104</v>
      </c>
      <c r="H136" s="294">
        <v>28.428</v>
      </c>
      <c r="L136" s="291"/>
      <c r="M136" s="295"/>
      <c r="N136" s="296"/>
      <c r="O136" s="296"/>
      <c r="P136" s="296"/>
      <c r="Q136" s="296"/>
      <c r="R136" s="296"/>
      <c r="S136" s="296"/>
      <c r="T136" s="297"/>
      <c r="AT136" s="292" t="s">
        <v>166</v>
      </c>
      <c r="AU136" s="292" t="s">
        <v>81</v>
      </c>
      <c r="AV136" s="290" t="s">
        <v>81</v>
      </c>
      <c r="AW136" s="290" t="s">
        <v>29</v>
      </c>
      <c r="AX136" s="290" t="s">
        <v>72</v>
      </c>
      <c r="AY136" s="292" t="s">
        <v>158</v>
      </c>
    </row>
    <row r="137" spans="1:65" s="190" customFormat="1" ht="21.75" customHeight="1">
      <c r="A137" s="187"/>
      <c r="B137" s="188"/>
      <c r="C137" s="268" t="s">
        <v>174</v>
      </c>
      <c r="D137" s="268" t="s">
        <v>160</v>
      </c>
      <c r="E137" s="269" t="s">
        <v>1105</v>
      </c>
      <c r="F137" s="270" t="s">
        <v>1106</v>
      </c>
      <c r="G137" s="271" t="s">
        <v>184</v>
      </c>
      <c r="H137" s="272">
        <v>3.6</v>
      </c>
      <c r="I137" s="152"/>
      <c r="J137" s="273">
        <f>ROUND(I137*H137,2)</f>
        <v>0</v>
      </c>
      <c r="K137" s="274"/>
      <c r="L137" s="188"/>
      <c r="M137" s="275" t="s">
        <v>1</v>
      </c>
      <c r="N137" s="276" t="s">
        <v>37</v>
      </c>
      <c r="O137" s="277"/>
      <c r="P137" s="278">
        <f>O137*H137</f>
        <v>0</v>
      </c>
      <c r="Q137" s="278">
        <v>0</v>
      </c>
      <c r="R137" s="278">
        <f>Q137*H137</f>
        <v>0</v>
      </c>
      <c r="S137" s="278">
        <v>0</v>
      </c>
      <c r="T137" s="279">
        <f>S137*H137</f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280" t="s">
        <v>164</v>
      </c>
      <c r="AT137" s="280" t="s">
        <v>160</v>
      </c>
      <c r="AU137" s="280" t="s">
        <v>81</v>
      </c>
      <c r="AY137" s="180" t="s">
        <v>158</v>
      </c>
      <c r="BE137" s="281">
        <f>IF(N137="základní",J137,0)</f>
        <v>0</v>
      </c>
      <c r="BF137" s="281">
        <f>IF(N137="snížená",J137,0)</f>
        <v>0</v>
      </c>
      <c r="BG137" s="281">
        <f>IF(N137="zákl. přenesená",J137,0)</f>
        <v>0</v>
      </c>
      <c r="BH137" s="281">
        <f>IF(N137="sníž. přenesená",J137,0)</f>
        <v>0</v>
      </c>
      <c r="BI137" s="281">
        <f>IF(N137="nulová",J137,0)</f>
        <v>0</v>
      </c>
      <c r="BJ137" s="180" t="s">
        <v>79</v>
      </c>
      <c r="BK137" s="281">
        <f>ROUND(I137*H137,2)</f>
        <v>0</v>
      </c>
      <c r="BL137" s="180" t="s">
        <v>164</v>
      </c>
      <c r="BM137" s="280" t="s">
        <v>1107</v>
      </c>
    </row>
    <row r="138" spans="2:51" s="282" customFormat="1" ht="12">
      <c r="B138" s="283"/>
      <c r="D138" s="284" t="s">
        <v>166</v>
      </c>
      <c r="E138" s="285" t="s">
        <v>1</v>
      </c>
      <c r="F138" s="286" t="s">
        <v>367</v>
      </c>
      <c r="H138" s="285" t="s">
        <v>1</v>
      </c>
      <c r="L138" s="283"/>
      <c r="M138" s="287"/>
      <c r="N138" s="288"/>
      <c r="O138" s="288"/>
      <c r="P138" s="288"/>
      <c r="Q138" s="288"/>
      <c r="R138" s="288"/>
      <c r="S138" s="288"/>
      <c r="T138" s="289"/>
      <c r="AT138" s="285" t="s">
        <v>166</v>
      </c>
      <c r="AU138" s="285" t="s">
        <v>81</v>
      </c>
      <c r="AV138" s="282" t="s">
        <v>79</v>
      </c>
      <c r="AW138" s="282" t="s">
        <v>29</v>
      </c>
      <c r="AX138" s="282" t="s">
        <v>72</v>
      </c>
      <c r="AY138" s="285" t="s">
        <v>158</v>
      </c>
    </row>
    <row r="139" spans="2:51" s="290" customFormat="1" ht="12">
      <c r="B139" s="291"/>
      <c r="D139" s="284" t="s">
        <v>166</v>
      </c>
      <c r="E139" s="292" t="s">
        <v>1</v>
      </c>
      <c r="F139" s="293" t="s">
        <v>1108</v>
      </c>
      <c r="H139" s="294">
        <v>3.6</v>
      </c>
      <c r="L139" s="291"/>
      <c r="M139" s="295"/>
      <c r="N139" s="296"/>
      <c r="O139" s="296"/>
      <c r="P139" s="296"/>
      <c r="Q139" s="296"/>
      <c r="R139" s="296"/>
      <c r="S139" s="296"/>
      <c r="T139" s="297"/>
      <c r="AT139" s="292" t="s">
        <v>166</v>
      </c>
      <c r="AU139" s="292" t="s">
        <v>81</v>
      </c>
      <c r="AV139" s="290" t="s">
        <v>81</v>
      </c>
      <c r="AW139" s="290" t="s">
        <v>29</v>
      </c>
      <c r="AX139" s="290" t="s">
        <v>72</v>
      </c>
      <c r="AY139" s="292" t="s">
        <v>158</v>
      </c>
    </row>
    <row r="140" spans="1:65" s="190" customFormat="1" ht="21.75" customHeight="1">
      <c r="A140" s="187"/>
      <c r="B140" s="188"/>
      <c r="C140" s="268" t="s">
        <v>164</v>
      </c>
      <c r="D140" s="268" t="s">
        <v>160</v>
      </c>
      <c r="E140" s="269" t="s">
        <v>1109</v>
      </c>
      <c r="F140" s="270" t="s">
        <v>1110</v>
      </c>
      <c r="G140" s="271" t="s">
        <v>226</v>
      </c>
      <c r="H140" s="272">
        <v>4</v>
      </c>
      <c r="I140" s="152"/>
      <c r="J140" s="273">
        <f>ROUND(I140*H140,2)</f>
        <v>0</v>
      </c>
      <c r="K140" s="274"/>
      <c r="L140" s="188"/>
      <c r="M140" s="275" t="s">
        <v>1</v>
      </c>
      <c r="N140" s="276" t="s">
        <v>37</v>
      </c>
      <c r="O140" s="277"/>
      <c r="P140" s="278">
        <f>O140*H140</f>
        <v>0</v>
      </c>
      <c r="Q140" s="278">
        <v>0.00868</v>
      </c>
      <c r="R140" s="278">
        <f>Q140*H140</f>
        <v>0.03472</v>
      </c>
      <c r="S140" s="278">
        <v>0</v>
      </c>
      <c r="T140" s="279">
        <f>S140*H140</f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R140" s="280" t="s">
        <v>164</v>
      </c>
      <c r="AT140" s="280" t="s">
        <v>160</v>
      </c>
      <c r="AU140" s="280" t="s">
        <v>81</v>
      </c>
      <c r="AY140" s="180" t="s">
        <v>158</v>
      </c>
      <c r="BE140" s="281">
        <f>IF(N140="základní",J140,0)</f>
        <v>0</v>
      </c>
      <c r="BF140" s="281">
        <f>IF(N140="snížená",J140,0)</f>
        <v>0</v>
      </c>
      <c r="BG140" s="281">
        <f>IF(N140="zákl. přenesená",J140,0)</f>
        <v>0</v>
      </c>
      <c r="BH140" s="281">
        <f>IF(N140="sníž. přenesená",J140,0)</f>
        <v>0</v>
      </c>
      <c r="BI140" s="281">
        <f>IF(N140="nulová",J140,0)</f>
        <v>0</v>
      </c>
      <c r="BJ140" s="180" t="s">
        <v>79</v>
      </c>
      <c r="BK140" s="281">
        <f>ROUND(I140*H140,2)</f>
        <v>0</v>
      </c>
      <c r="BL140" s="180" t="s">
        <v>164</v>
      </c>
      <c r="BM140" s="280" t="s">
        <v>1111</v>
      </c>
    </row>
    <row r="141" spans="2:51" s="282" customFormat="1" ht="12">
      <c r="B141" s="283"/>
      <c r="D141" s="284" t="s">
        <v>166</v>
      </c>
      <c r="E141" s="285" t="s">
        <v>1</v>
      </c>
      <c r="F141" s="286" t="s">
        <v>367</v>
      </c>
      <c r="H141" s="285" t="s">
        <v>1</v>
      </c>
      <c r="L141" s="283"/>
      <c r="M141" s="287"/>
      <c r="N141" s="288"/>
      <c r="O141" s="288"/>
      <c r="P141" s="288"/>
      <c r="Q141" s="288"/>
      <c r="R141" s="288"/>
      <c r="S141" s="288"/>
      <c r="T141" s="289"/>
      <c r="AT141" s="285" t="s">
        <v>166</v>
      </c>
      <c r="AU141" s="285" t="s">
        <v>81</v>
      </c>
      <c r="AV141" s="282" t="s">
        <v>79</v>
      </c>
      <c r="AW141" s="282" t="s">
        <v>29</v>
      </c>
      <c r="AX141" s="282" t="s">
        <v>72</v>
      </c>
      <c r="AY141" s="285" t="s">
        <v>158</v>
      </c>
    </row>
    <row r="142" spans="2:51" s="290" customFormat="1" ht="12">
      <c r="B142" s="291"/>
      <c r="D142" s="284" t="s">
        <v>166</v>
      </c>
      <c r="E142" s="292" t="s">
        <v>1</v>
      </c>
      <c r="F142" s="293" t="s">
        <v>164</v>
      </c>
      <c r="H142" s="294">
        <v>4</v>
      </c>
      <c r="L142" s="291"/>
      <c r="M142" s="295"/>
      <c r="N142" s="296"/>
      <c r="O142" s="296"/>
      <c r="P142" s="296"/>
      <c r="Q142" s="296"/>
      <c r="R142" s="296"/>
      <c r="S142" s="296"/>
      <c r="T142" s="297"/>
      <c r="AT142" s="292" t="s">
        <v>166</v>
      </c>
      <c r="AU142" s="292" t="s">
        <v>81</v>
      </c>
      <c r="AV142" s="290" t="s">
        <v>81</v>
      </c>
      <c r="AW142" s="290" t="s">
        <v>29</v>
      </c>
      <c r="AX142" s="290" t="s">
        <v>72</v>
      </c>
      <c r="AY142" s="292" t="s">
        <v>158</v>
      </c>
    </row>
    <row r="143" spans="1:65" s="190" customFormat="1" ht="21.75" customHeight="1">
      <c r="A143" s="187"/>
      <c r="B143" s="188"/>
      <c r="C143" s="268" t="s">
        <v>181</v>
      </c>
      <c r="D143" s="268" t="s">
        <v>160</v>
      </c>
      <c r="E143" s="269" t="s">
        <v>255</v>
      </c>
      <c r="F143" s="270" t="s">
        <v>256</v>
      </c>
      <c r="G143" s="271" t="s">
        <v>184</v>
      </c>
      <c r="H143" s="272">
        <v>32.028</v>
      </c>
      <c r="I143" s="152"/>
      <c r="J143" s="273">
        <f>ROUND(I143*H143,2)</f>
        <v>0</v>
      </c>
      <c r="K143" s="274"/>
      <c r="L143" s="188"/>
      <c r="M143" s="275" t="s">
        <v>1</v>
      </c>
      <c r="N143" s="276" t="s">
        <v>37</v>
      </c>
      <c r="O143" s="277"/>
      <c r="P143" s="278">
        <f>O143*H143</f>
        <v>0</v>
      </c>
      <c r="Q143" s="278">
        <v>0</v>
      </c>
      <c r="R143" s="278">
        <f>Q143*H143</f>
        <v>0</v>
      </c>
      <c r="S143" s="278">
        <v>0</v>
      </c>
      <c r="T143" s="279">
        <f>S143*H143</f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280" t="s">
        <v>164</v>
      </c>
      <c r="AT143" s="280" t="s">
        <v>160</v>
      </c>
      <c r="AU143" s="280" t="s">
        <v>81</v>
      </c>
      <c r="AY143" s="180" t="s">
        <v>158</v>
      </c>
      <c r="BE143" s="281">
        <f>IF(N143="základní",J143,0)</f>
        <v>0</v>
      </c>
      <c r="BF143" s="281">
        <f>IF(N143="snížená",J143,0)</f>
        <v>0</v>
      </c>
      <c r="BG143" s="281">
        <f>IF(N143="zákl. přenesená",J143,0)</f>
        <v>0</v>
      </c>
      <c r="BH143" s="281">
        <f>IF(N143="sníž. přenesená",J143,0)</f>
        <v>0</v>
      </c>
      <c r="BI143" s="281">
        <f>IF(N143="nulová",J143,0)</f>
        <v>0</v>
      </c>
      <c r="BJ143" s="180" t="s">
        <v>79</v>
      </c>
      <c r="BK143" s="281">
        <f>ROUND(I143*H143,2)</f>
        <v>0</v>
      </c>
      <c r="BL143" s="180" t="s">
        <v>164</v>
      </c>
      <c r="BM143" s="280" t="s">
        <v>1112</v>
      </c>
    </row>
    <row r="144" spans="2:51" s="290" customFormat="1" ht="12">
      <c r="B144" s="291"/>
      <c r="D144" s="284" t="s">
        <v>166</v>
      </c>
      <c r="E144" s="292" t="s">
        <v>1</v>
      </c>
      <c r="F144" s="293" t="s">
        <v>1113</v>
      </c>
      <c r="H144" s="294">
        <v>32.028</v>
      </c>
      <c r="L144" s="291"/>
      <c r="M144" s="295"/>
      <c r="N144" s="296"/>
      <c r="O144" s="296"/>
      <c r="P144" s="296"/>
      <c r="Q144" s="296"/>
      <c r="R144" s="296"/>
      <c r="S144" s="296"/>
      <c r="T144" s="297"/>
      <c r="AT144" s="292" t="s">
        <v>166</v>
      </c>
      <c r="AU144" s="292" t="s">
        <v>81</v>
      </c>
      <c r="AV144" s="290" t="s">
        <v>81</v>
      </c>
      <c r="AW144" s="290" t="s">
        <v>29</v>
      </c>
      <c r="AX144" s="290" t="s">
        <v>72</v>
      </c>
      <c r="AY144" s="292" t="s">
        <v>158</v>
      </c>
    </row>
    <row r="145" spans="1:65" s="190" customFormat="1" ht="33" customHeight="1">
      <c r="A145" s="187"/>
      <c r="B145" s="188"/>
      <c r="C145" s="268" t="s">
        <v>188</v>
      </c>
      <c r="D145" s="268" t="s">
        <v>160</v>
      </c>
      <c r="E145" s="269" t="s">
        <v>260</v>
      </c>
      <c r="F145" s="270" t="s">
        <v>261</v>
      </c>
      <c r="G145" s="271" t="s">
        <v>184</v>
      </c>
      <c r="H145" s="272">
        <v>640.56</v>
      </c>
      <c r="I145" s="152"/>
      <c r="J145" s="273">
        <f>ROUND(I145*H145,2)</f>
        <v>0</v>
      </c>
      <c r="K145" s="274"/>
      <c r="L145" s="188"/>
      <c r="M145" s="275" t="s">
        <v>1</v>
      </c>
      <c r="N145" s="276" t="s">
        <v>37</v>
      </c>
      <c r="O145" s="277"/>
      <c r="P145" s="278">
        <f>O145*H145</f>
        <v>0</v>
      </c>
      <c r="Q145" s="278">
        <v>0</v>
      </c>
      <c r="R145" s="278">
        <f>Q145*H145</f>
        <v>0</v>
      </c>
      <c r="S145" s="278">
        <v>0</v>
      </c>
      <c r="T145" s="279">
        <f>S145*H145</f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280" t="s">
        <v>164</v>
      </c>
      <c r="AT145" s="280" t="s">
        <v>160</v>
      </c>
      <c r="AU145" s="280" t="s">
        <v>81</v>
      </c>
      <c r="AY145" s="180" t="s">
        <v>158</v>
      </c>
      <c r="BE145" s="281">
        <f>IF(N145="základní",J145,0)</f>
        <v>0</v>
      </c>
      <c r="BF145" s="281">
        <f>IF(N145="snížená",J145,0)</f>
        <v>0</v>
      </c>
      <c r="BG145" s="281">
        <f>IF(N145="zákl. přenesená",J145,0)</f>
        <v>0</v>
      </c>
      <c r="BH145" s="281">
        <f>IF(N145="sníž. přenesená",J145,0)</f>
        <v>0</v>
      </c>
      <c r="BI145" s="281">
        <f>IF(N145="nulová",J145,0)</f>
        <v>0</v>
      </c>
      <c r="BJ145" s="180" t="s">
        <v>79</v>
      </c>
      <c r="BK145" s="281">
        <f>ROUND(I145*H145,2)</f>
        <v>0</v>
      </c>
      <c r="BL145" s="180" t="s">
        <v>164</v>
      </c>
      <c r="BM145" s="280" t="s">
        <v>1114</v>
      </c>
    </row>
    <row r="146" spans="2:51" s="290" customFormat="1" ht="12">
      <c r="B146" s="291"/>
      <c r="D146" s="284" t="s">
        <v>166</v>
      </c>
      <c r="E146" s="292" t="s">
        <v>1</v>
      </c>
      <c r="F146" s="293" t="s">
        <v>1115</v>
      </c>
      <c r="H146" s="294">
        <v>640.56</v>
      </c>
      <c r="L146" s="291"/>
      <c r="M146" s="295"/>
      <c r="N146" s="296"/>
      <c r="O146" s="296"/>
      <c r="P146" s="296"/>
      <c r="Q146" s="296"/>
      <c r="R146" s="296"/>
      <c r="S146" s="296"/>
      <c r="T146" s="297"/>
      <c r="AT146" s="292" t="s">
        <v>166</v>
      </c>
      <c r="AU146" s="292" t="s">
        <v>81</v>
      </c>
      <c r="AV146" s="290" t="s">
        <v>81</v>
      </c>
      <c r="AW146" s="290" t="s">
        <v>29</v>
      </c>
      <c r="AX146" s="290" t="s">
        <v>72</v>
      </c>
      <c r="AY146" s="292" t="s">
        <v>158</v>
      </c>
    </row>
    <row r="147" spans="1:65" s="190" customFormat="1" ht="16.5" customHeight="1">
      <c r="A147" s="187"/>
      <c r="B147" s="188"/>
      <c r="C147" s="268" t="s">
        <v>173</v>
      </c>
      <c r="D147" s="268" t="s">
        <v>160</v>
      </c>
      <c r="E147" s="269" t="s">
        <v>308</v>
      </c>
      <c r="F147" s="270" t="s">
        <v>309</v>
      </c>
      <c r="G147" s="271" t="s">
        <v>184</v>
      </c>
      <c r="H147" s="272">
        <v>32.028</v>
      </c>
      <c r="I147" s="152"/>
      <c r="J147" s="273">
        <f>ROUND(I147*H147,2)</f>
        <v>0</v>
      </c>
      <c r="K147" s="274"/>
      <c r="L147" s="188"/>
      <c r="M147" s="275" t="s">
        <v>1</v>
      </c>
      <c r="N147" s="276" t="s">
        <v>37</v>
      </c>
      <c r="O147" s="277"/>
      <c r="P147" s="278">
        <f>O147*H147</f>
        <v>0</v>
      </c>
      <c r="Q147" s="278">
        <v>0</v>
      </c>
      <c r="R147" s="278">
        <f>Q147*H147</f>
        <v>0</v>
      </c>
      <c r="S147" s="278">
        <v>0</v>
      </c>
      <c r="T147" s="279">
        <f>S147*H147</f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280" t="s">
        <v>164</v>
      </c>
      <c r="AT147" s="280" t="s">
        <v>160</v>
      </c>
      <c r="AU147" s="280" t="s">
        <v>81</v>
      </c>
      <c r="AY147" s="180" t="s">
        <v>158</v>
      </c>
      <c r="BE147" s="281">
        <f>IF(N147="základní",J147,0)</f>
        <v>0</v>
      </c>
      <c r="BF147" s="281">
        <f>IF(N147="snížená",J147,0)</f>
        <v>0</v>
      </c>
      <c r="BG147" s="281">
        <f>IF(N147="zákl. přenesená",J147,0)</f>
        <v>0</v>
      </c>
      <c r="BH147" s="281">
        <f>IF(N147="sníž. přenesená",J147,0)</f>
        <v>0</v>
      </c>
      <c r="BI147" s="281">
        <f>IF(N147="nulová",J147,0)</f>
        <v>0</v>
      </c>
      <c r="BJ147" s="180" t="s">
        <v>79</v>
      </c>
      <c r="BK147" s="281">
        <f>ROUND(I147*H147,2)</f>
        <v>0</v>
      </c>
      <c r="BL147" s="180" t="s">
        <v>164</v>
      </c>
      <c r="BM147" s="280" t="s">
        <v>1116</v>
      </c>
    </row>
    <row r="148" spans="2:51" s="290" customFormat="1" ht="12">
      <c r="B148" s="291"/>
      <c r="D148" s="284" t="s">
        <v>166</v>
      </c>
      <c r="E148" s="292" t="s">
        <v>1</v>
      </c>
      <c r="F148" s="293" t="s">
        <v>1117</v>
      </c>
      <c r="H148" s="294">
        <v>32.028</v>
      </c>
      <c r="L148" s="291"/>
      <c r="M148" s="295"/>
      <c r="N148" s="296"/>
      <c r="O148" s="296"/>
      <c r="P148" s="296"/>
      <c r="Q148" s="296"/>
      <c r="R148" s="296"/>
      <c r="S148" s="296"/>
      <c r="T148" s="297"/>
      <c r="AT148" s="292" t="s">
        <v>166</v>
      </c>
      <c r="AU148" s="292" t="s">
        <v>81</v>
      </c>
      <c r="AV148" s="290" t="s">
        <v>81</v>
      </c>
      <c r="AW148" s="290" t="s">
        <v>29</v>
      </c>
      <c r="AX148" s="290" t="s">
        <v>72</v>
      </c>
      <c r="AY148" s="292" t="s">
        <v>158</v>
      </c>
    </row>
    <row r="149" spans="1:65" s="190" customFormat="1" ht="21.75" customHeight="1">
      <c r="A149" s="187"/>
      <c r="B149" s="188"/>
      <c r="C149" s="268" t="s">
        <v>196</v>
      </c>
      <c r="D149" s="268" t="s">
        <v>160</v>
      </c>
      <c r="E149" s="269" t="s">
        <v>313</v>
      </c>
      <c r="F149" s="270" t="s">
        <v>314</v>
      </c>
      <c r="G149" s="271" t="s">
        <v>315</v>
      </c>
      <c r="H149" s="272">
        <v>61.494</v>
      </c>
      <c r="I149" s="152"/>
      <c r="J149" s="273">
        <f>ROUND(I149*H149,2)</f>
        <v>0</v>
      </c>
      <c r="K149" s="274"/>
      <c r="L149" s="188"/>
      <c r="M149" s="275" t="s">
        <v>1</v>
      </c>
      <c r="N149" s="276" t="s">
        <v>37</v>
      </c>
      <c r="O149" s="277"/>
      <c r="P149" s="278">
        <f>O149*H149</f>
        <v>0</v>
      </c>
      <c r="Q149" s="278">
        <v>0</v>
      </c>
      <c r="R149" s="278">
        <f>Q149*H149</f>
        <v>0</v>
      </c>
      <c r="S149" s="278">
        <v>0</v>
      </c>
      <c r="T149" s="279">
        <f>S149*H149</f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280" t="s">
        <v>164</v>
      </c>
      <c r="AT149" s="280" t="s">
        <v>160</v>
      </c>
      <c r="AU149" s="280" t="s">
        <v>81</v>
      </c>
      <c r="AY149" s="180" t="s">
        <v>158</v>
      </c>
      <c r="BE149" s="281">
        <f>IF(N149="základní",J149,0)</f>
        <v>0</v>
      </c>
      <c r="BF149" s="281">
        <f>IF(N149="snížená",J149,0)</f>
        <v>0</v>
      </c>
      <c r="BG149" s="281">
        <f>IF(N149="zákl. přenesená",J149,0)</f>
        <v>0</v>
      </c>
      <c r="BH149" s="281">
        <f>IF(N149="sníž. přenesená",J149,0)</f>
        <v>0</v>
      </c>
      <c r="BI149" s="281">
        <f>IF(N149="nulová",J149,0)</f>
        <v>0</v>
      </c>
      <c r="BJ149" s="180" t="s">
        <v>79</v>
      </c>
      <c r="BK149" s="281">
        <f>ROUND(I149*H149,2)</f>
        <v>0</v>
      </c>
      <c r="BL149" s="180" t="s">
        <v>164</v>
      </c>
      <c r="BM149" s="280" t="s">
        <v>1118</v>
      </c>
    </row>
    <row r="150" spans="2:51" s="290" customFormat="1" ht="12">
      <c r="B150" s="291"/>
      <c r="D150" s="284" t="s">
        <v>166</v>
      </c>
      <c r="E150" s="292" t="s">
        <v>1</v>
      </c>
      <c r="F150" s="293" t="s">
        <v>1119</v>
      </c>
      <c r="H150" s="294">
        <v>61.494</v>
      </c>
      <c r="L150" s="291"/>
      <c r="M150" s="295"/>
      <c r="N150" s="296"/>
      <c r="O150" s="296"/>
      <c r="P150" s="296"/>
      <c r="Q150" s="296"/>
      <c r="R150" s="296"/>
      <c r="S150" s="296"/>
      <c r="T150" s="297"/>
      <c r="AT150" s="292" t="s">
        <v>166</v>
      </c>
      <c r="AU150" s="292" t="s">
        <v>81</v>
      </c>
      <c r="AV150" s="290" t="s">
        <v>81</v>
      </c>
      <c r="AW150" s="290" t="s">
        <v>29</v>
      </c>
      <c r="AX150" s="290" t="s">
        <v>72</v>
      </c>
      <c r="AY150" s="292" t="s">
        <v>158</v>
      </c>
    </row>
    <row r="151" spans="1:65" s="190" customFormat="1" ht="21.75" customHeight="1">
      <c r="A151" s="187"/>
      <c r="B151" s="188"/>
      <c r="C151" s="268" t="s">
        <v>202</v>
      </c>
      <c r="D151" s="268" t="s">
        <v>160</v>
      </c>
      <c r="E151" s="269" t="s">
        <v>1120</v>
      </c>
      <c r="F151" s="270" t="s">
        <v>1121</v>
      </c>
      <c r="G151" s="271" t="s">
        <v>163</v>
      </c>
      <c r="H151" s="272">
        <v>65.02</v>
      </c>
      <c r="I151" s="152"/>
      <c r="J151" s="273">
        <f>ROUND(I151*H151,2)</f>
        <v>0</v>
      </c>
      <c r="K151" s="274"/>
      <c r="L151" s="188"/>
      <c r="M151" s="275" t="s">
        <v>1</v>
      </c>
      <c r="N151" s="276" t="s">
        <v>37</v>
      </c>
      <c r="O151" s="277"/>
      <c r="P151" s="278">
        <f>O151*H151</f>
        <v>0</v>
      </c>
      <c r="Q151" s="278">
        <v>0</v>
      </c>
      <c r="R151" s="278">
        <f>Q151*H151</f>
        <v>0</v>
      </c>
      <c r="S151" s="278">
        <v>0</v>
      </c>
      <c r="T151" s="279">
        <f>S151*H151</f>
        <v>0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R151" s="280" t="s">
        <v>164</v>
      </c>
      <c r="AT151" s="280" t="s">
        <v>160</v>
      </c>
      <c r="AU151" s="280" t="s">
        <v>81</v>
      </c>
      <c r="AY151" s="180" t="s">
        <v>158</v>
      </c>
      <c r="BE151" s="281">
        <f>IF(N151="základní",J151,0)</f>
        <v>0</v>
      </c>
      <c r="BF151" s="281">
        <f>IF(N151="snížená",J151,0)</f>
        <v>0</v>
      </c>
      <c r="BG151" s="281">
        <f>IF(N151="zákl. přenesená",J151,0)</f>
        <v>0</v>
      </c>
      <c r="BH151" s="281">
        <f>IF(N151="sníž. přenesená",J151,0)</f>
        <v>0</v>
      </c>
      <c r="BI151" s="281">
        <f>IF(N151="nulová",J151,0)</f>
        <v>0</v>
      </c>
      <c r="BJ151" s="180" t="s">
        <v>79</v>
      </c>
      <c r="BK151" s="281">
        <f>ROUND(I151*H151,2)</f>
        <v>0</v>
      </c>
      <c r="BL151" s="180" t="s">
        <v>164</v>
      </c>
      <c r="BM151" s="280" t="s">
        <v>1122</v>
      </c>
    </row>
    <row r="152" spans="2:51" s="282" customFormat="1" ht="12">
      <c r="B152" s="283"/>
      <c r="D152" s="284" t="s">
        <v>166</v>
      </c>
      <c r="E152" s="285" t="s">
        <v>1</v>
      </c>
      <c r="F152" s="286" t="s">
        <v>367</v>
      </c>
      <c r="H152" s="285" t="s">
        <v>1</v>
      </c>
      <c r="L152" s="283"/>
      <c r="M152" s="287"/>
      <c r="N152" s="288"/>
      <c r="O152" s="288"/>
      <c r="P152" s="288"/>
      <c r="Q152" s="288"/>
      <c r="R152" s="288"/>
      <c r="S152" s="288"/>
      <c r="T152" s="289"/>
      <c r="AT152" s="285" t="s">
        <v>166</v>
      </c>
      <c r="AU152" s="285" t="s">
        <v>81</v>
      </c>
      <c r="AV152" s="282" t="s">
        <v>79</v>
      </c>
      <c r="AW152" s="282" t="s">
        <v>29</v>
      </c>
      <c r="AX152" s="282" t="s">
        <v>72</v>
      </c>
      <c r="AY152" s="285" t="s">
        <v>158</v>
      </c>
    </row>
    <row r="153" spans="2:51" s="290" customFormat="1" ht="12">
      <c r="B153" s="291"/>
      <c r="D153" s="284" t="s">
        <v>166</v>
      </c>
      <c r="E153" s="292" t="s">
        <v>1</v>
      </c>
      <c r="F153" s="293" t="s">
        <v>1123</v>
      </c>
      <c r="H153" s="294">
        <v>65.02</v>
      </c>
      <c r="L153" s="291"/>
      <c r="M153" s="295"/>
      <c r="N153" s="296"/>
      <c r="O153" s="296"/>
      <c r="P153" s="296"/>
      <c r="Q153" s="296"/>
      <c r="R153" s="296"/>
      <c r="S153" s="296"/>
      <c r="T153" s="297"/>
      <c r="AT153" s="292" t="s">
        <v>166</v>
      </c>
      <c r="AU153" s="292" t="s">
        <v>81</v>
      </c>
      <c r="AV153" s="290" t="s">
        <v>81</v>
      </c>
      <c r="AW153" s="290" t="s">
        <v>29</v>
      </c>
      <c r="AX153" s="290" t="s">
        <v>72</v>
      </c>
      <c r="AY153" s="292" t="s">
        <v>158</v>
      </c>
    </row>
    <row r="154" spans="2:63" s="255" customFormat="1" ht="22.9" customHeight="1">
      <c r="B154" s="256"/>
      <c r="D154" s="257" t="s">
        <v>71</v>
      </c>
      <c r="E154" s="266" t="s">
        <v>181</v>
      </c>
      <c r="F154" s="266" t="s">
        <v>580</v>
      </c>
      <c r="J154" s="267">
        <f>BK154</f>
        <v>0</v>
      </c>
      <c r="L154" s="256"/>
      <c r="M154" s="260"/>
      <c r="N154" s="261"/>
      <c r="O154" s="261"/>
      <c r="P154" s="262">
        <f>SUM(P155:P195)</f>
        <v>0</v>
      </c>
      <c r="Q154" s="261"/>
      <c r="R154" s="262">
        <f>SUM(R155:R195)</f>
        <v>87.8684329</v>
      </c>
      <c r="S154" s="261"/>
      <c r="T154" s="263">
        <f>SUM(T155:T195)</f>
        <v>0</v>
      </c>
      <c r="AR154" s="257" t="s">
        <v>79</v>
      </c>
      <c r="AT154" s="264" t="s">
        <v>71</v>
      </c>
      <c r="AU154" s="264" t="s">
        <v>79</v>
      </c>
      <c r="AY154" s="257" t="s">
        <v>158</v>
      </c>
      <c r="BK154" s="265">
        <f>SUM(BK155:BK195)</f>
        <v>0</v>
      </c>
    </row>
    <row r="155" spans="1:65" s="190" customFormat="1" ht="21.75" customHeight="1">
      <c r="A155" s="187"/>
      <c r="B155" s="188"/>
      <c r="C155" s="268" t="s">
        <v>207</v>
      </c>
      <c r="D155" s="268" t="s">
        <v>160</v>
      </c>
      <c r="E155" s="269" t="s">
        <v>1124</v>
      </c>
      <c r="F155" s="270" t="s">
        <v>1125</v>
      </c>
      <c r="G155" s="271" t="s">
        <v>163</v>
      </c>
      <c r="H155" s="272">
        <v>65.02</v>
      </c>
      <c r="I155" s="152"/>
      <c r="J155" s="273">
        <f>ROUND(I155*H155,2)</f>
        <v>0</v>
      </c>
      <c r="K155" s="274"/>
      <c r="L155" s="188"/>
      <c r="M155" s="275" t="s">
        <v>1</v>
      </c>
      <c r="N155" s="276" t="s">
        <v>37</v>
      </c>
      <c r="O155" s="277"/>
      <c r="P155" s="278">
        <f>O155*H155</f>
        <v>0</v>
      </c>
      <c r="Q155" s="278">
        <v>0.199</v>
      </c>
      <c r="R155" s="278">
        <f>Q155*H155</f>
        <v>12.938979999999999</v>
      </c>
      <c r="S155" s="278">
        <v>0</v>
      </c>
      <c r="T155" s="279">
        <f>S155*H155</f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280" t="s">
        <v>164</v>
      </c>
      <c r="AT155" s="280" t="s">
        <v>160</v>
      </c>
      <c r="AU155" s="280" t="s">
        <v>81</v>
      </c>
      <c r="AY155" s="180" t="s">
        <v>158</v>
      </c>
      <c r="BE155" s="281">
        <f>IF(N155="základní",J155,0)</f>
        <v>0</v>
      </c>
      <c r="BF155" s="281">
        <f>IF(N155="snížená",J155,0)</f>
        <v>0</v>
      </c>
      <c r="BG155" s="281">
        <f>IF(N155="zákl. přenesená",J155,0)</f>
        <v>0</v>
      </c>
      <c r="BH155" s="281">
        <f>IF(N155="sníž. přenesená",J155,0)</f>
        <v>0</v>
      </c>
      <c r="BI155" s="281">
        <f>IF(N155="nulová",J155,0)</f>
        <v>0</v>
      </c>
      <c r="BJ155" s="180" t="s">
        <v>79</v>
      </c>
      <c r="BK155" s="281">
        <f>ROUND(I155*H155,2)</f>
        <v>0</v>
      </c>
      <c r="BL155" s="180" t="s">
        <v>164</v>
      </c>
      <c r="BM155" s="280" t="s">
        <v>1126</v>
      </c>
    </row>
    <row r="156" spans="2:51" s="290" customFormat="1" ht="12">
      <c r="B156" s="291"/>
      <c r="D156" s="284" t="s">
        <v>166</v>
      </c>
      <c r="E156" s="292" t="s">
        <v>1</v>
      </c>
      <c r="F156" s="293" t="s">
        <v>1123</v>
      </c>
      <c r="H156" s="294">
        <v>65.02</v>
      </c>
      <c r="L156" s="291"/>
      <c r="M156" s="295"/>
      <c r="N156" s="296"/>
      <c r="O156" s="296"/>
      <c r="P156" s="296"/>
      <c r="Q156" s="296"/>
      <c r="R156" s="296"/>
      <c r="S156" s="296"/>
      <c r="T156" s="297"/>
      <c r="AT156" s="292" t="s">
        <v>166</v>
      </c>
      <c r="AU156" s="292" t="s">
        <v>81</v>
      </c>
      <c r="AV156" s="290" t="s">
        <v>81</v>
      </c>
      <c r="AW156" s="290" t="s">
        <v>29</v>
      </c>
      <c r="AX156" s="290" t="s">
        <v>72</v>
      </c>
      <c r="AY156" s="292" t="s">
        <v>158</v>
      </c>
    </row>
    <row r="157" spans="1:65" s="190" customFormat="1" ht="21.75" customHeight="1">
      <c r="A157" s="187"/>
      <c r="B157" s="188"/>
      <c r="C157" s="268" t="s">
        <v>212</v>
      </c>
      <c r="D157" s="268" t="s">
        <v>160</v>
      </c>
      <c r="E157" s="269" t="s">
        <v>1127</v>
      </c>
      <c r="F157" s="270" t="s">
        <v>1128</v>
      </c>
      <c r="G157" s="271" t="s">
        <v>163</v>
      </c>
      <c r="H157" s="272">
        <v>65.02</v>
      </c>
      <c r="I157" s="152"/>
      <c r="J157" s="273">
        <f>ROUND(I157*H157,2)</f>
        <v>0</v>
      </c>
      <c r="K157" s="274"/>
      <c r="L157" s="188"/>
      <c r="M157" s="275" t="s">
        <v>1</v>
      </c>
      <c r="N157" s="276" t="s">
        <v>37</v>
      </c>
      <c r="O157" s="277"/>
      <c r="P157" s="278">
        <f>O157*H157</f>
        <v>0</v>
      </c>
      <c r="Q157" s="278">
        <v>0.396</v>
      </c>
      <c r="R157" s="278">
        <f>Q157*H157</f>
        <v>25.74792</v>
      </c>
      <c r="S157" s="278">
        <v>0</v>
      </c>
      <c r="T157" s="279">
        <f>S157*H157</f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280" t="s">
        <v>164</v>
      </c>
      <c r="AT157" s="280" t="s">
        <v>160</v>
      </c>
      <c r="AU157" s="280" t="s">
        <v>81</v>
      </c>
      <c r="AY157" s="180" t="s">
        <v>158</v>
      </c>
      <c r="BE157" s="281">
        <f>IF(N157="základní",J157,0)</f>
        <v>0</v>
      </c>
      <c r="BF157" s="281">
        <f>IF(N157="snížená",J157,0)</f>
        <v>0</v>
      </c>
      <c r="BG157" s="281">
        <f>IF(N157="zákl. přenesená",J157,0)</f>
        <v>0</v>
      </c>
      <c r="BH157" s="281">
        <f>IF(N157="sníž. přenesená",J157,0)</f>
        <v>0</v>
      </c>
      <c r="BI157" s="281">
        <f>IF(N157="nulová",J157,0)</f>
        <v>0</v>
      </c>
      <c r="BJ157" s="180" t="s">
        <v>79</v>
      </c>
      <c r="BK157" s="281">
        <f>ROUND(I157*H157,2)</f>
        <v>0</v>
      </c>
      <c r="BL157" s="180" t="s">
        <v>164</v>
      </c>
      <c r="BM157" s="280" t="s">
        <v>1129</v>
      </c>
    </row>
    <row r="158" spans="2:51" s="290" customFormat="1" ht="12">
      <c r="B158" s="291"/>
      <c r="D158" s="284" t="s">
        <v>166</v>
      </c>
      <c r="E158" s="292" t="s">
        <v>1</v>
      </c>
      <c r="F158" s="293" t="s">
        <v>1123</v>
      </c>
      <c r="H158" s="294">
        <v>65.02</v>
      </c>
      <c r="L158" s="291"/>
      <c r="M158" s="295"/>
      <c r="N158" s="296"/>
      <c r="O158" s="296"/>
      <c r="P158" s="296"/>
      <c r="Q158" s="296"/>
      <c r="R158" s="296"/>
      <c r="S158" s="296"/>
      <c r="T158" s="297"/>
      <c r="AT158" s="292" t="s">
        <v>166</v>
      </c>
      <c r="AU158" s="292" t="s">
        <v>81</v>
      </c>
      <c r="AV158" s="290" t="s">
        <v>81</v>
      </c>
      <c r="AW158" s="290" t="s">
        <v>29</v>
      </c>
      <c r="AX158" s="290" t="s">
        <v>72</v>
      </c>
      <c r="AY158" s="292" t="s">
        <v>158</v>
      </c>
    </row>
    <row r="159" spans="1:65" s="190" customFormat="1" ht="16.5" customHeight="1">
      <c r="A159" s="187"/>
      <c r="B159" s="188"/>
      <c r="C159" s="268" t="s">
        <v>217</v>
      </c>
      <c r="D159" s="268" t="s">
        <v>160</v>
      </c>
      <c r="E159" s="269" t="s">
        <v>1130</v>
      </c>
      <c r="F159" s="270" t="s">
        <v>1131</v>
      </c>
      <c r="G159" s="271" t="s">
        <v>163</v>
      </c>
      <c r="H159" s="272">
        <v>51.42</v>
      </c>
      <c r="I159" s="152"/>
      <c r="J159" s="273">
        <f>ROUND(I159*H159,2)</f>
        <v>0</v>
      </c>
      <c r="K159" s="274"/>
      <c r="L159" s="188"/>
      <c r="M159" s="275" t="s">
        <v>1</v>
      </c>
      <c r="N159" s="276" t="s">
        <v>37</v>
      </c>
      <c r="O159" s="277"/>
      <c r="P159" s="278">
        <f>O159*H159</f>
        <v>0</v>
      </c>
      <c r="Q159" s="278">
        <v>0.23</v>
      </c>
      <c r="R159" s="278">
        <f>Q159*H159</f>
        <v>11.826600000000001</v>
      </c>
      <c r="S159" s="278">
        <v>0</v>
      </c>
      <c r="T159" s="279">
        <f>S159*H159</f>
        <v>0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R159" s="280" t="s">
        <v>164</v>
      </c>
      <c r="AT159" s="280" t="s">
        <v>160</v>
      </c>
      <c r="AU159" s="280" t="s">
        <v>81</v>
      </c>
      <c r="AY159" s="180" t="s">
        <v>158</v>
      </c>
      <c r="BE159" s="281">
        <f>IF(N159="základní",J159,0)</f>
        <v>0</v>
      </c>
      <c r="BF159" s="281">
        <f>IF(N159="snížená",J159,0)</f>
        <v>0</v>
      </c>
      <c r="BG159" s="281">
        <f>IF(N159="zákl. přenesená",J159,0)</f>
        <v>0</v>
      </c>
      <c r="BH159" s="281">
        <f>IF(N159="sníž. přenesená",J159,0)</f>
        <v>0</v>
      </c>
      <c r="BI159" s="281">
        <f>IF(N159="nulová",J159,0)</f>
        <v>0</v>
      </c>
      <c r="BJ159" s="180" t="s">
        <v>79</v>
      </c>
      <c r="BK159" s="281">
        <f>ROUND(I159*H159,2)</f>
        <v>0</v>
      </c>
      <c r="BL159" s="180" t="s">
        <v>164</v>
      </c>
      <c r="BM159" s="280" t="s">
        <v>1132</v>
      </c>
    </row>
    <row r="160" spans="2:51" s="290" customFormat="1" ht="12">
      <c r="B160" s="291"/>
      <c r="D160" s="284" t="s">
        <v>166</v>
      </c>
      <c r="E160" s="292" t="s">
        <v>1</v>
      </c>
      <c r="F160" s="293" t="s">
        <v>1133</v>
      </c>
      <c r="H160" s="294">
        <v>51.42</v>
      </c>
      <c r="L160" s="291"/>
      <c r="M160" s="295"/>
      <c r="N160" s="296"/>
      <c r="O160" s="296"/>
      <c r="P160" s="296"/>
      <c r="Q160" s="296"/>
      <c r="R160" s="296"/>
      <c r="S160" s="296"/>
      <c r="T160" s="297"/>
      <c r="AT160" s="292" t="s">
        <v>166</v>
      </c>
      <c r="AU160" s="292" t="s">
        <v>81</v>
      </c>
      <c r="AV160" s="290" t="s">
        <v>81</v>
      </c>
      <c r="AW160" s="290" t="s">
        <v>29</v>
      </c>
      <c r="AX160" s="290" t="s">
        <v>72</v>
      </c>
      <c r="AY160" s="292" t="s">
        <v>158</v>
      </c>
    </row>
    <row r="161" spans="1:65" s="190" customFormat="1" ht="16.5" customHeight="1">
      <c r="A161" s="187"/>
      <c r="B161" s="188"/>
      <c r="C161" s="268" t="s">
        <v>223</v>
      </c>
      <c r="D161" s="268" t="s">
        <v>160</v>
      </c>
      <c r="E161" s="269" t="s">
        <v>1134</v>
      </c>
      <c r="F161" s="270" t="s">
        <v>1135</v>
      </c>
      <c r="G161" s="271" t="s">
        <v>163</v>
      </c>
      <c r="H161" s="272">
        <v>45.437</v>
      </c>
      <c r="I161" s="152"/>
      <c r="J161" s="273">
        <f>ROUND(I161*H161,2)</f>
        <v>0</v>
      </c>
      <c r="K161" s="274"/>
      <c r="L161" s="188"/>
      <c r="M161" s="275" t="s">
        <v>1</v>
      </c>
      <c r="N161" s="276" t="s">
        <v>37</v>
      </c>
      <c r="O161" s="277"/>
      <c r="P161" s="278">
        <f>O161*H161</f>
        <v>0</v>
      </c>
      <c r="Q161" s="278">
        <v>0.069</v>
      </c>
      <c r="R161" s="278">
        <f>Q161*H161</f>
        <v>3.1351530000000003</v>
      </c>
      <c r="S161" s="278">
        <v>0</v>
      </c>
      <c r="T161" s="279">
        <f>S161*H161</f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280" t="s">
        <v>164</v>
      </c>
      <c r="AT161" s="280" t="s">
        <v>160</v>
      </c>
      <c r="AU161" s="280" t="s">
        <v>81</v>
      </c>
      <c r="AY161" s="180" t="s">
        <v>158</v>
      </c>
      <c r="BE161" s="281">
        <f>IF(N161="základní",J161,0)</f>
        <v>0</v>
      </c>
      <c r="BF161" s="281">
        <f>IF(N161="snížená",J161,0)</f>
        <v>0</v>
      </c>
      <c r="BG161" s="281">
        <f>IF(N161="zákl. přenesená",J161,0)</f>
        <v>0</v>
      </c>
      <c r="BH161" s="281">
        <f>IF(N161="sníž. přenesená",J161,0)</f>
        <v>0</v>
      </c>
      <c r="BI161" s="281">
        <f>IF(N161="nulová",J161,0)</f>
        <v>0</v>
      </c>
      <c r="BJ161" s="180" t="s">
        <v>79</v>
      </c>
      <c r="BK161" s="281">
        <f>ROUND(I161*H161,2)</f>
        <v>0</v>
      </c>
      <c r="BL161" s="180" t="s">
        <v>164</v>
      </c>
      <c r="BM161" s="280" t="s">
        <v>1136</v>
      </c>
    </row>
    <row r="162" spans="2:51" s="282" customFormat="1" ht="12">
      <c r="B162" s="283"/>
      <c r="D162" s="284" t="s">
        <v>166</v>
      </c>
      <c r="E162" s="285" t="s">
        <v>1</v>
      </c>
      <c r="F162" s="286" t="s">
        <v>367</v>
      </c>
      <c r="H162" s="285" t="s">
        <v>1</v>
      </c>
      <c r="L162" s="283"/>
      <c r="M162" s="287"/>
      <c r="N162" s="288"/>
      <c r="O162" s="288"/>
      <c r="P162" s="288"/>
      <c r="Q162" s="288"/>
      <c r="R162" s="288"/>
      <c r="S162" s="288"/>
      <c r="T162" s="289"/>
      <c r="AT162" s="285" t="s">
        <v>166</v>
      </c>
      <c r="AU162" s="285" t="s">
        <v>81</v>
      </c>
      <c r="AV162" s="282" t="s">
        <v>79</v>
      </c>
      <c r="AW162" s="282" t="s">
        <v>29</v>
      </c>
      <c r="AX162" s="282" t="s">
        <v>72</v>
      </c>
      <c r="AY162" s="285" t="s">
        <v>158</v>
      </c>
    </row>
    <row r="163" spans="2:51" s="290" customFormat="1" ht="12">
      <c r="B163" s="291"/>
      <c r="D163" s="284" t="s">
        <v>166</v>
      </c>
      <c r="E163" s="292" t="s">
        <v>1</v>
      </c>
      <c r="F163" s="293" t="s">
        <v>1137</v>
      </c>
      <c r="H163" s="294">
        <v>45.437</v>
      </c>
      <c r="L163" s="291"/>
      <c r="M163" s="295"/>
      <c r="N163" s="296"/>
      <c r="O163" s="296"/>
      <c r="P163" s="296"/>
      <c r="Q163" s="296"/>
      <c r="R163" s="296"/>
      <c r="S163" s="296"/>
      <c r="T163" s="297"/>
      <c r="AT163" s="292" t="s">
        <v>166</v>
      </c>
      <c r="AU163" s="292" t="s">
        <v>81</v>
      </c>
      <c r="AV163" s="290" t="s">
        <v>81</v>
      </c>
      <c r="AW163" s="290" t="s">
        <v>29</v>
      </c>
      <c r="AX163" s="290" t="s">
        <v>72</v>
      </c>
      <c r="AY163" s="292" t="s">
        <v>158</v>
      </c>
    </row>
    <row r="164" spans="1:65" s="190" customFormat="1" ht="16.5" customHeight="1">
      <c r="A164" s="187"/>
      <c r="B164" s="188"/>
      <c r="C164" s="268" t="s">
        <v>230</v>
      </c>
      <c r="D164" s="268" t="s">
        <v>160</v>
      </c>
      <c r="E164" s="269" t="s">
        <v>1138</v>
      </c>
      <c r="F164" s="270" t="s">
        <v>1139</v>
      </c>
      <c r="G164" s="271" t="s">
        <v>163</v>
      </c>
      <c r="H164" s="272">
        <v>13.6</v>
      </c>
      <c r="I164" s="152"/>
      <c r="J164" s="273">
        <f>ROUND(I164*H164,2)</f>
        <v>0</v>
      </c>
      <c r="K164" s="274"/>
      <c r="L164" s="188"/>
      <c r="M164" s="275" t="s">
        <v>1</v>
      </c>
      <c r="N164" s="276" t="s">
        <v>37</v>
      </c>
      <c r="O164" s="277"/>
      <c r="P164" s="278">
        <f>O164*H164</f>
        <v>0</v>
      </c>
      <c r="Q164" s="278">
        <v>0.4982</v>
      </c>
      <c r="R164" s="278">
        <f>Q164*H164</f>
        <v>6.775519999999999</v>
      </c>
      <c r="S164" s="278">
        <v>0</v>
      </c>
      <c r="T164" s="279">
        <f>S164*H164</f>
        <v>0</v>
      </c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R164" s="280" t="s">
        <v>164</v>
      </c>
      <c r="AT164" s="280" t="s">
        <v>160</v>
      </c>
      <c r="AU164" s="280" t="s">
        <v>81</v>
      </c>
      <c r="AY164" s="180" t="s">
        <v>158</v>
      </c>
      <c r="BE164" s="281">
        <f>IF(N164="základní",J164,0)</f>
        <v>0</v>
      </c>
      <c r="BF164" s="281">
        <f>IF(N164="snížená",J164,0)</f>
        <v>0</v>
      </c>
      <c r="BG164" s="281">
        <f>IF(N164="zákl. přenesená",J164,0)</f>
        <v>0</v>
      </c>
      <c r="BH164" s="281">
        <f>IF(N164="sníž. přenesená",J164,0)</f>
        <v>0</v>
      </c>
      <c r="BI164" s="281">
        <f>IF(N164="nulová",J164,0)</f>
        <v>0</v>
      </c>
      <c r="BJ164" s="180" t="s">
        <v>79</v>
      </c>
      <c r="BK164" s="281">
        <f>ROUND(I164*H164,2)</f>
        <v>0</v>
      </c>
      <c r="BL164" s="180" t="s">
        <v>164</v>
      </c>
      <c r="BM164" s="280" t="s">
        <v>1140</v>
      </c>
    </row>
    <row r="165" spans="2:51" s="290" customFormat="1" ht="12">
      <c r="B165" s="291"/>
      <c r="D165" s="284" t="s">
        <v>166</v>
      </c>
      <c r="E165" s="292" t="s">
        <v>1</v>
      </c>
      <c r="F165" s="293" t="s">
        <v>1141</v>
      </c>
      <c r="H165" s="294">
        <v>13.6</v>
      </c>
      <c r="L165" s="291"/>
      <c r="M165" s="295"/>
      <c r="N165" s="296"/>
      <c r="O165" s="296"/>
      <c r="P165" s="296"/>
      <c r="Q165" s="296"/>
      <c r="R165" s="296"/>
      <c r="S165" s="296"/>
      <c r="T165" s="297"/>
      <c r="AT165" s="292" t="s">
        <v>166</v>
      </c>
      <c r="AU165" s="292" t="s">
        <v>81</v>
      </c>
      <c r="AV165" s="290" t="s">
        <v>81</v>
      </c>
      <c r="AW165" s="290" t="s">
        <v>29</v>
      </c>
      <c r="AX165" s="290" t="s">
        <v>72</v>
      </c>
      <c r="AY165" s="292" t="s">
        <v>158</v>
      </c>
    </row>
    <row r="166" spans="1:65" s="190" customFormat="1" ht="21.75" customHeight="1">
      <c r="A166" s="187"/>
      <c r="B166" s="188"/>
      <c r="C166" s="268" t="s">
        <v>8</v>
      </c>
      <c r="D166" s="268" t="s">
        <v>160</v>
      </c>
      <c r="E166" s="269" t="s">
        <v>1142</v>
      </c>
      <c r="F166" s="270" t="s">
        <v>1143</v>
      </c>
      <c r="G166" s="271" t="s">
        <v>163</v>
      </c>
      <c r="H166" s="272">
        <v>45.437</v>
      </c>
      <c r="I166" s="152"/>
      <c r="J166" s="273">
        <f>ROUND(I166*H166,2)</f>
        <v>0</v>
      </c>
      <c r="K166" s="274"/>
      <c r="L166" s="188"/>
      <c r="M166" s="275" t="s">
        <v>1</v>
      </c>
      <c r="N166" s="276" t="s">
        <v>37</v>
      </c>
      <c r="O166" s="277"/>
      <c r="P166" s="278">
        <f>O166*H166</f>
        <v>0</v>
      </c>
      <c r="Q166" s="278">
        <v>0.10362</v>
      </c>
      <c r="R166" s="278">
        <f>Q166*H166</f>
        <v>4.70818194</v>
      </c>
      <c r="S166" s="278">
        <v>0</v>
      </c>
      <c r="T166" s="279">
        <f>S166*H166</f>
        <v>0</v>
      </c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R166" s="280" t="s">
        <v>164</v>
      </c>
      <c r="AT166" s="280" t="s">
        <v>160</v>
      </c>
      <c r="AU166" s="280" t="s">
        <v>81</v>
      </c>
      <c r="AY166" s="180" t="s">
        <v>158</v>
      </c>
      <c r="BE166" s="281">
        <f>IF(N166="základní",J166,0)</f>
        <v>0</v>
      </c>
      <c r="BF166" s="281">
        <f>IF(N166="snížená",J166,0)</f>
        <v>0</v>
      </c>
      <c r="BG166" s="281">
        <f>IF(N166="zákl. přenesená",J166,0)</f>
        <v>0</v>
      </c>
      <c r="BH166" s="281">
        <f>IF(N166="sníž. přenesená",J166,0)</f>
        <v>0</v>
      </c>
      <c r="BI166" s="281">
        <f>IF(N166="nulová",J166,0)</f>
        <v>0</v>
      </c>
      <c r="BJ166" s="180" t="s">
        <v>79</v>
      </c>
      <c r="BK166" s="281">
        <f>ROUND(I166*H166,2)</f>
        <v>0</v>
      </c>
      <c r="BL166" s="180" t="s">
        <v>164</v>
      </c>
      <c r="BM166" s="280" t="s">
        <v>1144</v>
      </c>
    </row>
    <row r="167" spans="2:51" s="290" customFormat="1" ht="12">
      <c r="B167" s="291"/>
      <c r="D167" s="284" t="s">
        <v>166</v>
      </c>
      <c r="E167" s="292" t="s">
        <v>1</v>
      </c>
      <c r="F167" s="293" t="s">
        <v>1145</v>
      </c>
      <c r="H167" s="294">
        <v>45.437</v>
      </c>
      <c r="L167" s="291"/>
      <c r="M167" s="295"/>
      <c r="N167" s="296"/>
      <c r="O167" s="296"/>
      <c r="P167" s="296"/>
      <c r="Q167" s="296"/>
      <c r="R167" s="296"/>
      <c r="S167" s="296"/>
      <c r="T167" s="297"/>
      <c r="AT167" s="292" t="s">
        <v>166</v>
      </c>
      <c r="AU167" s="292" t="s">
        <v>81</v>
      </c>
      <c r="AV167" s="290" t="s">
        <v>81</v>
      </c>
      <c r="AW167" s="290" t="s">
        <v>29</v>
      </c>
      <c r="AX167" s="290" t="s">
        <v>72</v>
      </c>
      <c r="AY167" s="292" t="s">
        <v>158</v>
      </c>
    </row>
    <row r="168" spans="1:65" s="190" customFormat="1" ht="16.5" customHeight="1">
      <c r="A168" s="187"/>
      <c r="B168" s="188"/>
      <c r="C168" s="298" t="s">
        <v>239</v>
      </c>
      <c r="D168" s="298" t="s">
        <v>353</v>
      </c>
      <c r="E168" s="299" t="s">
        <v>1146</v>
      </c>
      <c r="F168" s="300" t="s">
        <v>1147</v>
      </c>
      <c r="G168" s="301" t="s">
        <v>163</v>
      </c>
      <c r="H168" s="302">
        <v>46.112</v>
      </c>
      <c r="I168" s="153"/>
      <c r="J168" s="303">
        <f>ROUND(I168*H168,2)</f>
        <v>0</v>
      </c>
      <c r="K168" s="304"/>
      <c r="L168" s="305"/>
      <c r="M168" s="306" t="s">
        <v>1</v>
      </c>
      <c r="N168" s="307" t="s">
        <v>37</v>
      </c>
      <c r="O168" s="277"/>
      <c r="P168" s="278">
        <f>O168*H168</f>
        <v>0</v>
      </c>
      <c r="Q168" s="278">
        <v>0.152</v>
      </c>
      <c r="R168" s="278">
        <f>Q168*H168</f>
        <v>7.009024</v>
      </c>
      <c r="S168" s="278">
        <v>0</v>
      </c>
      <c r="T168" s="279">
        <f>S168*H168</f>
        <v>0</v>
      </c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R168" s="280" t="s">
        <v>196</v>
      </c>
      <c r="AT168" s="280" t="s">
        <v>353</v>
      </c>
      <c r="AU168" s="280" t="s">
        <v>81</v>
      </c>
      <c r="AY168" s="180" t="s">
        <v>158</v>
      </c>
      <c r="BE168" s="281">
        <f>IF(N168="základní",J168,0)</f>
        <v>0</v>
      </c>
      <c r="BF168" s="281">
        <f>IF(N168="snížená",J168,0)</f>
        <v>0</v>
      </c>
      <c r="BG168" s="281">
        <f>IF(N168="zákl. přenesená",J168,0)</f>
        <v>0</v>
      </c>
      <c r="BH168" s="281">
        <f>IF(N168="sníž. přenesená",J168,0)</f>
        <v>0</v>
      </c>
      <c r="BI168" s="281">
        <f>IF(N168="nulová",J168,0)</f>
        <v>0</v>
      </c>
      <c r="BJ168" s="180" t="s">
        <v>79</v>
      </c>
      <c r="BK168" s="281">
        <f>ROUND(I168*H168,2)</f>
        <v>0</v>
      </c>
      <c r="BL168" s="180" t="s">
        <v>164</v>
      </c>
      <c r="BM168" s="280" t="s">
        <v>1148</v>
      </c>
    </row>
    <row r="169" spans="2:51" s="290" customFormat="1" ht="12">
      <c r="B169" s="291"/>
      <c r="D169" s="284" t="s">
        <v>166</v>
      </c>
      <c r="E169" s="292" t="s">
        <v>1</v>
      </c>
      <c r="F169" s="293" t="s">
        <v>1149</v>
      </c>
      <c r="H169" s="294">
        <v>46.112</v>
      </c>
      <c r="L169" s="291"/>
      <c r="M169" s="295"/>
      <c r="N169" s="296"/>
      <c r="O169" s="296"/>
      <c r="P169" s="296"/>
      <c r="Q169" s="296"/>
      <c r="R169" s="296"/>
      <c r="S169" s="296"/>
      <c r="T169" s="297"/>
      <c r="AT169" s="292" t="s">
        <v>166</v>
      </c>
      <c r="AU169" s="292" t="s">
        <v>81</v>
      </c>
      <c r="AV169" s="290" t="s">
        <v>81</v>
      </c>
      <c r="AW169" s="290" t="s">
        <v>29</v>
      </c>
      <c r="AX169" s="290" t="s">
        <v>72</v>
      </c>
      <c r="AY169" s="292" t="s">
        <v>158</v>
      </c>
    </row>
    <row r="170" spans="1:65" s="190" customFormat="1" ht="16.5" customHeight="1">
      <c r="A170" s="187"/>
      <c r="B170" s="188"/>
      <c r="C170" s="298" t="s">
        <v>244</v>
      </c>
      <c r="D170" s="298" t="s">
        <v>353</v>
      </c>
      <c r="E170" s="299" t="s">
        <v>1150</v>
      </c>
      <c r="F170" s="300" t="s">
        <v>1151</v>
      </c>
      <c r="G170" s="301" t="s">
        <v>163</v>
      </c>
      <c r="H170" s="302">
        <v>1.596</v>
      </c>
      <c r="I170" s="153"/>
      <c r="J170" s="303">
        <f>ROUND(I170*H170,2)</f>
        <v>0</v>
      </c>
      <c r="K170" s="304"/>
      <c r="L170" s="305"/>
      <c r="M170" s="306" t="s">
        <v>1</v>
      </c>
      <c r="N170" s="307" t="s">
        <v>37</v>
      </c>
      <c r="O170" s="277"/>
      <c r="P170" s="278">
        <f>O170*H170</f>
        <v>0</v>
      </c>
      <c r="Q170" s="278">
        <v>0.176</v>
      </c>
      <c r="R170" s="278">
        <f>Q170*H170</f>
        <v>0.280896</v>
      </c>
      <c r="S170" s="278">
        <v>0</v>
      </c>
      <c r="T170" s="279">
        <f>S170*H170</f>
        <v>0</v>
      </c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R170" s="280" t="s">
        <v>196</v>
      </c>
      <c r="AT170" s="280" t="s">
        <v>353</v>
      </c>
      <c r="AU170" s="280" t="s">
        <v>81</v>
      </c>
      <c r="AY170" s="180" t="s">
        <v>158</v>
      </c>
      <c r="BE170" s="281">
        <f>IF(N170="základní",J170,0)</f>
        <v>0</v>
      </c>
      <c r="BF170" s="281">
        <f>IF(N170="snížená",J170,0)</f>
        <v>0</v>
      </c>
      <c r="BG170" s="281">
        <f>IF(N170="zákl. přenesená",J170,0)</f>
        <v>0</v>
      </c>
      <c r="BH170" s="281">
        <f>IF(N170="sníž. přenesená",J170,0)</f>
        <v>0</v>
      </c>
      <c r="BI170" s="281">
        <f>IF(N170="nulová",J170,0)</f>
        <v>0</v>
      </c>
      <c r="BJ170" s="180" t="s">
        <v>79</v>
      </c>
      <c r="BK170" s="281">
        <f>ROUND(I170*H170,2)</f>
        <v>0</v>
      </c>
      <c r="BL170" s="180" t="s">
        <v>164</v>
      </c>
      <c r="BM170" s="280" t="s">
        <v>1152</v>
      </c>
    </row>
    <row r="171" spans="2:51" s="290" customFormat="1" ht="12">
      <c r="B171" s="291"/>
      <c r="D171" s="284" t="s">
        <v>166</v>
      </c>
      <c r="E171" s="292" t="s">
        <v>1</v>
      </c>
      <c r="F171" s="293" t="s">
        <v>1153</v>
      </c>
      <c r="H171" s="294">
        <v>1.596</v>
      </c>
      <c r="L171" s="291"/>
      <c r="M171" s="295"/>
      <c r="N171" s="296"/>
      <c r="O171" s="296"/>
      <c r="P171" s="296"/>
      <c r="Q171" s="296"/>
      <c r="R171" s="296"/>
      <c r="S171" s="296"/>
      <c r="T171" s="297"/>
      <c r="AT171" s="292" t="s">
        <v>166</v>
      </c>
      <c r="AU171" s="292" t="s">
        <v>81</v>
      </c>
      <c r="AV171" s="290" t="s">
        <v>81</v>
      </c>
      <c r="AW171" s="290" t="s">
        <v>29</v>
      </c>
      <c r="AX171" s="290" t="s">
        <v>72</v>
      </c>
      <c r="AY171" s="292" t="s">
        <v>158</v>
      </c>
    </row>
    <row r="172" spans="1:65" s="190" customFormat="1" ht="16.5" customHeight="1">
      <c r="A172" s="187"/>
      <c r="B172" s="188"/>
      <c r="C172" s="268" t="s">
        <v>249</v>
      </c>
      <c r="D172" s="268" t="s">
        <v>160</v>
      </c>
      <c r="E172" s="269" t="s">
        <v>1154</v>
      </c>
      <c r="F172" s="270" t="s">
        <v>1155</v>
      </c>
      <c r="G172" s="271" t="s">
        <v>163</v>
      </c>
      <c r="H172" s="272">
        <v>13.6</v>
      </c>
      <c r="I172" s="152"/>
      <c r="J172" s="273">
        <f>ROUND(I172*H172,2)</f>
        <v>0</v>
      </c>
      <c r="K172" s="274"/>
      <c r="L172" s="188"/>
      <c r="M172" s="275" t="s">
        <v>1</v>
      </c>
      <c r="N172" s="276" t="s">
        <v>37</v>
      </c>
      <c r="O172" s="277"/>
      <c r="P172" s="278">
        <f>O172*H172</f>
        <v>0</v>
      </c>
      <c r="Q172" s="278">
        <v>0.19536</v>
      </c>
      <c r="R172" s="278">
        <f>Q172*H172</f>
        <v>2.656896</v>
      </c>
      <c r="S172" s="278">
        <v>0</v>
      </c>
      <c r="T172" s="279">
        <f>S172*H172</f>
        <v>0</v>
      </c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R172" s="280" t="s">
        <v>164</v>
      </c>
      <c r="AT172" s="280" t="s">
        <v>160</v>
      </c>
      <c r="AU172" s="280" t="s">
        <v>81</v>
      </c>
      <c r="AY172" s="180" t="s">
        <v>158</v>
      </c>
      <c r="BE172" s="281">
        <f>IF(N172="základní",J172,0)</f>
        <v>0</v>
      </c>
      <c r="BF172" s="281">
        <f>IF(N172="snížená",J172,0)</f>
        <v>0</v>
      </c>
      <c r="BG172" s="281">
        <f>IF(N172="zákl. přenesená",J172,0)</f>
        <v>0</v>
      </c>
      <c r="BH172" s="281">
        <f>IF(N172="sníž. přenesená",J172,0)</f>
        <v>0</v>
      </c>
      <c r="BI172" s="281">
        <f>IF(N172="nulová",J172,0)</f>
        <v>0</v>
      </c>
      <c r="BJ172" s="180" t="s">
        <v>79</v>
      </c>
      <c r="BK172" s="281">
        <f>ROUND(I172*H172,2)</f>
        <v>0</v>
      </c>
      <c r="BL172" s="180" t="s">
        <v>164</v>
      </c>
      <c r="BM172" s="280" t="s">
        <v>1156</v>
      </c>
    </row>
    <row r="173" spans="2:51" s="282" customFormat="1" ht="12">
      <c r="B173" s="283"/>
      <c r="D173" s="284" t="s">
        <v>166</v>
      </c>
      <c r="E173" s="285" t="s">
        <v>1</v>
      </c>
      <c r="F173" s="286" t="s">
        <v>367</v>
      </c>
      <c r="H173" s="285" t="s">
        <v>1</v>
      </c>
      <c r="L173" s="283"/>
      <c r="M173" s="287"/>
      <c r="N173" s="288"/>
      <c r="O173" s="288"/>
      <c r="P173" s="288"/>
      <c r="Q173" s="288"/>
      <c r="R173" s="288"/>
      <c r="S173" s="288"/>
      <c r="T173" s="289"/>
      <c r="AT173" s="285" t="s">
        <v>166</v>
      </c>
      <c r="AU173" s="285" t="s">
        <v>81</v>
      </c>
      <c r="AV173" s="282" t="s">
        <v>79</v>
      </c>
      <c r="AW173" s="282" t="s">
        <v>29</v>
      </c>
      <c r="AX173" s="282" t="s">
        <v>72</v>
      </c>
      <c r="AY173" s="285" t="s">
        <v>158</v>
      </c>
    </row>
    <row r="174" spans="2:51" s="290" customFormat="1" ht="12">
      <c r="B174" s="291"/>
      <c r="D174" s="284" t="s">
        <v>166</v>
      </c>
      <c r="E174" s="292" t="s">
        <v>1</v>
      </c>
      <c r="F174" s="293" t="s">
        <v>1157</v>
      </c>
      <c r="H174" s="294">
        <v>13.6</v>
      </c>
      <c r="L174" s="291"/>
      <c r="M174" s="295"/>
      <c r="N174" s="296"/>
      <c r="O174" s="296"/>
      <c r="P174" s="296"/>
      <c r="Q174" s="296"/>
      <c r="R174" s="296"/>
      <c r="S174" s="296"/>
      <c r="T174" s="297"/>
      <c r="AT174" s="292" t="s">
        <v>166</v>
      </c>
      <c r="AU174" s="292" t="s">
        <v>81</v>
      </c>
      <c r="AV174" s="290" t="s">
        <v>81</v>
      </c>
      <c r="AW174" s="290" t="s">
        <v>29</v>
      </c>
      <c r="AX174" s="290" t="s">
        <v>72</v>
      </c>
      <c r="AY174" s="292" t="s">
        <v>158</v>
      </c>
    </row>
    <row r="175" spans="1:65" s="190" customFormat="1" ht="16.5" customHeight="1">
      <c r="A175" s="187"/>
      <c r="B175" s="188"/>
      <c r="C175" s="298" t="s">
        <v>254</v>
      </c>
      <c r="D175" s="298" t="s">
        <v>353</v>
      </c>
      <c r="E175" s="299" t="s">
        <v>1158</v>
      </c>
      <c r="F175" s="300" t="s">
        <v>1159</v>
      </c>
      <c r="G175" s="301" t="s">
        <v>163</v>
      </c>
      <c r="H175" s="302">
        <v>14.28</v>
      </c>
      <c r="I175" s="153"/>
      <c r="J175" s="303">
        <f>ROUND(I175*H175,2)</f>
        <v>0</v>
      </c>
      <c r="K175" s="304"/>
      <c r="L175" s="305"/>
      <c r="M175" s="306" t="s">
        <v>1</v>
      </c>
      <c r="N175" s="307" t="s">
        <v>37</v>
      </c>
      <c r="O175" s="277"/>
      <c r="P175" s="278">
        <f>O175*H175</f>
        <v>0</v>
      </c>
      <c r="Q175" s="278">
        <v>0.417</v>
      </c>
      <c r="R175" s="278">
        <f>Q175*H175</f>
        <v>5.954759999999999</v>
      </c>
      <c r="S175" s="278">
        <v>0</v>
      </c>
      <c r="T175" s="279">
        <f>S175*H175</f>
        <v>0</v>
      </c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R175" s="280" t="s">
        <v>196</v>
      </c>
      <c r="AT175" s="280" t="s">
        <v>353</v>
      </c>
      <c r="AU175" s="280" t="s">
        <v>81</v>
      </c>
      <c r="AY175" s="180" t="s">
        <v>158</v>
      </c>
      <c r="BE175" s="281">
        <f>IF(N175="základní",J175,0)</f>
        <v>0</v>
      </c>
      <c r="BF175" s="281">
        <f>IF(N175="snížená",J175,0)</f>
        <v>0</v>
      </c>
      <c r="BG175" s="281">
        <f>IF(N175="zákl. přenesená",J175,0)</f>
        <v>0</v>
      </c>
      <c r="BH175" s="281">
        <f>IF(N175="sníž. přenesená",J175,0)</f>
        <v>0</v>
      </c>
      <c r="BI175" s="281">
        <f>IF(N175="nulová",J175,0)</f>
        <v>0</v>
      </c>
      <c r="BJ175" s="180" t="s">
        <v>79</v>
      </c>
      <c r="BK175" s="281">
        <f>ROUND(I175*H175,2)</f>
        <v>0</v>
      </c>
      <c r="BL175" s="180" t="s">
        <v>164</v>
      </c>
      <c r="BM175" s="280" t="s">
        <v>1160</v>
      </c>
    </row>
    <row r="176" spans="2:51" s="290" customFormat="1" ht="12">
      <c r="B176" s="291"/>
      <c r="D176" s="284" t="s">
        <v>166</v>
      </c>
      <c r="E176" s="292" t="s">
        <v>1</v>
      </c>
      <c r="F176" s="293" t="s">
        <v>1161</v>
      </c>
      <c r="H176" s="294">
        <v>14.28</v>
      </c>
      <c r="L176" s="291"/>
      <c r="M176" s="295"/>
      <c r="N176" s="296"/>
      <c r="O176" s="296"/>
      <c r="P176" s="296"/>
      <c r="Q176" s="296"/>
      <c r="R176" s="296"/>
      <c r="S176" s="296"/>
      <c r="T176" s="297"/>
      <c r="AT176" s="292" t="s">
        <v>166</v>
      </c>
      <c r="AU176" s="292" t="s">
        <v>81</v>
      </c>
      <c r="AV176" s="290" t="s">
        <v>81</v>
      </c>
      <c r="AW176" s="290" t="s">
        <v>29</v>
      </c>
      <c r="AX176" s="290" t="s">
        <v>72</v>
      </c>
      <c r="AY176" s="292" t="s">
        <v>158</v>
      </c>
    </row>
    <row r="177" spans="1:65" s="190" customFormat="1" ht="21.75" customHeight="1">
      <c r="A177" s="187"/>
      <c r="B177" s="188"/>
      <c r="C177" s="268" t="s">
        <v>259</v>
      </c>
      <c r="D177" s="268" t="s">
        <v>160</v>
      </c>
      <c r="E177" s="269" t="s">
        <v>1162</v>
      </c>
      <c r="F177" s="270" t="s">
        <v>1163</v>
      </c>
      <c r="G177" s="271" t="s">
        <v>226</v>
      </c>
      <c r="H177" s="272">
        <v>23.444</v>
      </c>
      <c r="I177" s="152"/>
      <c r="J177" s="273">
        <f>ROUND(I177*H177,2)</f>
        <v>0</v>
      </c>
      <c r="K177" s="274"/>
      <c r="L177" s="188"/>
      <c r="M177" s="275" t="s">
        <v>1</v>
      </c>
      <c r="N177" s="276" t="s">
        <v>37</v>
      </c>
      <c r="O177" s="277"/>
      <c r="P177" s="278">
        <f>O177*H177</f>
        <v>0</v>
      </c>
      <c r="Q177" s="278">
        <v>0.20219</v>
      </c>
      <c r="R177" s="278">
        <f>Q177*H177</f>
        <v>4.74014236</v>
      </c>
      <c r="S177" s="278">
        <v>0</v>
      </c>
      <c r="T177" s="279">
        <f>S177*H177</f>
        <v>0</v>
      </c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R177" s="280" t="s">
        <v>164</v>
      </c>
      <c r="AT177" s="280" t="s">
        <v>160</v>
      </c>
      <c r="AU177" s="280" t="s">
        <v>81</v>
      </c>
      <c r="AY177" s="180" t="s">
        <v>158</v>
      </c>
      <c r="BE177" s="281">
        <f>IF(N177="základní",J177,0)</f>
        <v>0</v>
      </c>
      <c r="BF177" s="281">
        <f>IF(N177="snížená",J177,0)</f>
        <v>0</v>
      </c>
      <c r="BG177" s="281">
        <f>IF(N177="zákl. přenesená",J177,0)</f>
        <v>0</v>
      </c>
      <c r="BH177" s="281">
        <f>IF(N177="sníž. přenesená",J177,0)</f>
        <v>0</v>
      </c>
      <c r="BI177" s="281">
        <f>IF(N177="nulová",J177,0)</f>
        <v>0</v>
      </c>
      <c r="BJ177" s="180" t="s">
        <v>79</v>
      </c>
      <c r="BK177" s="281">
        <f>ROUND(I177*H177,2)</f>
        <v>0</v>
      </c>
      <c r="BL177" s="180" t="s">
        <v>164</v>
      </c>
      <c r="BM177" s="280" t="s">
        <v>1164</v>
      </c>
    </row>
    <row r="178" spans="2:51" s="282" customFormat="1" ht="12">
      <c r="B178" s="283"/>
      <c r="D178" s="284" t="s">
        <v>166</v>
      </c>
      <c r="E178" s="285" t="s">
        <v>1</v>
      </c>
      <c r="F178" s="286" t="s">
        <v>367</v>
      </c>
      <c r="H178" s="285" t="s">
        <v>1</v>
      </c>
      <c r="L178" s="283"/>
      <c r="M178" s="287"/>
      <c r="N178" s="288"/>
      <c r="O178" s="288"/>
      <c r="P178" s="288"/>
      <c r="Q178" s="288"/>
      <c r="R178" s="288"/>
      <c r="S178" s="288"/>
      <c r="T178" s="289"/>
      <c r="AT178" s="285" t="s">
        <v>166</v>
      </c>
      <c r="AU178" s="285" t="s">
        <v>81</v>
      </c>
      <c r="AV178" s="282" t="s">
        <v>79</v>
      </c>
      <c r="AW178" s="282" t="s">
        <v>29</v>
      </c>
      <c r="AX178" s="282" t="s">
        <v>72</v>
      </c>
      <c r="AY178" s="285" t="s">
        <v>158</v>
      </c>
    </row>
    <row r="179" spans="2:51" s="290" customFormat="1" ht="12">
      <c r="B179" s="291"/>
      <c r="D179" s="284" t="s">
        <v>166</v>
      </c>
      <c r="E179" s="292" t="s">
        <v>1</v>
      </c>
      <c r="F179" s="293" t="s">
        <v>1165</v>
      </c>
      <c r="H179" s="294">
        <v>23.444</v>
      </c>
      <c r="L179" s="291"/>
      <c r="M179" s="295"/>
      <c r="N179" s="296"/>
      <c r="O179" s="296"/>
      <c r="P179" s="296"/>
      <c r="Q179" s="296"/>
      <c r="R179" s="296"/>
      <c r="S179" s="296"/>
      <c r="T179" s="297"/>
      <c r="AT179" s="292" t="s">
        <v>166</v>
      </c>
      <c r="AU179" s="292" t="s">
        <v>81</v>
      </c>
      <c r="AV179" s="290" t="s">
        <v>81</v>
      </c>
      <c r="AW179" s="290" t="s">
        <v>29</v>
      </c>
      <c r="AX179" s="290" t="s">
        <v>72</v>
      </c>
      <c r="AY179" s="292" t="s">
        <v>158</v>
      </c>
    </row>
    <row r="180" spans="1:65" s="190" customFormat="1" ht="16.5" customHeight="1">
      <c r="A180" s="187"/>
      <c r="B180" s="188"/>
      <c r="C180" s="298" t="s">
        <v>7</v>
      </c>
      <c r="D180" s="298" t="s">
        <v>353</v>
      </c>
      <c r="E180" s="299" t="s">
        <v>1166</v>
      </c>
      <c r="F180" s="300" t="s">
        <v>1167</v>
      </c>
      <c r="G180" s="301" t="s">
        <v>226</v>
      </c>
      <c r="H180" s="302">
        <v>20.416</v>
      </c>
      <c r="I180" s="153"/>
      <c r="J180" s="303">
        <f>ROUND(I180*H180,2)</f>
        <v>0</v>
      </c>
      <c r="K180" s="304"/>
      <c r="L180" s="305"/>
      <c r="M180" s="306" t="s">
        <v>1</v>
      </c>
      <c r="N180" s="307" t="s">
        <v>37</v>
      </c>
      <c r="O180" s="277"/>
      <c r="P180" s="278">
        <f>O180*H180</f>
        <v>0</v>
      </c>
      <c r="Q180" s="278">
        <v>0.085</v>
      </c>
      <c r="R180" s="278">
        <f>Q180*H180</f>
        <v>1.7353600000000002</v>
      </c>
      <c r="S180" s="278">
        <v>0</v>
      </c>
      <c r="T180" s="279">
        <f>S180*H180</f>
        <v>0</v>
      </c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R180" s="280" t="s">
        <v>196</v>
      </c>
      <c r="AT180" s="280" t="s">
        <v>353</v>
      </c>
      <c r="AU180" s="280" t="s">
        <v>81</v>
      </c>
      <c r="AY180" s="180" t="s">
        <v>158</v>
      </c>
      <c r="BE180" s="281">
        <f>IF(N180="základní",J180,0)</f>
        <v>0</v>
      </c>
      <c r="BF180" s="281">
        <f>IF(N180="snížená",J180,0)</f>
        <v>0</v>
      </c>
      <c r="BG180" s="281">
        <f>IF(N180="zákl. přenesená",J180,0)</f>
        <v>0</v>
      </c>
      <c r="BH180" s="281">
        <f>IF(N180="sníž. přenesená",J180,0)</f>
        <v>0</v>
      </c>
      <c r="BI180" s="281">
        <f>IF(N180="nulová",J180,0)</f>
        <v>0</v>
      </c>
      <c r="BJ180" s="180" t="s">
        <v>79</v>
      </c>
      <c r="BK180" s="281">
        <f>ROUND(I180*H180,2)</f>
        <v>0</v>
      </c>
      <c r="BL180" s="180" t="s">
        <v>164</v>
      </c>
      <c r="BM180" s="280" t="s">
        <v>1168</v>
      </c>
    </row>
    <row r="181" spans="2:51" s="290" customFormat="1" ht="12">
      <c r="B181" s="291"/>
      <c r="D181" s="284" t="s">
        <v>166</v>
      </c>
      <c r="E181" s="292" t="s">
        <v>1</v>
      </c>
      <c r="F181" s="293" t="s">
        <v>1169</v>
      </c>
      <c r="H181" s="294">
        <v>20.416</v>
      </c>
      <c r="L181" s="291"/>
      <c r="M181" s="295"/>
      <c r="N181" s="296"/>
      <c r="O181" s="296"/>
      <c r="P181" s="296"/>
      <c r="Q181" s="296"/>
      <c r="R181" s="296"/>
      <c r="S181" s="296"/>
      <c r="T181" s="297"/>
      <c r="AT181" s="292" t="s">
        <v>166</v>
      </c>
      <c r="AU181" s="292" t="s">
        <v>81</v>
      </c>
      <c r="AV181" s="290" t="s">
        <v>81</v>
      </c>
      <c r="AW181" s="290" t="s">
        <v>29</v>
      </c>
      <c r="AX181" s="290" t="s">
        <v>72</v>
      </c>
      <c r="AY181" s="292" t="s">
        <v>158</v>
      </c>
    </row>
    <row r="182" spans="1:65" s="190" customFormat="1" ht="16.5" customHeight="1">
      <c r="A182" s="187"/>
      <c r="B182" s="188"/>
      <c r="C182" s="298" t="s">
        <v>268</v>
      </c>
      <c r="D182" s="298" t="s">
        <v>353</v>
      </c>
      <c r="E182" s="299" t="s">
        <v>1170</v>
      </c>
      <c r="F182" s="300" t="s">
        <v>1171</v>
      </c>
      <c r="G182" s="301" t="s">
        <v>226</v>
      </c>
      <c r="H182" s="302">
        <v>4.2</v>
      </c>
      <c r="I182" s="153"/>
      <c r="J182" s="303">
        <f>ROUND(I182*H182,2)</f>
        <v>0</v>
      </c>
      <c r="K182" s="304"/>
      <c r="L182" s="305"/>
      <c r="M182" s="306" t="s">
        <v>1</v>
      </c>
      <c r="N182" s="307" t="s">
        <v>37</v>
      </c>
      <c r="O182" s="277"/>
      <c r="P182" s="278">
        <f>O182*H182</f>
        <v>0</v>
      </c>
      <c r="Q182" s="278">
        <v>0.0483</v>
      </c>
      <c r="R182" s="278">
        <f>Q182*H182</f>
        <v>0.20286</v>
      </c>
      <c r="S182" s="278">
        <v>0</v>
      </c>
      <c r="T182" s="279">
        <f>S182*H182</f>
        <v>0</v>
      </c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R182" s="280" t="s">
        <v>196</v>
      </c>
      <c r="AT182" s="280" t="s">
        <v>353</v>
      </c>
      <c r="AU182" s="280" t="s">
        <v>81</v>
      </c>
      <c r="AY182" s="180" t="s">
        <v>158</v>
      </c>
      <c r="BE182" s="281">
        <f>IF(N182="základní",J182,0)</f>
        <v>0</v>
      </c>
      <c r="BF182" s="281">
        <f>IF(N182="snížená",J182,0)</f>
        <v>0</v>
      </c>
      <c r="BG182" s="281">
        <f>IF(N182="zákl. přenesená",J182,0)</f>
        <v>0</v>
      </c>
      <c r="BH182" s="281">
        <f>IF(N182="sníž. přenesená",J182,0)</f>
        <v>0</v>
      </c>
      <c r="BI182" s="281">
        <f>IF(N182="nulová",J182,0)</f>
        <v>0</v>
      </c>
      <c r="BJ182" s="180" t="s">
        <v>79</v>
      </c>
      <c r="BK182" s="281">
        <f>ROUND(I182*H182,2)</f>
        <v>0</v>
      </c>
      <c r="BL182" s="180" t="s">
        <v>164</v>
      </c>
      <c r="BM182" s="280" t="s">
        <v>1172</v>
      </c>
    </row>
    <row r="183" spans="2:51" s="290" customFormat="1" ht="12">
      <c r="B183" s="291"/>
      <c r="D183" s="284" t="s">
        <v>166</v>
      </c>
      <c r="E183" s="292" t="s">
        <v>1</v>
      </c>
      <c r="F183" s="293" t="s">
        <v>1173</v>
      </c>
      <c r="H183" s="294">
        <v>4.2</v>
      </c>
      <c r="L183" s="291"/>
      <c r="M183" s="295"/>
      <c r="N183" s="296"/>
      <c r="O183" s="296"/>
      <c r="P183" s="296"/>
      <c r="Q183" s="296"/>
      <c r="R183" s="296"/>
      <c r="S183" s="296"/>
      <c r="T183" s="297"/>
      <c r="AT183" s="292" t="s">
        <v>166</v>
      </c>
      <c r="AU183" s="292" t="s">
        <v>81</v>
      </c>
      <c r="AV183" s="290" t="s">
        <v>81</v>
      </c>
      <c r="AW183" s="290" t="s">
        <v>29</v>
      </c>
      <c r="AX183" s="290" t="s">
        <v>72</v>
      </c>
      <c r="AY183" s="292" t="s">
        <v>158</v>
      </c>
    </row>
    <row r="184" spans="1:65" s="190" customFormat="1" ht="16.5" customHeight="1">
      <c r="A184" s="187"/>
      <c r="B184" s="188"/>
      <c r="C184" s="268" t="s">
        <v>273</v>
      </c>
      <c r="D184" s="268" t="s">
        <v>160</v>
      </c>
      <c r="E184" s="269" t="s">
        <v>650</v>
      </c>
      <c r="F184" s="270" t="s">
        <v>651</v>
      </c>
      <c r="G184" s="271" t="s">
        <v>171</v>
      </c>
      <c r="H184" s="272">
        <v>5</v>
      </c>
      <c r="I184" s="152"/>
      <c r="J184" s="273">
        <f>ROUND(I184*H184,2)</f>
        <v>0</v>
      </c>
      <c r="K184" s="274"/>
      <c r="L184" s="188"/>
      <c r="M184" s="275" t="s">
        <v>1</v>
      </c>
      <c r="N184" s="276" t="s">
        <v>37</v>
      </c>
      <c r="O184" s="277"/>
      <c r="P184" s="278">
        <f>O184*H184</f>
        <v>0</v>
      </c>
      <c r="Q184" s="278">
        <v>0.026</v>
      </c>
      <c r="R184" s="278">
        <f>Q184*H184</f>
        <v>0.13</v>
      </c>
      <c r="S184" s="278">
        <v>0</v>
      </c>
      <c r="T184" s="279">
        <f>S184*H184</f>
        <v>0</v>
      </c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R184" s="280" t="s">
        <v>164</v>
      </c>
      <c r="AT184" s="280" t="s">
        <v>160</v>
      </c>
      <c r="AU184" s="280" t="s">
        <v>81</v>
      </c>
      <c r="AY184" s="180" t="s">
        <v>158</v>
      </c>
      <c r="BE184" s="281">
        <f>IF(N184="základní",J184,0)</f>
        <v>0</v>
      </c>
      <c r="BF184" s="281">
        <f>IF(N184="snížená",J184,0)</f>
        <v>0</v>
      </c>
      <c r="BG184" s="281">
        <f>IF(N184="zákl. přenesená",J184,0)</f>
        <v>0</v>
      </c>
      <c r="BH184" s="281">
        <f>IF(N184="sníž. přenesená",J184,0)</f>
        <v>0</v>
      </c>
      <c r="BI184" s="281">
        <f>IF(N184="nulová",J184,0)</f>
        <v>0</v>
      </c>
      <c r="BJ184" s="180" t="s">
        <v>79</v>
      </c>
      <c r="BK184" s="281">
        <f>ROUND(I184*H184,2)</f>
        <v>0</v>
      </c>
      <c r="BL184" s="180" t="s">
        <v>164</v>
      </c>
      <c r="BM184" s="280" t="s">
        <v>1174</v>
      </c>
    </row>
    <row r="185" spans="2:51" s="282" customFormat="1" ht="12">
      <c r="B185" s="283"/>
      <c r="D185" s="284" t="s">
        <v>166</v>
      </c>
      <c r="E185" s="285" t="s">
        <v>1</v>
      </c>
      <c r="F185" s="286" t="s">
        <v>367</v>
      </c>
      <c r="H185" s="285" t="s">
        <v>1</v>
      </c>
      <c r="L185" s="283"/>
      <c r="M185" s="287"/>
      <c r="N185" s="288"/>
      <c r="O185" s="288"/>
      <c r="P185" s="288"/>
      <c r="Q185" s="288"/>
      <c r="R185" s="288"/>
      <c r="S185" s="288"/>
      <c r="T185" s="289"/>
      <c r="AT185" s="285" t="s">
        <v>166</v>
      </c>
      <c r="AU185" s="285" t="s">
        <v>81</v>
      </c>
      <c r="AV185" s="282" t="s">
        <v>79</v>
      </c>
      <c r="AW185" s="282" t="s">
        <v>29</v>
      </c>
      <c r="AX185" s="282" t="s">
        <v>72</v>
      </c>
      <c r="AY185" s="285" t="s">
        <v>158</v>
      </c>
    </row>
    <row r="186" spans="2:51" s="290" customFormat="1" ht="12">
      <c r="B186" s="291"/>
      <c r="D186" s="284" t="s">
        <v>166</v>
      </c>
      <c r="E186" s="292" t="s">
        <v>1</v>
      </c>
      <c r="F186" s="293" t="s">
        <v>181</v>
      </c>
      <c r="H186" s="294">
        <v>5</v>
      </c>
      <c r="L186" s="291"/>
      <c r="M186" s="295"/>
      <c r="N186" s="296"/>
      <c r="O186" s="296"/>
      <c r="P186" s="296"/>
      <c r="Q186" s="296"/>
      <c r="R186" s="296"/>
      <c r="S186" s="296"/>
      <c r="T186" s="297"/>
      <c r="AT186" s="292" t="s">
        <v>166</v>
      </c>
      <c r="AU186" s="292" t="s">
        <v>81</v>
      </c>
      <c r="AV186" s="290" t="s">
        <v>81</v>
      </c>
      <c r="AW186" s="290" t="s">
        <v>29</v>
      </c>
      <c r="AX186" s="290" t="s">
        <v>72</v>
      </c>
      <c r="AY186" s="292" t="s">
        <v>158</v>
      </c>
    </row>
    <row r="187" spans="1:65" s="190" customFormat="1" ht="21.75" customHeight="1">
      <c r="A187" s="187"/>
      <c r="B187" s="188"/>
      <c r="C187" s="268" t="s">
        <v>277</v>
      </c>
      <c r="D187" s="268" t="s">
        <v>160</v>
      </c>
      <c r="E187" s="269" t="s">
        <v>660</v>
      </c>
      <c r="F187" s="270" t="s">
        <v>1175</v>
      </c>
      <c r="G187" s="271" t="s">
        <v>163</v>
      </c>
      <c r="H187" s="272">
        <v>9.075</v>
      </c>
      <c r="I187" s="152"/>
      <c r="J187" s="273">
        <f>ROUND(I187*H187,2)</f>
        <v>0</v>
      </c>
      <c r="K187" s="274"/>
      <c r="L187" s="188"/>
      <c r="M187" s="275" t="s">
        <v>1</v>
      </c>
      <c r="N187" s="276" t="s">
        <v>37</v>
      </c>
      <c r="O187" s="277"/>
      <c r="P187" s="278">
        <f>O187*H187</f>
        <v>0</v>
      </c>
      <c r="Q187" s="278">
        <v>0.0016</v>
      </c>
      <c r="R187" s="278">
        <f>Q187*H187</f>
        <v>0.01452</v>
      </c>
      <c r="S187" s="278">
        <v>0</v>
      </c>
      <c r="T187" s="279">
        <f>S187*H187</f>
        <v>0</v>
      </c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R187" s="280" t="s">
        <v>164</v>
      </c>
      <c r="AT187" s="280" t="s">
        <v>160</v>
      </c>
      <c r="AU187" s="280" t="s">
        <v>81</v>
      </c>
      <c r="AY187" s="180" t="s">
        <v>158</v>
      </c>
      <c r="BE187" s="281">
        <f>IF(N187="základní",J187,0)</f>
        <v>0</v>
      </c>
      <c r="BF187" s="281">
        <f>IF(N187="snížená",J187,0)</f>
        <v>0</v>
      </c>
      <c r="BG187" s="281">
        <f>IF(N187="zákl. přenesená",J187,0)</f>
        <v>0</v>
      </c>
      <c r="BH187" s="281">
        <f>IF(N187="sníž. přenesená",J187,0)</f>
        <v>0</v>
      </c>
      <c r="BI187" s="281">
        <f>IF(N187="nulová",J187,0)</f>
        <v>0</v>
      </c>
      <c r="BJ187" s="180" t="s">
        <v>79</v>
      </c>
      <c r="BK187" s="281">
        <f>ROUND(I187*H187,2)</f>
        <v>0</v>
      </c>
      <c r="BL187" s="180" t="s">
        <v>164</v>
      </c>
      <c r="BM187" s="280" t="s">
        <v>1176</v>
      </c>
    </row>
    <row r="188" spans="2:51" s="282" customFormat="1" ht="12">
      <c r="B188" s="283"/>
      <c r="D188" s="284" t="s">
        <v>166</v>
      </c>
      <c r="E188" s="285" t="s">
        <v>1</v>
      </c>
      <c r="F188" s="286" t="s">
        <v>367</v>
      </c>
      <c r="H188" s="285" t="s">
        <v>1</v>
      </c>
      <c r="L188" s="283"/>
      <c r="M188" s="287"/>
      <c r="N188" s="288"/>
      <c r="O188" s="288"/>
      <c r="P188" s="288"/>
      <c r="Q188" s="288"/>
      <c r="R188" s="288"/>
      <c r="S188" s="288"/>
      <c r="T188" s="289"/>
      <c r="AT188" s="285" t="s">
        <v>166</v>
      </c>
      <c r="AU188" s="285" t="s">
        <v>81</v>
      </c>
      <c r="AV188" s="282" t="s">
        <v>79</v>
      </c>
      <c r="AW188" s="282" t="s">
        <v>29</v>
      </c>
      <c r="AX188" s="282" t="s">
        <v>72</v>
      </c>
      <c r="AY188" s="285" t="s">
        <v>158</v>
      </c>
    </row>
    <row r="189" spans="2:51" s="290" customFormat="1" ht="12">
      <c r="B189" s="291"/>
      <c r="D189" s="284" t="s">
        <v>166</v>
      </c>
      <c r="E189" s="292" t="s">
        <v>1</v>
      </c>
      <c r="F189" s="293" t="s">
        <v>1177</v>
      </c>
      <c r="H189" s="294">
        <v>9.075</v>
      </c>
      <c r="L189" s="291"/>
      <c r="M189" s="295"/>
      <c r="N189" s="296"/>
      <c r="O189" s="296"/>
      <c r="P189" s="296"/>
      <c r="Q189" s="296"/>
      <c r="R189" s="296"/>
      <c r="S189" s="296"/>
      <c r="T189" s="297"/>
      <c r="AT189" s="292" t="s">
        <v>166</v>
      </c>
      <c r="AU189" s="292" t="s">
        <v>81</v>
      </c>
      <c r="AV189" s="290" t="s">
        <v>81</v>
      </c>
      <c r="AW189" s="290" t="s">
        <v>29</v>
      </c>
      <c r="AX189" s="290" t="s">
        <v>72</v>
      </c>
      <c r="AY189" s="292" t="s">
        <v>158</v>
      </c>
    </row>
    <row r="190" spans="1:65" s="190" customFormat="1" ht="16.5" customHeight="1">
      <c r="A190" s="187"/>
      <c r="B190" s="188"/>
      <c r="C190" s="268" t="s">
        <v>282</v>
      </c>
      <c r="D190" s="268" t="s">
        <v>160</v>
      </c>
      <c r="E190" s="269" t="s">
        <v>1178</v>
      </c>
      <c r="F190" s="270" t="s">
        <v>1179</v>
      </c>
      <c r="G190" s="271" t="s">
        <v>171</v>
      </c>
      <c r="H190" s="272">
        <v>2</v>
      </c>
      <c r="I190" s="152"/>
      <c r="J190" s="273">
        <f>ROUND(I190*H190,2)</f>
        <v>0</v>
      </c>
      <c r="K190" s="274"/>
      <c r="L190" s="188"/>
      <c r="M190" s="275" t="s">
        <v>1</v>
      </c>
      <c r="N190" s="276" t="s">
        <v>37</v>
      </c>
      <c r="O190" s="277"/>
      <c r="P190" s="278">
        <f>O190*H190</f>
        <v>0</v>
      </c>
      <c r="Q190" s="278">
        <v>0.0016</v>
      </c>
      <c r="R190" s="278">
        <f>Q190*H190</f>
        <v>0.0032</v>
      </c>
      <c r="S190" s="278">
        <v>0</v>
      </c>
      <c r="T190" s="279">
        <f>S190*H190</f>
        <v>0</v>
      </c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R190" s="280" t="s">
        <v>164</v>
      </c>
      <c r="AT190" s="280" t="s">
        <v>160</v>
      </c>
      <c r="AU190" s="280" t="s">
        <v>81</v>
      </c>
      <c r="AY190" s="180" t="s">
        <v>158</v>
      </c>
      <c r="BE190" s="281">
        <f>IF(N190="základní",J190,0)</f>
        <v>0</v>
      </c>
      <c r="BF190" s="281">
        <f>IF(N190="snížená",J190,0)</f>
        <v>0</v>
      </c>
      <c r="BG190" s="281">
        <f>IF(N190="zákl. přenesená",J190,0)</f>
        <v>0</v>
      </c>
      <c r="BH190" s="281">
        <f>IF(N190="sníž. přenesená",J190,0)</f>
        <v>0</v>
      </c>
      <c r="BI190" s="281">
        <f>IF(N190="nulová",J190,0)</f>
        <v>0</v>
      </c>
      <c r="BJ190" s="180" t="s">
        <v>79</v>
      </c>
      <c r="BK190" s="281">
        <f>ROUND(I190*H190,2)</f>
        <v>0</v>
      </c>
      <c r="BL190" s="180" t="s">
        <v>164</v>
      </c>
      <c r="BM190" s="280" t="s">
        <v>1180</v>
      </c>
    </row>
    <row r="191" spans="2:51" s="282" customFormat="1" ht="12">
      <c r="B191" s="283"/>
      <c r="D191" s="284" t="s">
        <v>166</v>
      </c>
      <c r="E191" s="285" t="s">
        <v>1</v>
      </c>
      <c r="F191" s="286" t="s">
        <v>367</v>
      </c>
      <c r="H191" s="285" t="s">
        <v>1</v>
      </c>
      <c r="L191" s="283"/>
      <c r="M191" s="287"/>
      <c r="N191" s="288"/>
      <c r="O191" s="288"/>
      <c r="P191" s="288"/>
      <c r="Q191" s="288"/>
      <c r="R191" s="288"/>
      <c r="S191" s="288"/>
      <c r="T191" s="289"/>
      <c r="AT191" s="285" t="s">
        <v>166</v>
      </c>
      <c r="AU191" s="285" t="s">
        <v>81</v>
      </c>
      <c r="AV191" s="282" t="s">
        <v>79</v>
      </c>
      <c r="AW191" s="282" t="s">
        <v>29</v>
      </c>
      <c r="AX191" s="282" t="s">
        <v>72</v>
      </c>
      <c r="AY191" s="285" t="s">
        <v>158</v>
      </c>
    </row>
    <row r="192" spans="2:51" s="290" customFormat="1" ht="12">
      <c r="B192" s="291"/>
      <c r="D192" s="284" t="s">
        <v>166</v>
      </c>
      <c r="E192" s="292" t="s">
        <v>1</v>
      </c>
      <c r="F192" s="293" t="s">
        <v>81</v>
      </c>
      <c r="H192" s="294">
        <v>2</v>
      </c>
      <c r="L192" s="291"/>
      <c r="M192" s="295"/>
      <c r="N192" s="296"/>
      <c r="O192" s="296"/>
      <c r="P192" s="296"/>
      <c r="Q192" s="296"/>
      <c r="R192" s="296"/>
      <c r="S192" s="296"/>
      <c r="T192" s="297"/>
      <c r="AT192" s="292" t="s">
        <v>166</v>
      </c>
      <c r="AU192" s="292" t="s">
        <v>81</v>
      </c>
      <c r="AV192" s="290" t="s">
        <v>81</v>
      </c>
      <c r="AW192" s="290" t="s">
        <v>29</v>
      </c>
      <c r="AX192" s="290" t="s">
        <v>72</v>
      </c>
      <c r="AY192" s="292" t="s">
        <v>158</v>
      </c>
    </row>
    <row r="193" spans="1:65" s="190" customFormat="1" ht="16.5" customHeight="1">
      <c r="A193" s="187"/>
      <c r="B193" s="188"/>
      <c r="C193" s="268" t="s">
        <v>286</v>
      </c>
      <c r="D193" s="268" t="s">
        <v>160</v>
      </c>
      <c r="E193" s="269" t="s">
        <v>604</v>
      </c>
      <c r="F193" s="270" t="s">
        <v>605</v>
      </c>
      <c r="G193" s="271" t="s">
        <v>226</v>
      </c>
      <c r="H193" s="272">
        <v>30.07</v>
      </c>
      <c r="I193" s="152"/>
      <c r="J193" s="273">
        <f>ROUND(I193*H193,2)</f>
        <v>0</v>
      </c>
      <c r="K193" s="274"/>
      <c r="L193" s="188"/>
      <c r="M193" s="275" t="s">
        <v>1</v>
      </c>
      <c r="N193" s="276" t="s">
        <v>37</v>
      </c>
      <c r="O193" s="277"/>
      <c r="P193" s="278">
        <f>O193*H193</f>
        <v>0</v>
      </c>
      <c r="Q193" s="278">
        <v>0.00028</v>
      </c>
      <c r="R193" s="278">
        <f>Q193*H193</f>
        <v>0.0084196</v>
      </c>
      <c r="S193" s="278">
        <v>0</v>
      </c>
      <c r="T193" s="279">
        <f>S193*H193</f>
        <v>0</v>
      </c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R193" s="280" t="s">
        <v>164</v>
      </c>
      <c r="AT193" s="280" t="s">
        <v>160</v>
      </c>
      <c r="AU193" s="280" t="s">
        <v>81</v>
      </c>
      <c r="AY193" s="180" t="s">
        <v>158</v>
      </c>
      <c r="BE193" s="281">
        <f>IF(N193="základní",J193,0)</f>
        <v>0</v>
      </c>
      <c r="BF193" s="281">
        <f>IF(N193="snížená",J193,0)</f>
        <v>0</v>
      </c>
      <c r="BG193" s="281">
        <f>IF(N193="zákl. přenesená",J193,0)</f>
        <v>0</v>
      </c>
      <c r="BH193" s="281">
        <f>IF(N193="sníž. přenesená",J193,0)</f>
        <v>0</v>
      </c>
      <c r="BI193" s="281">
        <f>IF(N193="nulová",J193,0)</f>
        <v>0</v>
      </c>
      <c r="BJ193" s="180" t="s">
        <v>79</v>
      </c>
      <c r="BK193" s="281">
        <f>ROUND(I193*H193,2)</f>
        <v>0</v>
      </c>
      <c r="BL193" s="180" t="s">
        <v>164</v>
      </c>
      <c r="BM193" s="280" t="s">
        <v>1181</v>
      </c>
    </row>
    <row r="194" spans="2:51" s="282" customFormat="1" ht="12">
      <c r="B194" s="283"/>
      <c r="D194" s="284" t="s">
        <v>166</v>
      </c>
      <c r="E194" s="285" t="s">
        <v>1</v>
      </c>
      <c r="F194" s="286" t="s">
        <v>367</v>
      </c>
      <c r="H194" s="285" t="s">
        <v>1</v>
      </c>
      <c r="L194" s="283"/>
      <c r="M194" s="287"/>
      <c r="N194" s="288"/>
      <c r="O194" s="288"/>
      <c r="P194" s="288"/>
      <c r="Q194" s="288"/>
      <c r="R194" s="288"/>
      <c r="S194" s="288"/>
      <c r="T194" s="289"/>
      <c r="AT194" s="285" t="s">
        <v>166</v>
      </c>
      <c r="AU194" s="285" t="s">
        <v>81</v>
      </c>
      <c r="AV194" s="282" t="s">
        <v>79</v>
      </c>
      <c r="AW194" s="282" t="s">
        <v>29</v>
      </c>
      <c r="AX194" s="282" t="s">
        <v>72</v>
      </c>
      <c r="AY194" s="285" t="s">
        <v>158</v>
      </c>
    </row>
    <row r="195" spans="2:51" s="290" customFormat="1" ht="12">
      <c r="B195" s="291"/>
      <c r="D195" s="284" t="s">
        <v>166</v>
      </c>
      <c r="E195" s="292" t="s">
        <v>1</v>
      </c>
      <c r="F195" s="293" t="s">
        <v>1182</v>
      </c>
      <c r="H195" s="294">
        <v>30.07</v>
      </c>
      <c r="L195" s="291"/>
      <c r="M195" s="295"/>
      <c r="N195" s="296"/>
      <c r="O195" s="296"/>
      <c r="P195" s="296"/>
      <c r="Q195" s="296"/>
      <c r="R195" s="296"/>
      <c r="S195" s="296"/>
      <c r="T195" s="297"/>
      <c r="AT195" s="292" t="s">
        <v>166</v>
      </c>
      <c r="AU195" s="292" t="s">
        <v>81</v>
      </c>
      <c r="AV195" s="290" t="s">
        <v>81</v>
      </c>
      <c r="AW195" s="290" t="s">
        <v>29</v>
      </c>
      <c r="AX195" s="290" t="s">
        <v>72</v>
      </c>
      <c r="AY195" s="292" t="s">
        <v>158</v>
      </c>
    </row>
    <row r="196" spans="2:63" s="255" customFormat="1" ht="22.9" customHeight="1">
      <c r="B196" s="256"/>
      <c r="D196" s="257" t="s">
        <v>71</v>
      </c>
      <c r="E196" s="266" t="s">
        <v>202</v>
      </c>
      <c r="F196" s="266" t="s">
        <v>664</v>
      </c>
      <c r="J196" s="267">
        <f>BK196</f>
        <v>0</v>
      </c>
      <c r="L196" s="256"/>
      <c r="M196" s="260"/>
      <c r="N196" s="261"/>
      <c r="O196" s="261"/>
      <c r="P196" s="262">
        <f>SUM(P197:P226)</f>
        <v>0</v>
      </c>
      <c r="Q196" s="261"/>
      <c r="R196" s="262">
        <f>SUM(R197:R226)</f>
        <v>0.192</v>
      </c>
      <c r="S196" s="261"/>
      <c r="T196" s="263">
        <f>SUM(T197:T226)</f>
        <v>19.895958</v>
      </c>
      <c r="AR196" s="257" t="s">
        <v>79</v>
      </c>
      <c r="AT196" s="264" t="s">
        <v>71</v>
      </c>
      <c r="AU196" s="264" t="s">
        <v>79</v>
      </c>
      <c r="AY196" s="257" t="s">
        <v>158</v>
      </c>
      <c r="BK196" s="265">
        <f>SUM(BK197:BK226)</f>
        <v>0</v>
      </c>
    </row>
    <row r="197" spans="1:65" s="190" customFormat="1" ht="16.5" customHeight="1">
      <c r="A197" s="187"/>
      <c r="B197" s="188"/>
      <c r="C197" s="268" t="s">
        <v>290</v>
      </c>
      <c r="D197" s="268" t="s">
        <v>160</v>
      </c>
      <c r="E197" s="269" t="s">
        <v>735</v>
      </c>
      <c r="F197" s="270" t="s">
        <v>736</v>
      </c>
      <c r="G197" s="271" t="s">
        <v>226</v>
      </c>
      <c r="H197" s="272">
        <v>22.07</v>
      </c>
      <c r="I197" s="152"/>
      <c r="J197" s="273">
        <f>ROUND(I197*H197,2)</f>
        <v>0</v>
      </c>
      <c r="K197" s="274"/>
      <c r="L197" s="188"/>
      <c r="M197" s="275" t="s">
        <v>1</v>
      </c>
      <c r="N197" s="276" t="s">
        <v>37</v>
      </c>
      <c r="O197" s="277"/>
      <c r="P197" s="278">
        <f>O197*H197</f>
        <v>0</v>
      </c>
      <c r="Q197" s="278">
        <v>0</v>
      </c>
      <c r="R197" s="278">
        <f>Q197*H197</f>
        <v>0</v>
      </c>
      <c r="S197" s="278">
        <v>0</v>
      </c>
      <c r="T197" s="279">
        <f>S197*H197</f>
        <v>0</v>
      </c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R197" s="280" t="s">
        <v>164</v>
      </c>
      <c r="AT197" s="280" t="s">
        <v>160</v>
      </c>
      <c r="AU197" s="280" t="s">
        <v>81</v>
      </c>
      <c r="AY197" s="180" t="s">
        <v>158</v>
      </c>
      <c r="BE197" s="281">
        <f>IF(N197="základní",J197,0)</f>
        <v>0</v>
      </c>
      <c r="BF197" s="281">
        <f>IF(N197="snížená",J197,0)</f>
        <v>0</v>
      </c>
      <c r="BG197" s="281">
        <f>IF(N197="zákl. přenesená",J197,0)</f>
        <v>0</v>
      </c>
      <c r="BH197" s="281">
        <f>IF(N197="sníž. přenesená",J197,0)</f>
        <v>0</v>
      </c>
      <c r="BI197" s="281">
        <f>IF(N197="nulová",J197,0)</f>
        <v>0</v>
      </c>
      <c r="BJ197" s="180" t="s">
        <v>79</v>
      </c>
      <c r="BK197" s="281">
        <f>ROUND(I197*H197,2)</f>
        <v>0</v>
      </c>
      <c r="BL197" s="180" t="s">
        <v>164</v>
      </c>
      <c r="BM197" s="280" t="s">
        <v>1183</v>
      </c>
    </row>
    <row r="198" spans="2:51" s="282" customFormat="1" ht="12">
      <c r="B198" s="283"/>
      <c r="D198" s="284" t="s">
        <v>166</v>
      </c>
      <c r="E198" s="285" t="s">
        <v>1</v>
      </c>
      <c r="F198" s="286" t="s">
        <v>367</v>
      </c>
      <c r="H198" s="285" t="s">
        <v>1</v>
      </c>
      <c r="L198" s="283"/>
      <c r="M198" s="287"/>
      <c r="N198" s="288"/>
      <c r="O198" s="288"/>
      <c r="P198" s="288"/>
      <c r="Q198" s="288"/>
      <c r="R198" s="288"/>
      <c r="S198" s="288"/>
      <c r="T198" s="289"/>
      <c r="AT198" s="285" t="s">
        <v>166</v>
      </c>
      <c r="AU198" s="285" t="s">
        <v>81</v>
      </c>
      <c r="AV198" s="282" t="s">
        <v>79</v>
      </c>
      <c r="AW198" s="282" t="s">
        <v>29</v>
      </c>
      <c r="AX198" s="282" t="s">
        <v>72</v>
      </c>
      <c r="AY198" s="285" t="s">
        <v>158</v>
      </c>
    </row>
    <row r="199" spans="2:51" s="290" customFormat="1" ht="12">
      <c r="B199" s="291"/>
      <c r="D199" s="284" t="s">
        <v>166</v>
      </c>
      <c r="E199" s="292" t="s">
        <v>1</v>
      </c>
      <c r="F199" s="293" t="s">
        <v>1184</v>
      </c>
      <c r="H199" s="294">
        <v>22.07</v>
      </c>
      <c r="L199" s="291"/>
      <c r="M199" s="295"/>
      <c r="N199" s="296"/>
      <c r="O199" s="296"/>
      <c r="P199" s="296"/>
      <c r="Q199" s="296"/>
      <c r="R199" s="296"/>
      <c r="S199" s="296"/>
      <c r="T199" s="297"/>
      <c r="AT199" s="292" t="s">
        <v>166</v>
      </c>
      <c r="AU199" s="292" t="s">
        <v>81</v>
      </c>
      <c r="AV199" s="290" t="s">
        <v>81</v>
      </c>
      <c r="AW199" s="290" t="s">
        <v>29</v>
      </c>
      <c r="AX199" s="290" t="s">
        <v>72</v>
      </c>
      <c r="AY199" s="292" t="s">
        <v>158</v>
      </c>
    </row>
    <row r="200" spans="1:65" s="190" customFormat="1" ht="21.75" customHeight="1">
      <c r="A200" s="187"/>
      <c r="B200" s="188"/>
      <c r="C200" s="268" t="s">
        <v>294</v>
      </c>
      <c r="D200" s="268" t="s">
        <v>160</v>
      </c>
      <c r="E200" s="269" t="s">
        <v>1185</v>
      </c>
      <c r="F200" s="270" t="s">
        <v>1186</v>
      </c>
      <c r="G200" s="271" t="s">
        <v>163</v>
      </c>
      <c r="H200" s="272">
        <v>8.493</v>
      </c>
      <c r="I200" s="152"/>
      <c r="J200" s="273">
        <f>ROUND(I200*H200,2)</f>
        <v>0</v>
      </c>
      <c r="K200" s="274"/>
      <c r="L200" s="188"/>
      <c r="M200" s="275" t="s">
        <v>1</v>
      </c>
      <c r="N200" s="276" t="s">
        <v>37</v>
      </c>
      <c r="O200" s="277"/>
      <c r="P200" s="278">
        <f>O200*H200</f>
        <v>0</v>
      </c>
      <c r="Q200" s="278">
        <v>0</v>
      </c>
      <c r="R200" s="278">
        <f>Q200*H200</f>
        <v>0</v>
      </c>
      <c r="S200" s="278">
        <v>0.29</v>
      </c>
      <c r="T200" s="279">
        <f>S200*H200</f>
        <v>2.46297</v>
      </c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R200" s="280" t="s">
        <v>164</v>
      </c>
      <c r="AT200" s="280" t="s">
        <v>160</v>
      </c>
      <c r="AU200" s="280" t="s">
        <v>81</v>
      </c>
      <c r="AY200" s="180" t="s">
        <v>158</v>
      </c>
      <c r="BE200" s="281">
        <f>IF(N200="základní",J200,0)</f>
        <v>0</v>
      </c>
      <c r="BF200" s="281">
        <f>IF(N200="snížená",J200,0)</f>
        <v>0</v>
      </c>
      <c r="BG200" s="281">
        <f>IF(N200="zákl. přenesená",J200,0)</f>
        <v>0</v>
      </c>
      <c r="BH200" s="281">
        <f>IF(N200="sníž. přenesená",J200,0)</f>
        <v>0</v>
      </c>
      <c r="BI200" s="281">
        <f>IF(N200="nulová",J200,0)</f>
        <v>0</v>
      </c>
      <c r="BJ200" s="180" t="s">
        <v>79</v>
      </c>
      <c r="BK200" s="281">
        <f>ROUND(I200*H200,2)</f>
        <v>0</v>
      </c>
      <c r="BL200" s="180" t="s">
        <v>164</v>
      </c>
      <c r="BM200" s="280" t="s">
        <v>1187</v>
      </c>
    </row>
    <row r="201" spans="2:51" s="282" customFormat="1" ht="12">
      <c r="B201" s="283"/>
      <c r="D201" s="284" t="s">
        <v>166</v>
      </c>
      <c r="E201" s="285" t="s">
        <v>1</v>
      </c>
      <c r="F201" s="286" t="s">
        <v>367</v>
      </c>
      <c r="H201" s="285" t="s">
        <v>1</v>
      </c>
      <c r="L201" s="283"/>
      <c r="M201" s="287"/>
      <c r="N201" s="288"/>
      <c r="O201" s="288"/>
      <c r="P201" s="288"/>
      <c r="Q201" s="288"/>
      <c r="R201" s="288"/>
      <c r="S201" s="288"/>
      <c r="T201" s="289"/>
      <c r="AT201" s="285" t="s">
        <v>166</v>
      </c>
      <c r="AU201" s="285" t="s">
        <v>81</v>
      </c>
      <c r="AV201" s="282" t="s">
        <v>79</v>
      </c>
      <c r="AW201" s="282" t="s">
        <v>29</v>
      </c>
      <c r="AX201" s="282" t="s">
        <v>72</v>
      </c>
      <c r="AY201" s="285" t="s">
        <v>158</v>
      </c>
    </row>
    <row r="202" spans="2:51" s="290" customFormat="1" ht="12">
      <c r="B202" s="291"/>
      <c r="D202" s="284" t="s">
        <v>166</v>
      </c>
      <c r="E202" s="292" t="s">
        <v>1</v>
      </c>
      <c r="F202" s="293" t="s">
        <v>1188</v>
      </c>
      <c r="H202" s="294">
        <v>8.493</v>
      </c>
      <c r="L202" s="291"/>
      <c r="M202" s="295"/>
      <c r="N202" s="296"/>
      <c r="O202" s="296"/>
      <c r="P202" s="296"/>
      <c r="Q202" s="296"/>
      <c r="R202" s="296"/>
      <c r="S202" s="296"/>
      <c r="T202" s="297"/>
      <c r="AT202" s="292" t="s">
        <v>166</v>
      </c>
      <c r="AU202" s="292" t="s">
        <v>81</v>
      </c>
      <c r="AV202" s="290" t="s">
        <v>81</v>
      </c>
      <c r="AW202" s="290" t="s">
        <v>29</v>
      </c>
      <c r="AX202" s="290" t="s">
        <v>72</v>
      </c>
      <c r="AY202" s="292" t="s">
        <v>158</v>
      </c>
    </row>
    <row r="203" spans="1:65" s="190" customFormat="1" ht="21.75" customHeight="1">
      <c r="A203" s="187"/>
      <c r="B203" s="188"/>
      <c r="C203" s="268" t="s">
        <v>299</v>
      </c>
      <c r="D203" s="268" t="s">
        <v>160</v>
      </c>
      <c r="E203" s="269" t="s">
        <v>1189</v>
      </c>
      <c r="F203" s="270" t="s">
        <v>1190</v>
      </c>
      <c r="G203" s="271" t="s">
        <v>163</v>
      </c>
      <c r="H203" s="272">
        <v>13.6</v>
      </c>
      <c r="I203" s="152"/>
      <c r="J203" s="273">
        <f>ROUND(I203*H203,2)</f>
        <v>0</v>
      </c>
      <c r="K203" s="274"/>
      <c r="L203" s="188"/>
      <c r="M203" s="275" t="s">
        <v>1</v>
      </c>
      <c r="N203" s="276" t="s">
        <v>37</v>
      </c>
      <c r="O203" s="277"/>
      <c r="P203" s="278">
        <f>O203*H203</f>
        <v>0</v>
      </c>
      <c r="Q203" s="278">
        <v>0</v>
      </c>
      <c r="R203" s="278">
        <f>Q203*H203</f>
        <v>0</v>
      </c>
      <c r="S203" s="278">
        <v>0.58</v>
      </c>
      <c r="T203" s="279">
        <f>S203*H203</f>
        <v>7.887999999999999</v>
      </c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R203" s="280" t="s">
        <v>164</v>
      </c>
      <c r="AT203" s="280" t="s">
        <v>160</v>
      </c>
      <c r="AU203" s="280" t="s">
        <v>81</v>
      </c>
      <c r="AY203" s="180" t="s">
        <v>158</v>
      </c>
      <c r="BE203" s="281">
        <f>IF(N203="základní",J203,0)</f>
        <v>0</v>
      </c>
      <c r="BF203" s="281">
        <f>IF(N203="snížená",J203,0)</f>
        <v>0</v>
      </c>
      <c r="BG203" s="281">
        <f>IF(N203="zákl. přenesená",J203,0)</f>
        <v>0</v>
      </c>
      <c r="BH203" s="281">
        <f>IF(N203="sníž. přenesená",J203,0)</f>
        <v>0</v>
      </c>
      <c r="BI203" s="281">
        <f>IF(N203="nulová",J203,0)</f>
        <v>0</v>
      </c>
      <c r="BJ203" s="180" t="s">
        <v>79</v>
      </c>
      <c r="BK203" s="281">
        <f>ROUND(I203*H203,2)</f>
        <v>0</v>
      </c>
      <c r="BL203" s="180" t="s">
        <v>164</v>
      </c>
      <c r="BM203" s="280" t="s">
        <v>1191</v>
      </c>
    </row>
    <row r="204" spans="2:51" s="282" customFormat="1" ht="12">
      <c r="B204" s="283"/>
      <c r="D204" s="284" t="s">
        <v>166</v>
      </c>
      <c r="E204" s="285" t="s">
        <v>1</v>
      </c>
      <c r="F204" s="286" t="s">
        <v>367</v>
      </c>
      <c r="H204" s="285" t="s">
        <v>1</v>
      </c>
      <c r="L204" s="283"/>
      <c r="M204" s="287"/>
      <c r="N204" s="288"/>
      <c r="O204" s="288"/>
      <c r="P204" s="288"/>
      <c r="Q204" s="288"/>
      <c r="R204" s="288"/>
      <c r="S204" s="288"/>
      <c r="T204" s="289"/>
      <c r="AT204" s="285" t="s">
        <v>166</v>
      </c>
      <c r="AU204" s="285" t="s">
        <v>81</v>
      </c>
      <c r="AV204" s="282" t="s">
        <v>79</v>
      </c>
      <c r="AW204" s="282" t="s">
        <v>29</v>
      </c>
      <c r="AX204" s="282" t="s">
        <v>72</v>
      </c>
      <c r="AY204" s="285" t="s">
        <v>158</v>
      </c>
    </row>
    <row r="205" spans="2:51" s="290" customFormat="1" ht="12">
      <c r="B205" s="291"/>
      <c r="D205" s="284" t="s">
        <v>166</v>
      </c>
      <c r="E205" s="292" t="s">
        <v>1</v>
      </c>
      <c r="F205" s="293" t="s">
        <v>1157</v>
      </c>
      <c r="H205" s="294">
        <v>13.6</v>
      </c>
      <c r="L205" s="291"/>
      <c r="M205" s="295"/>
      <c r="N205" s="296"/>
      <c r="O205" s="296"/>
      <c r="P205" s="296"/>
      <c r="Q205" s="296"/>
      <c r="R205" s="296"/>
      <c r="S205" s="296"/>
      <c r="T205" s="297"/>
      <c r="AT205" s="292" t="s">
        <v>166</v>
      </c>
      <c r="AU205" s="292" t="s">
        <v>81</v>
      </c>
      <c r="AV205" s="290" t="s">
        <v>81</v>
      </c>
      <c r="AW205" s="290" t="s">
        <v>29</v>
      </c>
      <c r="AX205" s="290" t="s">
        <v>72</v>
      </c>
      <c r="AY205" s="292" t="s">
        <v>158</v>
      </c>
    </row>
    <row r="206" spans="1:65" s="190" customFormat="1" ht="21.75" customHeight="1">
      <c r="A206" s="187"/>
      <c r="B206" s="188"/>
      <c r="C206" s="268" t="s">
        <v>303</v>
      </c>
      <c r="D206" s="268" t="s">
        <v>160</v>
      </c>
      <c r="E206" s="269" t="s">
        <v>1192</v>
      </c>
      <c r="F206" s="270" t="s">
        <v>1193</v>
      </c>
      <c r="G206" s="271" t="s">
        <v>163</v>
      </c>
      <c r="H206" s="272">
        <v>22.093</v>
      </c>
      <c r="I206" s="152"/>
      <c r="J206" s="273">
        <f>ROUND(I206*H206,2)</f>
        <v>0</v>
      </c>
      <c r="K206" s="274"/>
      <c r="L206" s="188"/>
      <c r="M206" s="275" t="s">
        <v>1</v>
      </c>
      <c r="N206" s="276" t="s">
        <v>37</v>
      </c>
      <c r="O206" s="277"/>
      <c r="P206" s="278">
        <f>O206*H206</f>
        <v>0</v>
      </c>
      <c r="Q206" s="278">
        <v>0</v>
      </c>
      <c r="R206" s="278">
        <f>Q206*H206</f>
        <v>0</v>
      </c>
      <c r="S206" s="278">
        <v>0.316</v>
      </c>
      <c r="T206" s="279">
        <f>S206*H206</f>
        <v>6.981388</v>
      </c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R206" s="280" t="s">
        <v>164</v>
      </c>
      <c r="AT206" s="280" t="s">
        <v>160</v>
      </c>
      <c r="AU206" s="280" t="s">
        <v>81</v>
      </c>
      <c r="AY206" s="180" t="s">
        <v>158</v>
      </c>
      <c r="BE206" s="281">
        <f>IF(N206="základní",J206,0)</f>
        <v>0</v>
      </c>
      <c r="BF206" s="281">
        <f>IF(N206="snížená",J206,0)</f>
        <v>0</v>
      </c>
      <c r="BG206" s="281">
        <f>IF(N206="zákl. přenesená",J206,0)</f>
        <v>0</v>
      </c>
      <c r="BH206" s="281">
        <f>IF(N206="sníž. přenesená",J206,0)</f>
        <v>0</v>
      </c>
      <c r="BI206" s="281">
        <f>IF(N206="nulová",J206,0)</f>
        <v>0</v>
      </c>
      <c r="BJ206" s="180" t="s">
        <v>79</v>
      </c>
      <c r="BK206" s="281">
        <f>ROUND(I206*H206,2)</f>
        <v>0</v>
      </c>
      <c r="BL206" s="180" t="s">
        <v>164</v>
      </c>
      <c r="BM206" s="280" t="s">
        <v>1194</v>
      </c>
    </row>
    <row r="207" spans="2:51" s="282" customFormat="1" ht="12">
      <c r="B207" s="283"/>
      <c r="D207" s="284" t="s">
        <v>166</v>
      </c>
      <c r="E207" s="285" t="s">
        <v>1</v>
      </c>
      <c r="F207" s="286" t="s">
        <v>367</v>
      </c>
      <c r="H207" s="285" t="s">
        <v>1</v>
      </c>
      <c r="L207" s="283"/>
      <c r="M207" s="287"/>
      <c r="N207" s="288"/>
      <c r="O207" s="288"/>
      <c r="P207" s="288"/>
      <c r="Q207" s="288"/>
      <c r="R207" s="288"/>
      <c r="S207" s="288"/>
      <c r="T207" s="289"/>
      <c r="AT207" s="285" t="s">
        <v>166</v>
      </c>
      <c r="AU207" s="285" t="s">
        <v>81</v>
      </c>
      <c r="AV207" s="282" t="s">
        <v>79</v>
      </c>
      <c r="AW207" s="282" t="s">
        <v>29</v>
      </c>
      <c r="AX207" s="282" t="s">
        <v>72</v>
      </c>
      <c r="AY207" s="285" t="s">
        <v>158</v>
      </c>
    </row>
    <row r="208" spans="2:51" s="290" customFormat="1" ht="12">
      <c r="B208" s="291"/>
      <c r="D208" s="284" t="s">
        <v>166</v>
      </c>
      <c r="E208" s="292" t="s">
        <v>1</v>
      </c>
      <c r="F208" s="293" t="s">
        <v>1195</v>
      </c>
      <c r="H208" s="294">
        <v>22.093</v>
      </c>
      <c r="L208" s="291"/>
      <c r="M208" s="295"/>
      <c r="N208" s="296"/>
      <c r="O208" s="296"/>
      <c r="P208" s="296"/>
      <c r="Q208" s="296"/>
      <c r="R208" s="296"/>
      <c r="S208" s="296"/>
      <c r="T208" s="297"/>
      <c r="AT208" s="292" t="s">
        <v>166</v>
      </c>
      <c r="AU208" s="292" t="s">
        <v>81</v>
      </c>
      <c r="AV208" s="290" t="s">
        <v>81</v>
      </c>
      <c r="AW208" s="290" t="s">
        <v>29</v>
      </c>
      <c r="AX208" s="290" t="s">
        <v>72</v>
      </c>
      <c r="AY208" s="292" t="s">
        <v>158</v>
      </c>
    </row>
    <row r="209" spans="1:65" s="190" customFormat="1" ht="16.5" customHeight="1">
      <c r="A209" s="187"/>
      <c r="B209" s="188"/>
      <c r="C209" s="268" t="s">
        <v>307</v>
      </c>
      <c r="D209" s="268" t="s">
        <v>160</v>
      </c>
      <c r="E209" s="269" t="s">
        <v>760</v>
      </c>
      <c r="F209" s="270" t="s">
        <v>761</v>
      </c>
      <c r="G209" s="271" t="s">
        <v>226</v>
      </c>
      <c r="H209" s="272">
        <v>8</v>
      </c>
      <c r="I209" s="152"/>
      <c r="J209" s="273">
        <f>ROUND(I209*H209,2)</f>
        <v>0</v>
      </c>
      <c r="K209" s="274"/>
      <c r="L209" s="188"/>
      <c r="M209" s="275" t="s">
        <v>1</v>
      </c>
      <c r="N209" s="276" t="s">
        <v>37</v>
      </c>
      <c r="O209" s="277"/>
      <c r="P209" s="278">
        <f>O209*H209</f>
        <v>0</v>
      </c>
      <c r="Q209" s="278">
        <v>0</v>
      </c>
      <c r="R209" s="278">
        <f>Q209*H209</f>
        <v>0</v>
      </c>
      <c r="S209" s="278">
        <v>0.29</v>
      </c>
      <c r="T209" s="279">
        <f>S209*H209</f>
        <v>2.32</v>
      </c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R209" s="280" t="s">
        <v>164</v>
      </c>
      <c r="AT209" s="280" t="s">
        <v>160</v>
      </c>
      <c r="AU209" s="280" t="s">
        <v>81</v>
      </c>
      <c r="AY209" s="180" t="s">
        <v>158</v>
      </c>
      <c r="BE209" s="281">
        <f>IF(N209="základní",J209,0)</f>
        <v>0</v>
      </c>
      <c r="BF209" s="281">
        <f>IF(N209="snížená",J209,0)</f>
        <v>0</v>
      </c>
      <c r="BG209" s="281">
        <f>IF(N209="zákl. přenesená",J209,0)</f>
        <v>0</v>
      </c>
      <c r="BH209" s="281">
        <f>IF(N209="sníž. přenesená",J209,0)</f>
        <v>0</v>
      </c>
      <c r="BI209" s="281">
        <f>IF(N209="nulová",J209,0)</f>
        <v>0</v>
      </c>
      <c r="BJ209" s="180" t="s">
        <v>79</v>
      </c>
      <c r="BK209" s="281">
        <f>ROUND(I209*H209,2)</f>
        <v>0</v>
      </c>
      <c r="BL209" s="180" t="s">
        <v>164</v>
      </c>
      <c r="BM209" s="280" t="s">
        <v>1196</v>
      </c>
    </row>
    <row r="210" spans="2:51" s="282" customFormat="1" ht="12">
      <c r="B210" s="283"/>
      <c r="D210" s="284" t="s">
        <v>166</v>
      </c>
      <c r="E210" s="285" t="s">
        <v>1</v>
      </c>
      <c r="F210" s="286" t="s">
        <v>367</v>
      </c>
      <c r="H210" s="285" t="s">
        <v>1</v>
      </c>
      <c r="L210" s="283"/>
      <c r="M210" s="287"/>
      <c r="N210" s="288"/>
      <c r="O210" s="288"/>
      <c r="P210" s="288"/>
      <c r="Q210" s="288"/>
      <c r="R210" s="288"/>
      <c r="S210" s="288"/>
      <c r="T210" s="289"/>
      <c r="AT210" s="285" t="s">
        <v>166</v>
      </c>
      <c r="AU210" s="285" t="s">
        <v>81</v>
      </c>
      <c r="AV210" s="282" t="s">
        <v>79</v>
      </c>
      <c r="AW210" s="282" t="s">
        <v>29</v>
      </c>
      <c r="AX210" s="282" t="s">
        <v>72</v>
      </c>
      <c r="AY210" s="285" t="s">
        <v>158</v>
      </c>
    </row>
    <row r="211" spans="2:51" s="290" customFormat="1" ht="12">
      <c r="B211" s="291"/>
      <c r="D211" s="284" t="s">
        <v>166</v>
      </c>
      <c r="E211" s="292" t="s">
        <v>1</v>
      </c>
      <c r="F211" s="293" t="s">
        <v>1197</v>
      </c>
      <c r="H211" s="294">
        <v>8</v>
      </c>
      <c r="L211" s="291"/>
      <c r="M211" s="295"/>
      <c r="N211" s="296"/>
      <c r="O211" s="296"/>
      <c r="P211" s="296"/>
      <c r="Q211" s="296"/>
      <c r="R211" s="296"/>
      <c r="S211" s="296"/>
      <c r="T211" s="297"/>
      <c r="AT211" s="292" t="s">
        <v>166</v>
      </c>
      <c r="AU211" s="292" t="s">
        <v>81</v>
      </c>
      <c r="AV211" s="290" t="s">
        <v>81</v>
      </c>
      <c r="AW211" s="290" t="s">
        <v>29</v>
      </c>
      <c r="AX211" s="290" t="s">
        <v>72</v>
      </c>
      <c r="AY211" s="292" t="s">
        <v>158</v>
      </c>
    </row>
    <row r="212" spans="1:65" s="190" customFormat="1" ht="16.5" customHeight="1">
      <c r="A212" s="187"/>
      <c r="B212" s="188"/>
      <c r="C212" s="268" t="s">
        <v>312</v>
      </c>
      <c r="D212" s="268" t="s">
        <v>160</v>
      </c>
      <c r="E212" s="269" t="s">
        <v>1198</v>
      </c>
      <c r="F212" s="270" t="s">
        <v>1199</v>
      </c>
      <c r="G212" s="271" t="s">
        <v>226</v>
      </c>
      <c r="H212" s="272">
        <v>8.7</v>
      </c>
      <c r="I212" s="152"/>
      <c r="J212" s="273">
        <f>ROUND(I212*H212,2)</f>
        <v>0</v>
      </c>
      <c r="K212" s="274"/>
      <c r="L212" s="188"/>
      <c r="M212" s="275" t="s">
        <v>1</v>
      </c>
      <c r="N212" s="276" t="s">
        <v>37</v>
      </c>
      <c r="O212" s="277"/>
      <c r="P212" s="278">
        <f>O212*H212</f>
        <v>0</v>
      </c>
      <c r="Q212" s="278">
        <v>0</v>
      </c>
      <c r="R212" s="278">
        <f>Q212*H212</f>
        <v>0</v>
      </c>
      <c r="S212" s="278">
        <v>0.028</v>
      </c>
      <c r="T212" s="279">
        <f>S212*H212</f>
        <v>0.24359999999999998</v>
      </c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R212" s="280" t="s">
        <v>164</v>
      </c>
      <c r="AT212" s="280" t="s">
        <v>160</v>
      </c>
      <c r="AU212" s="280" t="s">
        <v>81</v>
      </c>
      <c r="AY212" s="180" t="s">
        <v>158</v>
      </c>
      <c r="BE212" s="281">
        <f>IF(N212="základní",J212,0)</f>
        <v>0</v>
      </c>
      <c r="BF212" s="281">
        <f>IF(N212="snížená",J212,0)</f>
        <v>0</v>
      </c>
      <c r="BG212" s="281">
        <f>IF(N212="zákl. přenesená",J212,0)</f>
        <v>0</v>
      </c>
      <c r="BH212" s="281">
        <f>IF(N212="sníž. přenesená",J212,0)</f>
        <v>0</v>
      </c>
      <c r="BI212" s="281">
        <f>IF(N212="nulová",J212,0)</f>
        <v>0</v>
      </c>
      <c r="BJ212" s="180" t="s">
        <v>79</v>
      </c>
      <c r="BK212" s="281">
        <f>ROUND(I212*H212,2)</f>
        <v>0</v>
      </c>
      <c r="BL212" s="180" t="s">
        <v>164</v>
      </c>
      <c r="BM212" s="280" t="s">
        <v>1200</v>
      </c>
    </row>
    <row r="213" spans="2:51" s="282" customFormat="1" ht="12">
      <c r="B213" s="283"/>
      <c r="D213" s="284" t="s">
        <v>166</v>
      </c>
      <c r="E213" s="285" t="s">
        <v>1</v>
      </c>
      <c r="F213" s="286" t="s">
        <v>367</v>
      </c>
      <c r="H213" s="285" t="s">
        <v>1</v>
      </c>
      <c r="L213" s="283"/>
      <c r="M213" s="287"/>
      <c r="N213" s="288"/>
      <c r="O213" s="288"/>
      <c r="P213" s="288"/>
      <c r="Q213" s="288"/>
      <c r="R213" s="288"/>
      <c r="S213" s="288"/>
      <c r="T213" s="289"/>
      <c r="AT213" s="285" t="s">
        <v>166</v>
      </c>
      <c r="AU213" s="285" t="s">
        <v>81</v>
      </c>
      <c r="AV213" s="282" t="s">
        <v>79</v>
      </c>
      <c r="AW213" s="282" t="s">
        <v>29</v>
      </c>
      <c r="AX213" s="282" t="s">
        <v>72</v>
      </c>
      <c r="AY213" s="285" t="s">
        <v>158</v>
      </c>
    </row>
    <row r="214" spans="2:51" s="290" customFormat="1" ht="12">
      <c r="B214" s="291"/>
      <c r="D214" s="284" t="s">
        <v>166</v>
      </c>
      <c r="E214" s="292" t="s">
        <v>1</v>
      </c>
      <c r="F214" s="293" t="s">
        <v>1201</v>
      </c>
      <c r="H214" s="294">
        <v>8.7</v>
      </c>
      <c r="L214" s="291"/>
      <c r="M214" s="295"/>
      <c r="N214" s="296"/>
      <c r="O214" s="296"/>
      <c r="P214" s="296"/>
      <c r="Q214" s="296"/>
      <c r="R214" s="296"/>
      <c r="S214" s="296"/>
      <c r="T214" s="297"/>
      <c r="AT214" s="292" t="s">
        <v>166</v>
      </c>
      <c r="AU214" s="292" t="s">
        <v>81</v>
      </c>
      <c r="AV214" s="290" t="s">
        <v>81</v>
      </c>
      <c r="AW214" s="290" t="s">
        <v>29</v>
      </c>
      <c r="AX214" s="290" t="s">
        <v>72</v>
      </c>
      <c r="AY214" s="292" t="s">
        <v>158</v>
      </c>
    </row>
    <row r="215" spans="1:65" s="190" customFormat="1" ht="21.75" customHeight="1">
      <c r="A215" s="187"/>
      <c r="B215" s="188"/>
      <c r="C215" s="268" t="s">
        <v>318</v>
      </c>
      <c r="D215" s="268" t="s">
        <v>160</v>
      </c>
      <c r="E215" s="269" t="s">
        <v>1202</v>
      </c>
      <c r="F215" s="270" t="s">
        <v>1203</v>
      </c>
      <c r="G215" s="271" t="s">
        <v>226</v>
      </c>
      <c r="H215" s="272">
        <v>4</v>
      </c>
      <c r="I215" s="152"/>
      <c r="J215" s="273">
        <f>ROUND(I215*H215,2)</f>
        <v>0</v>
      </c>
      <c r="K215" s="274"/>
      <c r="L215" s="188"/>
      <c r="M215" s="275" t="s">
        <v>1</v>
      </c>
      <c r="N215" s="276" t="s">
        <v>37</v>
      </c>
      <c r="O215" s="277"/>
      <c r="P215" s="278">
        <f>O215*H215</f>
        <v>0</v>
      </c>
      <c r="Q215" s="278">
        <v>0.048</v>
      </c>
      <c r="R215" s="278">
        <f>Q215*H215</f>
        <v>0.192</v>
      </c>
      <c r="S215" s="278">
        <v>0</v>
      </c>
      <c r="T215" s="279">
        <f>S215*H215</f>
        <v>0</v>
      </c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R215" s="280" t="s">
        <v>164</v>
      </c>
      <c r="AT215" s="280" t="s">
        <v>160</v>
      </c>
      <c r="AU215" s="280" t="s">
        <v>81</v>
      </c>
      <c r="AY215" s="180" t="s">
        <v>158</v>
      </c>
      <c r="BE215" s="281">
        <f>IF(N215="základní",J215,0)</f>
        <v>0</v>
      </c>
      <c r="BF215" s="281">
        <f>IF(N215="snížená",J215,0)</f>
        <v>0</v>
      </c>
      <c r="BG215" s="281">
        <f>IF(N215="zákl. přenesená",J215,0)</f>
        <v>0</v>
      </c>
      <c r="BH215" s="281">
        <f>IF(N215="sníž. přenesená",J215,0)</f>
        <v>0</v>
      </c>
      <c r="BI215" s="281">
        <f>IF(N215="nulová",J215,0)</f>
        <v>0</v>
      </c>
      <c r="BJ215" s="180" t="s">
        <v>79</v>
      </c>
      <c r="BK215" s="281">
        <f>ROUND(I215*H215,2)</f>
        <v>0</v>
      </c>
      <c r="BL215" s="180" t="s">
        <v>164</v>
      </c>
      <c r="BM215" s="280" t="s">
        <v>1204</v>
      </c>
    </row>
    <row r="216" spans="2:51" s="282" customFormat="1" ht="12">
      <c r="B216" s="283"/>
      <c r="D216" s="284" t="s">
        <v>166</v>
      </c>
      <c r="E216" s="285" t="s">
        <v>1</v>
      </c>
      <c r="F216" s="286" t="s">
        <v>367</v>
      </c>
      <c r="H216" s="285" t="s">
        <v>1</v>
      </c>
      <c r="L216" s="283"/>
      <c r="M216" s="287"/>
      <c r="N216" s="288"/>
      <c r="O216" s="288"/>
      <c r="P216" s="288"/>
      <c r="Q216" s="288"/>
      <c r="R216" s="288"/>
      <c r="S216" s="288"/>
      <c r="T216" s="289"/>
      <c r="AT216" s="285" t="s">
        <v>166</v>
      </c>
      <c r="AU216" s="285" t="s">
        <v>81</v>
      </c>
      <c r="AV216" s="282" t="s">
        <v>79</v>
      </c>
      <c r="AW216" s="282" t="s">
        <v>29</v>
      </c>
      <c r="AX216" s="282" t="s">
        <v>72</v>
      </c>
      <c r="AY216" s="285" t="s">
        <v>158</v>
      </c>
    </row>
    <row r="217" spans="2:51" s="290" customFormat="1" ht="12">
      <c r="B217" s="291"/>
      <c r="D217" s="284" t="s">
        <v>166</v>
      </c>
      <c r="E217" s="292" t="s">
        <v>1</v>
      </c>
      <c r="F217" s="293" t="s">
        <v>164</v>
      </c>
      <c r="H217" s="294">
        <v>4</v>
      </c>
      <c r="L217" s="291"/>
      <c r="M217" s="295"/>
      <c r="N217" s="296"/>
      <c r="O217" s="296"/>
      <c r="P217" s="296"/>
      <c r="Q217" s="296"/>
      <c r="R217" s="296"/>
      <c r="S217" s="296"/>
      <c r="T217" s="297"/>
      <c r="AT217" s="292" t="s">
        <v>166</v>
      </c>
      <c r="AU217" s="292" t="s">
        <v>81</v>
      </c>
      <c r="AV217" s="290" t="s">
        <v>81</v>
      </c>
      <c r="AW217" s="290" t="s">
        <v>29</v>
      </c>
      <c r="AX217" s="290" t="s">
        <v>72</v>
      </c>
      <c r="AY217" s="292" t="s">
        <v>158</v>
      </c>
    </row>
    <row r="218" spans="1:65" s="190" customFormat="1" ht="21.75" customHeight="1">
      <c r="A218" s="187"/>
      <c r="B218" s="188"/>
      <c r="C218" s="268" t="s">
        <v>323</v>
      </c>
      <c r="D218" s="268" t="s">
        <v>160</v>
      </c>
      <c r="E218" s="269" t="s">
        <v>774</v>
      </c>
      <c r="F218" s="270" t="s">
        <v>775</v>
      </c>
      <c r="G218" s="271" t="s">
        <v>315</v>
      </c>
      <c r="H218" s="272">
        <v>19.896</v>
      </c>
      <c r="I218" s="152"/>
      <c r="J218" s="273">
        <f>ROUND(I218*H218,2)</f>
        <v>0</v>
      </c>
      <c r="K218" s="274"/>
      <c r="L218" s="188"/>
      <c r="M218" s="275" t="s">
        <v>1</v>
      </c>
      <c r="N218" s="276" t="s">
        <v>37</v>
      </c>
      <c r="O218" s="277"/>
      <c r="P218" s="278">
        <f>O218*H218</f>
        <v>0</v>
      </c>
      <c r="Q218" s="278">
        <v>0</v>
      </c>
      <c r="R218" s="278">
        <f>Q218*H218</f>
        <v>0</v>
      </c>
      <c r="S218" s="278">
        <v>0</v>
      </c>
      <c r="T218" s="279">
        <f>S218*H218</f>
        <v>0</v>
      </c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R218" s="280" t="s">
        <v>164</v>
      </c>
      <c r="AT218" s="280" t="s">
        <v>160</v>
      </c>
      <c r="AU218" s="280" t="s">
        <v>81</v>
      </c>
      <c r="AY218" s="180" t="s">
        <v>158</v>
      </c>
      <c r="BE218" s="281">
        <f>IF(N218="základní",J218,0)</f>
        <v>0</v>
      </c>
      <c r="BF218" s="281">
        <f>IF(N218="snížená",J218,0)</f>
        <v>0</v>
      </c>
      <c r="BG218" s="281">
        <f>IF(N218="zákl. přenesená",J218,0)</f>
        <v>0</v>
      </c>
      <c r="BH218" s="281">
        <f>IF(N218="sníž. přenesená",J218,0)</f>
        <v>0</v>
      </c>
      <c r="BI218" s="281">
        <f>IF(N218="nulová",J218,0)</f>
        <v>0</v>
      </c>
      <c r="BJ218" s="180" t="s">
        <v>79</v>
      </c>
      <c r="BK218" s="281">
        <f>ROUND(I218*H218,2)</f>
        <v>0</v>
      </c>
      <c r="BL218" s="180" t="s">
        <v>164</v>
      </c>
      <c r="BM218" s="280" t="s">
        <v>1205</v>
      </c>
    </row>
    <row r="219" spans="2:51" s="282" customFormat="1" ht="12">
      <c r="B219" s="283"/>
      <c r="D219" s="284" t="s">
        <v>166</v>
      </c>
      <c r="E219" s="285" t="s">
        <v>1</v>
      </c>
      <c r="F219" s="286" t="s">
        <v>777</v>
      </c>
      <c r="H219" s="285" t="s">
        <v>1</v>
      </c>
      <c r="L219" s="283"/>
      <c r="M219" s="287"/>
      <c r="N219" s="288"/>
      <c r="O219" s="288"/>
      <c r="P219" s="288"/>
      <c r="Q219" s="288"/>
      <c r="R219" s="288"/>
      <c r="S219" s="288"/>
      <c r="T219" s="289"/>
      <c r="AT219" s="285" t="s">
        <v>166</v>
      </c>
      <c r="AU219" s="285" t="s">
        <v>81</v>
      </c>
      <c r="AV219" s="282" t="s">
        <v>79</v>
      </c>
      <c r="AW219" s="282" t="s">
        <v>29</v>
      </c>
      <c r="AX219" s="282" t="s">
        <v>72</v>
      </c>
      <c r="AY219" s="285" t="s">
        <v>158</v>
      </c>
    </row>
    <row r="220" spans="2:51" s="290" customFormat="1" ht="12">
      <c r="B220" s="291"/>
      <c r="D220" s="284" t="s">
        <v>166</v>
      </c>
      <c r="E220" s="292" t="s">
        <v>1</v>
      </c>
      <c r="F220" s="293" t="s">
        <v>1206</v>
      </c>
      <c r="H220" s="294">
        <v>19.896</v>
      </c>
      <c r="L220" s="291"/>
      <c r="M220" s="295"/>
      <c r="N220" s="296"/>
      <c r="O220" s="296"/>
      <c r="P220" s="296"/>
      <c r="Q220" s="296"/>
      <c r="R220" s="296"/>
      <c r="S220" s="296"/>
      <c r="T220" s="297"/>
      <c r="AT220" s="292" t="s">
        <v>166</v>
      </c>
      <c r="AU220" s="292" t="s">
        <v>81</v>
      </c>
      <c r="AV220" s="290" t="s">
        <v>81</v>
      </c>
      <c r="AW220" s="290" t="s">
        <v>29</v>
      </c>
      <c r="AX220" s="290" t="s">
        <v>72</v>
      </c>
      <c r="AY220" s="292" t="s">
        <v>158</v>
      </c>
    </row>
    <row r="221" spans="1:65" s="190" customFormat="1" ht="21.75" customHeight="1">
      <c r="A221" s="187"/>
      <c r="B221" s="188"/>
      <c r="C221" s="268" t="s">
        <v>328</v>
      </c>
      <c r="D221" s="268" t="s">
        <v>160</v>
      </c>
      <c r="E221" s="269" t="s">
        <v>780</v>
      </c>
      <c r="F221" s="270" t="s">
        <v>781</v>
      </c>
      <c r="G221" s="271" t="s">
        <v>315</v>
      </c>
      <c r="H221" s="272">
        <v>19.896</v>
      </c>
      <c r="I221" s="152"/>
      <c r="J221" s="273">
        <f>ROUND(I221*H221,2)</f>
        <v>0</v>
      </c>
      <c r="K221" s="274"/>
      <c r="L221" s="188"/>
      <c r="M221" s="275" t="s">
        <v>1</v>
      </c>
      <c r="N221" s="276" t="s">
        <v>37</v>
      </c>
      <c r="O221" s="277"/>
      <c r="P221" s="278">
        <f>O221*H221</f>
        <v>0</v>
      </c>
      <c r="Q221" s="278">
        <v>0</v>
      </c>
      <c r="R221" s="278">
        <f>Q221*H221</f>
        <v>0</v>
      </c>
      <c r="S221" s="278">
        <v>0</v>
      </c>
      <c r="T221" s="279">
        <f>S221*H221</f>
        <v>0</v>
      </c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R221" s="280" t="s">
        <v>164</v>
      </c>
      <c r="AT221" s="280" t="s">
        <v>160</v>
      </c>
      <c r="AU221" s="280" t="s">
        <v>81</v>
      </c>
      <c r="AY221" s="180" t="s">
        <v>158</v>
      </c>
      <c r="BE221" s="281">
        <f>IF(N221="základní",J221,0)</f>
        <v>0</v>
      </c>
      <c r="BF221" s="281">
        <f>IF(N221="snížená",J221,0)</f>
        <v>0</v>
      </c>
      <c r="BG221" s="281">
        <f>IF(N221="zákl. přenesená",J221,0)</f>
        <v>0</v>
      </c>
      <c r="BH221" s="281">
        <f>IF(N221="sníž. přenesená",J221,0)</f>
        <v>0</v>
      </c>
      <c r="BI221" s="281">
        <f>IF(N221="nulová",J221,0)</f>
        <v>0</v>
      </c>
      <c r="BJ221" s="180" t="s">
        <v>79</v>
      </c>
      <c r="BK221" s="281">
        <f>ROUND(I221*H221,2)</f>
        <v>0</v>
      </c>
      <c r="BL221" s="180" t="s">
        <v>164</v>
      </c>
      <c r="BM221" s="280" t="s">
        <v>1207</v>
      </c>
    </row>
    <row r="222" spans="2:51" s="290" customFormat="1" ht="12">
      <c r="B222" s="291"/>
      <c r="D222" s="284" t="s">
        <v>166</v>
      </c>
      <c r="E222" s="292" t="s">
        <v>1</v>
      </c>
      <c r="F222" s="293" t="s">
        <v>1206</v>
      </c>
      <c r="H222" s="294">
        <v>19.896</v>
      </c>
      <c r="L222" s="291"/>
      <c r="M222" s="295"/>
      <c r="N222" s="296"/>
      <c r="O222" s="296"/>
      <c r="P222" s="296"/>
      <c r="Q222" s="296"/>
      <c r="R222" s="296"/>
      <c r="S222" s="296"/>
      <c r="T222" s="297"/>
      <c r="AT222" s="292" t="s">
        <v>166</v>
      </c>
      <c r="AU222" s="292" t="s">
        <v>81</v>
      </c>
      <c r="AV222" s="290" t="s">
        <v>81</v>
      </c>
      <c r="AW222" s="290" t="s">
        <v>29</v>
      </c>
      <c r="AX222" s="290" t="s">
        <v>72</v>
      </c>
      <c r="AY222" s="292" t="s">
        <v>158</v>
      </c>
    </row>
    <row r="223" spans="1:65" s="190" customFormat="1" ht="21.75" customHeight="1">
      <c r="A223" s="187"/>
      <c r="B223" s="188"/>
      <c r="C223" s="268" t="s">
        <v>332</v>
      </c>
      <c r="D223" s="268" t="s">
        <v>160</v>
      </c>
      <c r="E223" s="269" t="s">
        <v>784</v>
      </c>
      <c r="F223" s="270" t="s">
        <v>785</v>
      </c>
      <c r="G223" s="271" t="s">
        <v>315</v>
      </c>
      <c r="H223" s="272">
        <v>576.984</v>
      </c>
      <c r="I223" s="152"/>
      <c r="J223" s="273">
        <f>ROUND(I223*H223,2)</f>
        <v>0</v>
      </c>
      <c r="K223" s="274"/>
      <c r="L223" s="188"/>
      <c r="M223" s="275" t="s">
        <v>1</v>
      </c>
      <c r="N223" s="276" t="s">
        <v>37</v>
      </c>
      <c r="O223" s="277"/>
      <c r="P223" s="278">
        <f>O223*H223</f>
        <v>0</v>
      </c>
      <c r="Q223" s="278">
        <v>0</v>
      </c>
      <c r="R223" s="278">
        <f>Q223*H223</f>
        <v>0</v>
      </c>
      <c r="S223" s="278">
        <v>0</v>
      </c>
      <c r="T223" s="279">
        <f>S223*H223</f>
        <v>0</v>
      </c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R223" s="280" t="s">
        <v>164</v>
      </c>
      <c r="AT223" s="280" t="s">
        <v>160</v>
      </c>
      <c r="AU223" s="280" t="s">
        <v>81</v>
      </c>
      <c r="AY223" s="180" t="s">
        <v>158</v>
      </c>
      <c r="BE223" s="281">
        <f>IF(N223="základní",J223,0)</f>
        <v>0</v>
      </c>
      <c r="BF223" s="281">
        <f>IF(N223="snížená",J223,0)</f>
        <v>0</v>
      </c>
      <c r="BG223" s="281">
        <f>IF(N223="zákl. přenesená",J223,0)</f>
        <v>0</v>
      </c>
      <c r="BH223" s="281">
        <f>IF(N223="sníž. přenesená",J223,0)</f>
        <v>0</v>
      </c>
      <c r="BI223" s="281">
        <f>IF(N223="nulová",J223,0)</f>
        <v>0</v>
      </c>
      <c r="BJ223" s="180" t="s">
        <v>79</v>
      </c>
      <c r="BK223" s="281">
        <f>ROUND(I223*H223,2)</f>
        <v>0</v>
      </c>
      <c r="BL223" s="180" t="s">
        <v>164</v>
      </c>
      <c r="BM223" s="280" t="s">
        <v>1208</v>
      </c>
    </row>
    <row r="224" spans="2:51" s="290" customFormat="1" ht="12">
      <c r="B224" s="291"/>
      <c r="D224" s="284" t="s">
        <v>166</v>
      </c>
      <c r="E224" s="292" t="s">
        <v>1</v>
      </c>
      <c r="F224" s="293" t="s">
        <v>1209</v>
      </c>
      <c r="H224" s="294">
        <v>576.984</v>
      </c>
      <c r="L224" s="291"/>
      <c r="M224" s="295"/>
      <c r="N224" s="296"/>
      <c r="O224" s="296"/>
      <c r="P224" s="296"/>
      <c r="Q224" s="296"/>
      <c r="R224" s="296"/>
      <c r="S224" s="296"/>
      <c r="T224" s="297"/>
      <c r="AT224" s="292" t="s">
        <v>166</v>
      </c>
      <c r="AU224" s="292" t="s">
        <v>81</v>
      </c>
      <c r="AV224" s="290" t="s">
        <v>81</v>
      </c>
      <c r="AW224" s="290" t="s">
        <v>29</v>
      </c>
      <c r="AX224" s="290" t="s">
        <v>72</v>
      </c>
      <c r="AY224" s="292" t="s">
        <v>158</v>
      </c>
    </row>
    <row r="225" spans="1:65" s="190" customFormat="1" ht="21.75" customHeight="1">
      <c r="A225" s="187"/>
      <c r="B225" s="188"/>
      <c r="C225" s="268" t="s">
        <v>335</v>
      </c>
      <c r="D225" s="268" t="s">
        <v>160</v>
      </c>
      <c r="E225" s="269" t="s">
        <v>789</v>
      </c>
      <c r="F225" s="270" t="s">
        <v>790</v>
      </c>
      <c r="G225" s="271" t="s">
        <v>315</v>
      </c>
      <c r="H225" s="272">
        <v>19.896</v>
      </c>
      <c r="I225" s="152"/>
      <c r="J225" s="273">
        <f>ROUND(I225*H225,2)</f>
        <v>0</v>
      </c>
      <c r="K225" s="274"/>
      <c r="L225" s="188"/>
      <c r="M225" s="275" t="s">
        <v>1</v>
      </c>
      <c r="N225" s="276" t="s">
        <v>37</v>
      </c>
      <c r="O225" s="277"/>
      <c r="P225" s="278">
        <f>O225*H225</f>
        <v>0</v>
      </c>
      <c r="Q225" s="278">
        <v>0</v>
      </c>
      <c r="R225" s="278">
        <f>Q225*H225</f>
        <v>0</v>
      </c>
      <c r="S225" s="278">
        <v>0</v>
      </c>
      <c r="T225" s="279">
        <f>S225*H225</f>
        <v>0</v>
      </c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R225" s="280" t="s">
        <v>164</v>
      </c>
      <c r="AT225" s="280" t="s">
        <v>160</v>
      </c>
      <c r="AU225" s="280" t="s">
        <v>81</v>
      </c>
      <c r="AY225" s="180" t="s">
        <v>158</v>
      </c>
      <c r="BE225" s="281">
        <f>IF(N225="základní",J225,0)</f>
        <v>0</v>
      </c>
      <c r="BF225" s="281">
        <f>IF(N225="snížená",J225,0)</f>
        <v>0</v>
      </c>
      <c r="BG225" s="281">
        <f>IF(N225="zákl. přenesená",J225,0)</f>
        <v>0</v>
      </c>
      <c r="BH225" s="281">
        <f>IF(N225="sníž. přenesená",J225,0)</f>
        <v>0</v>
      </c>
      <c r="BI225" s="281">
        <f>IF(N225="nulová",J225,0)</f>
        <v>0</v>
      </c>
      <c r="BJ225" s="180" t="s">
        <v>79</v>
      </c>
      <c r="BK225" s="281">
        <f>ROUND(I225*H225,2)</f>
        <v>0</v>
      </c>
      <c r="BL225" s="180" t="s">
        <v>164</v>
      </c>
      <c r="BM225" s="280" t="s">
        <v>1210</v>
      </c>
    </row>
    <row r="226" spans="2:51" s="290" customFormat="1" ht="12">
      <c r="B226" s="291"/>
      <c r="D226" s="284" t="s">
        <v>166</v>
      </c>
      <c r="E226" s="292" t="s">
        <v>1</v>
      </c>
      <c r="F226" s="293" t="s">
        <v>1206</v>
      </c>
      <c r="H226" s="294">
        <v>19.896</v>
      </c>
      <c r="L226" s="291"/>
      <c r="M226" s="295"/>
      <c r="N226" s="296"/>
      <c r="O226" s="296"/>
      <c r="P226" s="296"/>
      <c r="Q226" s="296"/>
      <c r="R226" s="296"/>
      <c r="S226" s="296"/>
      <c r="T226" s="297"/>
      <c r="AT226" s="292" t="s">
        <v>166</v>
      </c>
      <c r="AU226" s="292" t="s">
        <v>81</v>
      </c>
      <c r="AV226" s="290" t="s">
        <v>81</v>
      </c>
      <c r="AW226" s="290" t="s">
        <v>29</v>
      </c>
      <c r="AX226" s="290" t="s">
        <v>72</v>
      </c>
      <c r="AY226" s="292" t="s">
        <v>158</v>
      </c>
    </row>
    <row r="227" spans="2:63" s="255" customFormat="1" ht="22.9" customHeight="1">
      <c r="B227" s="256"/>
      <c r="D227" s="257" t="s">
        <v>71</v>
      </c>
      <c r="E227" s="266" t="s">
        <v>649</v>
      </c>
      <c r="F227" s="266" t="s">
        <v>792</v>
      </c>
      <c r="J227" s="267">
        <f>BK227</f>
        <v>0</v>
      </c>
      <c r="L227" s="256"/>
      <c r="M227" s="260"/>
      <c r="N227" s="261"/>
      <c r="O227" s="261"/>
      <c r="P227" s="262">
        <f>SUM(P228:P230)</f>
        <v>0</v>
      </c>
      <c r="Q227" s="261"/>
      <c r="R227" s="262">
        <f>SUM(R228:R230)</f>
        <v>0</v>
      </c>
      <c r="S227" s="261"/>
      <c r="T227" s="263">
        <f>SUM(T228:T230)</f>
        <v>0</v>
      </c>
      <c r="AR227" s="257" t="s">
        <v>79</v>
      </c>
      <c r="AT227" s="264" t="s">
        <v>71</v>
      </c>
      <c r="AU227" s="264" t="s">
        <v>79</v>
      </c>
      <c r="AY227" s="257" t="s">
        <v>158</v>
      </c>
      <c r="BK227" s="265">
        <f>SUM(BK228:BK230)</f>
        <v>0</v>
      </c>
    </row>
    <row r="228" spans="1:65" s="190" customFormat="1" ht="21.75" customHeight="1">
      <c r="A228" s="187"/>
      <c r="B228" s="188"/>
      <c r="C228" s="268" t="s">
        <v>342</v>
      </c>
      <c r="D228" s="268" t="s">
        <v>160</v>
      </c>
      <c r="E228" s="269" t="s">
        <v>1211</v>
      </c>
      <c r="F228" s="270" t="s">
        <v>1212</v>
      </c>
      <c r="G228" s="271" t="s">
        <v>315</v>
      </c>
      <c r="H228" s="272">
        <v>88.095</v>
      </c>
      <c r="I228" s="152"/>
      <c r="J228" s="273">
        <f>ROUND(I228*H228,2)</f>
        <v>0</v>
      </c>
      <c r="K228" s="274"/>
      <c r="L228" s="188"/>
      <c r="M228" s="275" t="s">
        <v>1</v>
      </c>
      <c r="N228" s="276" t="s">
        <v>37</v>
      </c>
      <c r="O228" s="277"/>
      <c r="P228" s="278">
        <f>O228*H228</f>
        <v>0</v>
      </c>
      <c r="Q228" s="278">
        <v>0</v>
      </c>
      <c r="R228" s="278">
        <f>Q228*H228</f>
        <v>0</v>
      </c>
      <c r="S228" s="278">
        <v>0</v>
      </c>
      <c r="T228" s="279">
        <f>S228*H228</f>
        <v>0</v>
      </c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R228" s="280" t="s">
        <v>164</v>
      </c>
      <c r="AT228" s="280" t="s">
        <v>160</v>
      </c>
      <c r="AU228" s="280" t="s">
        <v>81</v>
      </c>
      <c r="AY228" s="180" t="s">
        <v>158</v>
      </c>
      <c r="BE228" s="281">
        <f>IF(N228="základní",J228,0)</f>
        <v>0</v>
      </c>
      <c r="BF228" s="281">
        <f>IF(N228="snížená",J228,0)</f>
        <v>0</v>
      </c>
      <c r="BG228" s="281">
        <f>IF(N228="zákl. přenesená",J228,0)</f>
        <v>0</v>
      </c>
      <c r="BH228" s="281">
        <f>IF(N228="sníž. přenesená",J228,0)</f>
        <v>0</v>
      </c>
      <c r="BI228" s="281">
        <f>IF(N228="nulová",J228,0)</f>
        <v>0</v>
      </c>
      <c r="BJ228" s="180" t="s">
        <v>79</v>
      </c>
      <c r="BK228" s="281">
        <f>ROUND(I228*H228,2)</f>
        <v>0</v>
      </c>
      <c r="BL228" s="180" t="s">
        <v>164</v>
      </c>
      <c r="BM228" s="280" t="s">
        <v>1213</v>
      </c>
    </row>
    <row r="229" spans="2:51" s="282" customFormat="1" ht="12">
      <c r="B229" s="283"/>
      <c r="D229" s="284" t="s">
        <v>166</v>
      </c>
      <c r="E229" s="285" t="s">
        <v>1</v>
      </c>
      <c r="F229" s="286" t="s">
        <v>777</v>
      </c>
      <c r="H229" s="285" t="s">
        <v>1</v>
      </c>
      <c r="L229" s="283"/>
      <c r="M229" s="287"/>
      <c r="N229" s="288"/>
      <c r="O229" s="288"/>
      <c r="P229" s="288"/>
      <c r="Q229" s="288"/>
      <c r="R229" s="288"/>
      <c r="S229" s="288"/>
      <c r="T229" s="289"/>
      <c r="AT229" s="285" t="s">
        <v>166</v>
      </c>
      <c r="AU229" s="285" t="s">
        <v>81</v>
      </c>
      <c r="AV229" s="282" t="s">
        <v>79</v>
      </c>
      <c r="AW229" s="282" t="s">
        <v>29</v>
      </c>
      <c r="AX229" s="282" t="s">
        <v>72</v>
      </c>
      <c r="AY229" s="285" t="s">
        <v>158</v>
      </c>
    </row>
    <row r="230" spans="2:51" s="290" customFormat="1" ht="12">
      <c r="B230" s="291"/>
      <c r="D230" s="284" t="s">
        <v>166</v>
      </c>
      <c r="E230" s="292" t="s">
        <v>1</v>
      </c>
      <c r="F230" s="293" t="s">
        <v>1214</v>
      </c>
      <c r="H230" s="294">
        <v>88.095</v>
      </c>
      <c r="L230" s="291"/>
      <c r="M230" s="295"/>
      <c r="N230" s="296"/>
      <c r="O230" s="296"/>
      <c r="P230" s="296"/>
      <c r="Q230" s="296"/>
      <c r="R230" s="296"/>
      <c r="S230" s="296"/>
      <c r="T230" s="297"/>
      <c r="AT230" s="292" t="s">
        <v>166</v>
      </c>
      <c r="AU230" s="292" t="s">
        <v>81</v>
      </c>
      <c r="AV230" s="290" t="s">
        <v>81</v>
      </c>
      <c r="AW230" s="290" t="s">
        <v>29</v>
      </c>
      <c r="AX230" s="290" t="s">
        <v>72</v>
      </c>
      <c r="AY230" s="292" t="s">
        <v>158</v>
      </c>
    </row>
    <row r="231" spans="2:63" s="255" customFormat="1" ht="25.9" customHeight="1">
      <c r="B231" s="256"/>
      <c r="D231" s="257" t="s">
        <v>71</v>
      </c>
      <c r="E231" s="258" t="s">
        <v>1012</v>
      </c>
      <c r="F231" s="258" t="s">
        <v>1013</v>
      </c>
      <c r="J231" s="259">
        <f>BK231</f>
        <v>0</v>
      </c>
      <c r="L231" s="256"/>
      <c r="M231" s="260"/>
      <c r="N231" s="261"/>
      <c r="O231" s="261"/>
      <c r="P231" s="262">
        <f>P232+P238+P250</f>
        <v>0</v>
      </c>
      <c r="Q231" s="261"/>
      <c r="R231" s="262">
        <f>R232+R238+R250</f>
        <v>0</v>
      </c>
      <c r="S231" s="261"/>
      <c r="T231" s="263">
        <f>T232+T238+T250</f>
        <v>0</v>
      </c>
      <c r="AR231" s="257" t="s">
        <v>181</v>
      </c>
      <c r="AT231" s="264" t="s">
        <v>71</v>
      </c>
      <c r="AU231" s="264" t="s">
        <v>72</v>
      </c>
      <c r="AY231" s="257" t="s">
        <v>158</v>
      </c>
      <c r="BK231" s="265">
        <f>BK232+BK238+BK250</f>
        <v>0</v>
      </c>
    </row>
    <row r="232" spans="2:63" s="255" customFormat="1" ht="22.9" customHeight="1">
      <c r="B232" s="256"/>
      <c r="D232" s="257" t="s">
        <v>71</v>
      </c>
      <c r="E232" s="266" t="s">
        <v>1014</v>
      </c>
      <c r="F232" s="266" t="s">
        <v>1015</v>
      </c>
      <c r="J232" s="267">
        <f>BK232</f>
        <v>0</v>
      </c>
      <c r="L232" s="256"/>
      <c r="M232" s="260"/>
      <c r="N232" s="261"/>
      <c r="O232" s="261"/>
      <c r="P232" s="262">
        <f>SUM(P233:P237)</f>
        <v>0</v>
      </c>
      <c r="Q232" s="261"/>
      <c r="R232" s="262">
        <f>SUM(R233:R237)</f>
        <v>0</v>
      </c>
      <c r="S232" s="261"/>
      <c r="T232" s="263">
        <f>SUM(T233:T237)</f>
        <v>0</v>
      </c>
      <c r="AR232" s="257" t="s">
        <v>181</v>
      </c>
      <c r="AT232" s="264" t="s">
        <v>71</v>
      </c>
      <c r="AU232" s="264" t="s">
        <v>79</v>
      </c>
      <c r="AY232" s="257" t="s">
        <v>158</v>
      </c>
      <c r="BK232" s="265">
        <f>SUM(BK233:BK237)</f>
        <v>0</v>
      </c>
    </row>
    <row r="233" spans="1:65" s="190" customFormat="1" ht="16.5" customHeight="1">
      <c r="A233" s="187"/>
      <c r="B233" s="188"/>
      <c r="C233" s="268" t="s">
        <v>346</v>
      </c>
      <c r="D233" s="268" t="s">
        <v>160</v>
      </c>
      <c r="E233" s="269" t="s">
        <v>1017</v>
      </c>
      <c r="F233" s="270" t="s">
        <v>1018</v>
      </c>
      <c r="G233" s="271" t="s">
        <v>970</v>
      </c>
      <c r="H233" s="272">
        <v>1</v>
      </c>
      <c r="I233" s="152"/>
      <c r="J233" s="273">
        <f>ROUND(I233*H233,2)</f>
        <v>0</v>
      </c>
      <c r="K233" s="274"/>
      <c r="L233" s="188"/>
      <c r="M233" s="275" t="s">
        <v>1</v>
      </c>
      <c r="N233" s="276" t="s">
        <v>37</v>
      </c>
      <c r="O233" s="277"/>
      <c r="P233" s="278">
        <f>O233*H233</f>
        <v>0</v>
      </c>
      <c r="Q233" s="278">
        <v>0</v>
      </c>
      <c r="R233" s="278">
        <f>Q233*H233</f>
        <v>0</v>
      </c>
      <c r="S233" s="278">
        <v>0</v>
      </c>
      <c r="T233" s="279">
        <f>S233*H233</f>
        <v>0</v>
      </c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R233" s="280" t="s">
        <v>1019</v>
      </c>
      <c r="AT233" s="280" t="s">
        <v>160</v>
      </c>
      <c r="AU233" s="280" t="s">
        <v>81</v>
      </c>
      <c r="AY233" s="180" t="s">
        <v>158</v>
      </c>
      <c r="BE233" s="281">
        <f>IF(N233="základní",J233,0)</f>
        <v>0</v>
      </c>
      <c r="BF233" s="281">
        <f>IF(N233="snížená",J233,0)</f>
        <v>0</v>
      </c>
      <c r="BG233" s="281">
        <f>IF(N233="zákl. přenesená",J233,0)</f>
        <v>0</v>
      </c>
      <c r="BH233" s="281">
        <f>IF(N233="sníž. přenesená",J233,0)</f>
        <v>0</v>
      </c>
      <c r="BI233" s="281">
        <f>IF(N233="nulová",J233,0)</f>
        <v>0</v>
      </c>
      <c r="BJ233" s="180" t="s">
        <v>79</v>
      </c>
      <c r="BK233" s="281">
        <f>ROUND(I233*H233,2)</f>
        <v>0</v>
      </c>
      <c r="BL233" s="180" t="s">
        <v>1019</v>
      </c>
      <c r="BM233" s="280" t="s">
        <v>1215</v>
      </c>
    </row>
    <row r="234" spans="1:65" s="190" customFormat="1" ht="21.75" customHeight="1">
      <c r="A234" s="187"/>
      <c r="B234" s="188"/>
      <c r="C234" s="268" t="s">
        <v>352</v>
      </c>
      <c r="D234" s="268" t="s">
        <v>160</v>
      </c>
      <c r="E234" s="269" t="s">
        <v>1022</v>
      </c>
      <c r="F234" s="270" t="s">
        <v>1023</v>
      </c>
      <c r="G234" s="271" t="s">
        <v>970</v>
      </c>
      <c r="H234" s="272">
        <v>1</v>
      </c>
      <c r="I234" s="152"/>
      <c r="J234" s="273">
        <f>ROUND(I234*H234,2)</f>
        <v>0</v>
      </c>
      <c r="K234" s="274"/>
      <c r="L234" s="188"/>
      <c r="M234" s="275" t="s">
        <v>1</v>
      </c>
      <c r="N234" s="276" t="s">
        <v>37</v>
      </c>
      <c r="O234" s="277"/>
      <c r="P234" s="278">
        <f>O234*H234</f>
        <v>0</v>
      </c>
      <c r="Q234" s="278">
        <v>0</v>
      </c>
      <c r="R234" s="278">
        <f>Q234*H234</f>
        <v>0</v>
      </c>
      <c r="S234" s="278">
        <v>0</v>
      </c>
      <c r="T234" s="279">
        <f>S234*H234</f>
        <v>0</v>
      </c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R234" s="280" t="s">
        <v>1019</v>
      </c>
      <c r="AT234" s="280" t="s">
        <v>160</v>
      </c>
      <c r="AU234" s="280" t="s">
        <v>81</v>
      </c>
      <c r="AY234" s="180" t="s">
        <v>158</v>
      </c>
      <c r="BE234" s="281">
        <f>IF(N234="základní",J234,0)</f>
        <v>0</v>
      </c>
      <c r="BF234" s="281">
        <f>IF(N234="snížená",J234,0)</f>
        <v>0</v>
      </c>
      <c r="BG234" s="281">
        <f>IF(N234="zákl. přenesená",J234,0)</f>
        <v>0</v>
      </c>
      <c r="BH234" s="281">
        <f>IF(N234="sníž. přenesená",J234,0)</f>
        <v>0</v>
      </c>
      <c r="BI234" s="281">
        <f>IF(N234="nulová",J234,0)</f>
        <v>0</v>
      </c>
      <c r="BJ234" s="180" t="s">
        <v>79</v>
      </c>
      <c r="BK234" s="281">
        <f>ROUND(I234*H234,2)</f>
        <v>0</v>
      </c>
      <c r="BL234" s="180" t="s">
        <v>1019</v>
      </c>
      <c r="BM234" s="280" t="s">
        <v>1216</v>
      </c>
    </row>
    <row r="235" spans="1:65" s="190" customFormat="1" ht="16.5" customHeight="1">
      <c r="A235" s="187"/>
      <c r="B235" s="188"/>
      <c r="C235" s="268" t="s">
        <v>358</v>
      </c>
      <c r="D235" s="268" t="s">
        <v>160</v>
      </c>
      <c r="E235" s="269" t="s">
        <v>1026</v>
      </c>
      <c r="F235" s="270" t="s">
        <v>1027</v>
      </c>
      <c r="G235" s="271" t="s">
        <v>970</v>
      </c>
      <c r="H235" s="272">
        <v>1</v>
      </c>
      <c r="I235" s="152"/>
      <c r="J235" s="273">
        <f>ROUND(I235*H235,2)</f>
        <v>0</v>
      </c>
      <c r="K235" s="274"/>
      <c r="L235" s="188"/>
      <c r="M235" s="275" t="s">
        <v>1</v>
      </c>
      <c r="N235" s="276" t="s">
        <v>37</v>
      </c>
      <c r="O235" s="277"/>
      <c r="P235" s="278">
        <f>O235*H235</f>
        <v>0</v>
      </c>
      <c r="Q235" s="278">
        <v>0</v>
      </c>
      <c r="R235" s="278">
        <f>Q235*H235</f>
        <v>0</v>
      </c>
      <c r="S235" s="278">
        <v>0</v>
      </c>
      <c r="T235" s="279">
        <f>S235*H235</f>
        <v>0</v>
      </c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R235" s="280" t="s">
        <v>1019</v>
      </c>
      <c r="AT235" s="280" t="s">
        <v>160</v>
      </c>
      <c r="AU235" s="280" t="s">
        <v>81</v>
      </c>
      <c r="AY235" s="180" t="s">
        <v>158</v>
      </c>
      <c r="BE235" s="281">
        <f>IF(N235="základní",J235,0)</f>
        <v>0</v>
      </c>
      <c r="BF235" s="281">
        <f>IF(N235="snížená",J235,0)</f>
        <v>0</v>
      </c>
      <c r="BG235" s="281">
        <f>IF(N235="zákl. přenesená",J235,0)</f>
        <v>0</v>
      </c>
      <c r="BH235" s="281">
        <f>IF(N235="sníž. přenesená",J235,0)</f>
        <v>0</v>
      </c>
      <c r="BI235" s="281">
        <f>IF(N235="nulová",J235,0)</f>
        <v>0</v>
      </c>
      <c r="BJ235" s="180" t="s">
        <v>79</v>
      </c>
      <c r="BK235" s="281">
        <f>ROUND(I235*H235,2)</f>
        <v>0</v>
      </c>
      <c r="BL235" s="180" t="s">
        <v>1019</v>
      </c>
      <c r="BM235" s="280" t="s">
        <v>1217</v>
      </c>
    </row>
    <row r="236" spans="1:65" s="190" customFormat="1" ht="16.5" customHeight="1">
      <c r="A236" s="187"/>
      <c r="B236" s="188"/>
      <c r="C236" s="268" t="s">
        <v>363</v>
      </c>
      <c r="D236" s="268" t="s">
        <v>160</v>
      </c>
      <c r="E236" s="269" t="s">
        <v>1030</v>
      </c>
      <c r="F236" s="270" t="s">
        <v>1031</v>
      </c>
      <c r="G236" s="271" t="s">
        <v>970</v>
      </c>
      <c r="H236" s="272">
        <v>1</v>
      </c>
      <c r="I236" s="152"/>
      <c r="J236" s="273">
        <f>ROUND(I236*H236,2)</f>
        <v>0</v>
      </c>
      <c r="K236" s="274"/>
      <c r="L236" s="188"/>
      <c r="M236" s="275" t="s">
        <v>1</v>
      </c>
      <c r="N236" s="276" t="s">
        <v>37</v>
      </c>
      <c r="O236" s="277"/>
      <c r="P236" s="278">
        <f>O236*H236</f>
        <v>0</v>
      </c>
      <c r="Q236" s="278">
        <v>0</v>
      </c>
      <c r="R236" s="278">
        <f>Q236*H236</f>
        <v>0</v>
      </c>
      <c r="S236" s="278">
        <v>0</v>
      </c>
      <c r="T236" s="279">
        <f>S236*H236</f>
        <v>0</v>
      </c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R236" s="280" t="s">
        <v>1019</v>
      </c>
      <c r="AT236" s="280" t="s">
        <v>160</v>
      </c>
      <c r="AU236" s="280" t="s">
        <v>81</v>
      </c>
      <c r="AY236" s="180" t="s">
        <v>158</v>
      </c>
      <c r="BE236" s="281">
        <f>IF(N236="základní",J236,0)</f>
        <v>0</v>
      </c>
      <c r="BF236" s="281">
        <f>IF(N236="snížená",J236,0)</f>
        <v>0</v>
      </c>
      <c r="BG236" s="281">
        <f>IF(N236="zákl. přenesená",J236,0)</f>
        <v>0</v>
      </c>
      <c r="BH236" s="281">
        <f>IF(N236="sníž. přenesená",J236,0)</f>
        <v>0</v>
      </c>
      <c r="BI236" s="281">
        <f>IF(N236="nulová",J236,0)</f>
        <v>0</v>
      </c>
      <c r="BJ236" s="180" t="s">
        <v>79</v>
      </c>
      <c r="BK236" s="281">
        <f>ROUND(I236*H236,2)</f>
        <v>0</v>
      </c>
      <c r="BL236" s="180" t="s">
        <v>1019</v>
      </c>
      <c r="BM236" s="280" t="s">
        <v>1218</v>
      </c>
    </row>
    <row r="237" spans="1:65" s="190" customFormat="1" ht="21.75" customHeight="1">
      <c r="A237" s="187"/>
      <c r="B237" s="188"/>
      <c r="C237" s="268" t="s">
        <v>369</v>
      </c>
      <c r="D237" s="268" t="s">
        <v>160</v>
      </c>
      <c r="E237" s="269" t="s">
        <v>1034</v>
      </c>
      <c r="F237" s="270" t="s">
        <v>1035</v>
      </c>
      <c r="G237" s="271" t="s">
        <v>970</v>
      </c>
      <c r="H237" s="272">
        <v>1</v>
      </c>
      <c r="I237" s="152"/>
      <c r="J237" s="273">
        <f>ROUND(I237*H237,2)</f>
        <v>0</v>
      </c>
      <c r="K237" s="274"/>
      <c r="L237" s="188"/>
      <c r="M237" s="275" t="s">
        <v>1</v>
      </c>
      <c r="N237" s="276" t="s">
        <v>37</v>
      </c>
      <c r="O237" s="277"/>
      <c r="P237" s="278">
        <f>O237*H237</f>
        <v>0</v>
      </c>
      <c r="Q237" s="278">
        <v>0</v>
      </c>
      <c r="R237" s="278">
        <f>Q237*H237</f>
        <v>0</v>
      </c>
      <c r="S237" s="278">
        <v>0</v>
      </c>
      <c r="T237" s="279">
        <f>S237*H237</f>
        <v>0</v>
      </c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R237" s="280" t="s">
        <v>1019</v>
      </c>
      <c r="AT237" s="280" t="s">
        <v>160</v>
      </c>
      <c r="AU237" s="280" t="s">
        <v>81</v>
      </c>
      <c r="AY237" s="180" t="s">
        <v>158</v>
      </c>
      <c r="BE237" s="281">
        <f>IF(N237="základní",J237,0)</f>
        <v>0</v>
      </c>
      <c r="BF237" s="281">
        <f>IF(N237="snížená",J237,0)</f>
        <v>0</v>
      </c>
      <c r="BG237" s="281">
        <f>IF(N237="zákl. přenesená",J237,0)</f>
        <v>0</v>
      </c>
      <c r="BH237" s="281">
        <f>IF(N237="sníž. přenesená",J237,0)</f>
        <v>0</v>
      </c>
      <c r="BI237" s="281">
        <f>IF(N237="nulová",J237,0)</f>
        <v>0</v>
      </c>
      <c r="BJ237" s="180" t="s">
        <v>79</v>
      </c>
      <c r="BK237" s="281">
        <f>ROUND(I237*H237,2)</f>
        <v>0</v>
      </c>
      <c r="BL237" s="180" t="s">
        <v>1019</v>
      </c>
      <c r="BM237" s="280" t="s">
        <v>1219</v>
      </c>
    </row>
    <row r="238" spans="2:63" s="255" customFormat="1" ht="22.9" customHeight="1">
      <c r="B238" s="256"/>
      <c r="D238" s="257" t="s">
        <v>71</v>
      </c>
      <c r="E238" s="266" t="s">
        <v>1037</v>
      </c>
      <c r="F238" s="266" t="s">
        <v>1038</v>
      </c>
      <c r="J238" s="267">
        <f>BK238</f>
        <v>0</v>
      </c>
      <c r="L238" s="256"/>
      <c r="M238" s="260"/>
      <c r="N238" s="261"/>
      <c r="O238" s="261"/>
      <c r="P238" s="262">
        <f>SUM(P239:P249)</f>
        <v>0</v>
      </c>
      <c r="Q238" s="261"/>
      <c r="R238" s="262">
        <f>SUM(R239:R249)</f>
        <v>0</v>
      </c>
      <c r="S238" s="261"/>
      <c r="T238" s="263">
        <f>SUM(T239:T249)</f>
        <v>0</v>
      </c>
      <c r="AR238" s="257" t="s">
        <v>181</v>
      </c>
      <c r="AT238" s="264" t="s">
        <v>71</v>
      </c>
      <c r="AU238" s="264" t="s">
        <v>79</v>
      </c>
      <c r="AY238" s="257" t="s">
        <v>158</v>
      </c>
      <c r="BK238" s="265">
        <f>SUM(BK239:BK249)</f>
        <v>0</v>
      </c>
    </row>
    <row r="239" spans="1:65" s="190" customFormat="1" ht="21.75" customHeight="1">
      <c r="A239" s="187"/>
      <c r="B239" s="188"/>
      <c r="C239" s="268" t="s">
        <v>374</v>
      </c>
      <c r="D239" s="268" t="s">
        <v>160</v>
      </c>
      <c r="E239" s="269" t="s">
        <v>1040</v>
      </c>
      <c r="F239" s="270" t="s">
        <v>1041</v>
      </c>
      <c r="G239" s="271" t="s">
        <v>970</v>
      </c>
      <c r="H239" s="272">
        <v>1</v>
      </c>
      <c r="I239" s="152"/>
      <c r="J239" s="273">
        <f aca="true" t="shared" si="0" ref="J239:J249">ROUND(I239*H239,2)</f>
        <v>0</v>
      </c>
      <c r="K239" s="274"/>
      <c r="L239" s="188"/>
      <c r="M239" s="275" t="s">
        <v>1</v>
      </c>
      <c r="N239" s="276" t="s">
        <v>37</v>
      </c>
      <c r="O239" s="277"/>
      <c r="P239" s="278">
        <f aca="true" t="shared" si="1" ref="P239:P249">O239*H239</f>
        <v>0</v>
      </c>
      <c r="Q239" s="278">
        <v>0</v>
      </c>
      <c r="R239" s="278">
        <f aca="true" t="shared" si="2" ref="R239:R249">Q239*H239</f>
        <v>0</v>
      </c>
      <c r="S239" s="278">
        <v>0</v>
      </c>
      <c r="T239" s="279">
        <f aca="true" t="shared" si="3" ref="T239:T249">S239*H239</f>
        <v>0</v>
      </c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R239" s="280" t="s">
        <v>1019</v>
      </c>
      <c r="AT239" s="280" t="s">
        <v>160</v>
      </c>
      <c r="AU239" s="280" t="s">
        <v>81</v>
      </c>
      <c r="AY239" s="180" t="s">
        <v>158</v>
      </c>
      <c r="BE239" s="281">
        <f aca="true" t="shared" si="4" ref="BE239:BE249">IF(N239="základní",J239,0)</f>
        <v>0</v>
      </c>
      <c r="BF239" s="281">
        <f aca="true" t="shared" si="5" ref="BF239:BF249">IF(N239="snížená",J239,0)</f>
        <v>0</v>
      </c>
      <c r="BG239" s="281">
        <f aca="true" t="shared" si="6" ref="BG239:BG249">IF(N239="zákl. přenesená",J239,0)</f>
        <v>0</v>
      </c>
      <c r="BH239" s="281">
        <f aca="true" t="shared" si="7" ref="BH239:BH249">IF(N239="sníž. přenesená",J239,0)</f>
        <v>0</v>
      </c>
      <c r="BI239" s="281">
        <f aca="true" t="shared" si="8" ref="BI239:BI249">IF(N239="nulová",J239,0)</f>
        <v>0</v>
      </c>
      <c r="BJ239" s="180" t="s">
        <v>79</v>
      </c>
      <c r="BK239" s="281">
        <f aca="true" t="shared" si="9" ref="BK239:BK249">ROUND(I239*H239,2)</f>
        <v>0</v>
      </c>
      <c r="BL239" s="180" t="s">
        <v>1019</v>
      </c>
      <c r="BM239" s="280" t="s">
        <v>1220</v>
      </c>
    </row>
    <row r="240" spans="1:65" s="190" customFormat="1" ht="16.5" customHeight="1">
      <c r="A240" s="187"/>
      <c r="B240" s="188"/>
      <c r="C240" s="268" t="s">
        <v>379</v>
      </c>
      <c r="D240" s="268" t="s">
        <v>160</v>
      </c>
      <c r="E240" s="269" t="s">
        <v>1044</v>
      </c>
      <c r="F240" s="270" t="s">
        <v>1045</v>
      </c>
      <c r="G240" s="271" t="s">
        <v>970</v>
      </c>
      <c r="H240" s="272">
        <v>1</v>
      </c>
      <c r="I240" s="152"/>
      <c r="J240" s="273">
        <f t="shared" si="0"/>
        <v>0</v>
      </c>
      <c r="K240" s="274"/>
      <c r="L240" s="188"/>
      <c r="M240" s="275" t="s">
        <v>1</v>
      </c>
      <c r="N240" s="276" t="s">
        <v>37</v>
      </c>
      <c r="O240" s="277"/>
      <c r="P240" s="278">
        <f t="shared" si="1"/>
        <v>0</v>
      </c>
      <c r="Q240" s="278">
        <v>0</v>
      </c>
      <c r="R240" s="278">
        <f t="shared" si="2"/>
        <v>0</v>
      </c>
      <c r="S240" s="278">
        <v>0</v>
      </c>
      <c r="T240" s="279">
        <f t="shared" si="3"/>
        <v>0</v>
      </c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R240" s="280" t="s">
        <v>1019</v>
      </c>
      <c r="AT240" s="280" t="s">
        <v>160</v>
      </c>
      <c r="AU240" s="280" t="s">
        <v>81</v>
      </c>
      <c r="AY240" s="180" t="s">
        <v>158</v>
      </c>
      <c r="BE240" s="281">
        <f t="shared" si="4"/>
        <v>0</v>
      </c>
      <c r="BF240" s="281">
        <f t="shared" si="5"/>
        <v>0</v>
      </c>
      <c r="BG240" s="281">
        <f t="shared" si="6"/>
        <v>0</v>
      </c>
      <c r="BH240" s="281">
        <f t="shared" si="7"/>
        <v>0</v>
      </c>
      <c r="BI240" s="281">
        <f t="shared" si="8"/>
        <v>0</v>
      </c>
      <c r="BJ240" s="180" t="s">
        <v>79</v>
      </c>
      <c r="BK240" s="281">
        <f t="shared" si="9"/>
        <v>0</v>
      </c>
      <c r="BL240" s="180" t="s">
        <v>1019</v>
      </c>
      <c r="BM240" s="280" t="s">
        <v>1221</v>
      </c>
    </row>
    <row r="241" spans="1:65" s="190" customFormat="1" ht="16.5" customHeight="1">
      <c r="A241" s="187"/>
      <c r="B241" s="188"/>
      <c r="C241" s="268" t="s">
        <v>383</v>
      </c>
      <c r="D241" s="268" t="s">
        <v>160</v>
      </c>
      <c r="E241" s="269" t="s">
        <v>1048</v>
      </c>
      <c r="F241" s="270" t="s">
        <v>1049</v>
      </c>
      <c r="G241" s="271" t="s">
        <v>970</v>
      </c>
      <c r="H241" s="272">
        <v>1</v>
      </c>
      <c r="I241" s="152"/>
      <c r="J241" s="273">
        <f t="shared" si="0"/>
        <v>0</v>
      </c>
      <c r="K241" s="274"/>
      <c r="L241" s="188"/>
      <c r="M241" s="275" t="s">
        <v>1</v>
      </c>
      <c r="N241" s="276" t="s">
        <v>37</v>
      </c>
      <c r="O241" s="277"/>
      <c r="P241" s="278">
        <f t="shared" si="1"/>
        <v>0</v>
      </c>
      <c r="Q241" s="278">
        <v>0</v>
      </c>
      <c r="R241" s="278">
        <f t="shared" si="2"/>
        <v>0</v>
      </c>
      <c r="S241" s="278">
        <v>0</v>
      </c>
      <c r="T241" s="279">
        <f t="shared" si="3"/>
        <v>0</v>
      </c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R241" s="280" t="s">
        <v>1019</v>
      </c>
      <c r="AT241" s="280" t="s">
        <v>160</v>
      </c>
      <c r="AU241" s="280" t="s">
        <v>81</v>
      </c>
      <c r="AY241" s="180" t="s">
        <v>158</v>
      </c>
      <c r="BE241" s="281">
        <f t="shared" si="4"/>
        <v>0</v>
      </c>
      <c r="BF241" s="281">
        <f t="shared" si="5"/>
        <v>0</v>
      </c>
      <c r="BG241" s="281">
        <f t="shared" si="6"/>
        <v>0</v>
      </c>
      <c r="BH241" s="281">
        <f t="shared" si="7"/>
        <v>0</v>
      </c>
      <c r="BI241" s="281">
        <f t="shared" si="8"/>
        <v>0</v>
      </c>
      <c r="BJ241" s="180" t="s">
        <v>79</v>
      </c>
      <c r="BK241" s="281">
        <f t="shared" si="9"/>
        <v>0</v>
      </c>
      <c r="BL241" s="180" t="s">
        <v>1019</v>
      </c>
      <c r="BM241" s="280" t="s">
        <v>1222</v>
      </c>
    </row>
    <row r="242" spans="1:65" s="190" customFormat="1" ht="16.5" customHeight="1">
      <c r="A242" s="187"/>
      <c r="B242" s="188"/>
      <c r="C242" s="268" t="s">
        <v>389</v>
      </c>
      <c r="D242" s="268" t="s">
        <v>160</v>
      </c>
      <c r="E242" s="269" t="s">
        <v>1052</v>
      </c>
      <c r="F242" s="270" t="s">
        <v>1053</v>
      </c>
      <c r="G242" s="271" t="s">
        <v>970</v>
      </c>
      <c r="H242" s="272">
        <v>1</v>
      </c>
      <c r="I242" s="152"/>
      <c r="J242" s="273">
        <f t="shared" si="0"/>
        <v>0</v>
      </c>
      <c r="K242" s="274"/>
      <c r="L242" s="188"/>
      <c r="M242" s="275" t="s">
        <v>1</v>
      </c>
      <c r="N242" s="276" t="s">
        <v>37</v>
      </c>
      <c r="O242" s="277"/>
      <c r="P242" s="278">
        <f t="shared" si="1"/>
        <v>0</v>
      </c>
      <c r="Q242" s="278">
        <v>0</v>
      </c>
      <c r="R242" s="278">
        <f t="shared" si="2"/>
        <v>0</v>
      </c>
      <c r="S242" s="278">
        <v>0</v>
      </c>
      <c r="T242" s="279">
        <f t="shared" si="3"/>
        <v>0</v>
      </c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R242" s="280" t="s">
        <v>1019</v>
      </c>
      <c r="AT242" s="280" t="s">
        <v>160</v>
      </c>
      <c r="AU242" s="280" t="s">
        <v>81</v>
      </c>
      <c r="AY242" s="180" t="s">
        <v>158</v>
      </c>
      <c r="BE242" s="281">
        <f t="shared" si="4"/>
        <v>0</v>
      </c>
      <c r="BF242" s="281">
        <f t="shared" si="5"/>
        <v>0</v>
      </c>
      <c r="BG242" s="281">
        <f t="shared" si="6"/>
        <v>0</v>
      </c>
      <c r="BH242" s="281">
        <f t="shared" si="7"/>
        <v>0</v>
      </c>
      <c r="BI242" s="281">
        <f t="shared" si="8"/>
        <v>0</v>
      </c>
      <c r="BJ242" s="180" t="s">
        <v>79</v>
      </c>
      <c r="BK242" s="281">
        <f t="shared" si="9"/>
        <v>0</v>
      </c>
      <c r="BL242" s="180" t="s">
        <v>1019</v>
      </c>
      <c r="BM242" s="280" t="s">
        <v>1223</v>
      </c>
    </row>
    <row r="243" spans="1:65" s="190" customFormat="1" ht="16.5" customHeight="1">
      <c r="A243" s="187"/>
      <c r="B243" s="188"/>
      <c r="C243" s="268" t="s">
        <v>395</v>
      </c>
      <c r="D243" s="268" t="s">
        <v>160</v>
      </c>
      <c r="E243" s="269" t="s">
        <v>1056</v>
      </c>
      <c r="F243" s="270" t="s">
        <v>1057</v>
      </c>
      <c r="G243" s="271" t="s">
        <v>970</v>
      </c>
      <c r="H243" s="272">
        <v>1</v>
      </c>
      <c r="I243" s="152"/>
      <c r="J243" s="273">
        <f t="shared" si="0"/>
        <v>0</v>
      </c>
      <c r="K243" s="274"/>
      <c r="L243" s="188"/>
      <c r="M243" s="275" t="s">
        <v>1</v>
      </c>
      <c r="N243" s="276" t="s">
        <v>37</v>
      </c>
      <c r="O243" s="277"/>
      <c r="P243" s="278">
        <f t="shared" si="1"/>
        <v>0</v>
      </c>
      <c r="Q243" s="278">
        <v>0</v>
      </c>
      <c r="R243" s="278">
        <f t="shared" si="2"/>
        <v>0</v>
      </c>
      <c r="S243" s="278">
        <v>0</v>
      </c>
      <c r="T243" s="279">
        <f t="shared" si="3"/>
        <v>0</v>
      </c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R243" s="280" t="s">
        <v>1019</v>
      </c>
      <c r="AT243" s="280" t="s">
        <v>160</v>
      </c>
      <c r="AU243" s="280" t="s">
        <v>81</v>
      </c>
      <c r="AY243" s="180" t="s">
        <v>158</v>
      </c>
      <c r="BE243" s="281">
        <f t="shared" si="4"/>
        <v>0</v>
      </c>
      <c r="BF243" s="281">
        <f t="shared" si="5"/>
        <v>0</v>
      </c>
      <c r="BG243" s="281">
        <f t="shared" si="6"/>
        <v>0</v>
      </c>
      <c r="BH243" s="281">
        <f t="shared" si="7"/>
        <v>0</v>
      </c>
      <c r="BI243" s="281">
        <f t="shared" si="8"/>
        <v>0</v>
      </c>
      <c r="BJ243" s="180" t="s">
        <v>79</v>
      </c>
      <c r="BK243" s="281">
        <f t="shared" si="9"/>
        <v>0</v>
      </c>
      <c r="BL243" s="180" t="s">
        <v>1019</v>
      </c>
      <c r="BM243" s="280" t="s">
        <v>1224</v>
      </c>
    </row>
    <row r="244" spans="1:65" s="190" customFormat="1" ht="21.75" customHeight="1">
      <c r="A244" s="187"/>
      <c r="B244" s="188"/>
      <c r="C244" s="268" t="s">
        <v>400</v>
      </c>
      <c r="D244" s="268" t="s">
        <v>160</v>
      </c>
      <c r="E244" s="269" t="s">
        <v>1060</v>
      </c>
      <c r="F244" s="270" t="s">
        <v>1061</v>
      </c>
      <c r="G244" s="271" t="s">
        <v>970</v>
      </c>
      <c r="H244" s="272">
        <v>1</v>
      </c>
      <c r="I244" s="152"/>
      <c r="J244" s="273">
        <f t="shared" si="0"/>
        <v>0</v>
      </c>
      <c r="K244" s="274"/>
      <c r="L244" s="188"/>
      <c r="M244" s="275" t="s">
        <v>1</v>
      </c>
      <c r="N244" s="276" t="s">
        <v>37</v>
      </c>
      <c r="O244" s="277"/>
      <c r="P244" s="278">
        <f t="shared" si="1"/>
        <v>0</v>
      </c>
      <c r="Q244" s="278">
        <v>0</v>
      </c>
      <c r="R244" s="278">
        <f t="shared" si="2"/>
        <v>0</v>
      </c>
      <c r="S244" s="278">
        <v>0</v>
      </c>
      <c r="T244" s="279">
        <f t="shared" si="3"/>
        <v>0</v>
      </c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R244" s="280" t="s">
        <v>1019</v>
      </c>
      <c r="AT244" s="280" t="s">
        <v>160</v>
      </c>
      <c r="AU244" s="280" t="s">
        <v>81</v>
      </c>
      <c r="AY244" s="180" t="s">
        <v>158</v>
      </c>
      <c r="BE244" s="281">
        <f t="shared" si="4"/>
        <v>0</v>
      </c>
      <c r="BF244" s="281">
        <f t="shared" si="5"/>
        <v>0</v>
      </c>
      <c r="BG244" s="281">
        <f t="shared" si="6"/>
        <v>0</v>
      </c>
      <c r="BH244" s="281">
        <f t="shared" si="7"/>
        <v>0</v>
      </c>
      <c r="BI244" s="281">
        <f t="shared" si="8"/>
        <v>0</v>
      </c>
      <c r="BJ244" s="180" t="s">
        <v>79</v>
      </c>
      <c r="BK244" s="281">
        <f t="shared" si="9"/>
        <v>0</v>
      </c>
      <c r="BL244" s="180" t="s">
        <v>1019</v>
      </c>
      <c r="BM244" s="280" t="s">
        <v>1225</v>
      </c>
    </row>
    <row r="245" spans="1:65" s="190" customFormat="1" ht="16.5" customHeight="1">
      <c r="A245" s="187"/>
      <c r="B245" s="188"/>
      <c r="C245" s="268" t="s">
        <v>405</v>
      </c>
      <c r="D245" s="268" t="s">
        <v>160</v>
      </c>
      <c r="E245" s="269" t="s">
        <v>1064</v>
      </c>
      <c r="F245" s="270" t="s">
        <v>1065</v>
      </c>
      <c r="G245" s="271" t="s">
        <v>970</v>
      </c>
      <c r="H245" s="272">
        <v>1</v>
      </c>
      <c r="I245" s="152"/>
      <c r="J245" s="273">
        <f t="shared" si="0"/>
        <v>0</v>
      </c>
      <c r="K245" s="274"/>
      <c r="L245" s="188"/>
      <c r="M245" s="275" t="s">
        <v>1</v>
      </c>
      <c r="N245" s="276" t="s">
        <v>37</v>
      </c>
      <c r="O245" s="277"/>
      <c r="P245" s="278">
        <f t="shared" si="1"/>
        <v>0</v>
      </c>
      <c r="Q245" s="278">
        <v>0</v>
      </c>
      <c r="R245" s="278">
        <f t="shared" si="2"/>
        <v>0</v>
      </c>
      <c r="S245" s="278">
        <v>0</v>
      </c>
      <c r="T245" s="279">
        <f t="shared" si="3"/>
        <v>0</v>
      </c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R245" s="280" t="s">
        <v>1019</v>
      </c>
      <c r="AT245" s="280" t="s">
        <v>160</v>
      </c>
      <c r="AU245" s="280" t="s">
        <v>81</v>
      </c>
      <c r="AY245" s="180" t="s">
        <v>158</v>
      </c>
      <c r="BE245" s="281">
        <f t="shared" si="4"/>
        <v>0</v>
      </c>
      <c r="BF245" s="281">
        <f t="shared" si="5"/>
        <v>0</v>
      </c>
      <c r="BG245" s="281">
        <f t="shared" si="6"/>
        <v>0</v>
      </c>
      <c r="BH245" s="281">
        <f t="shared" si="7"/>
        <v>0</v>
      </c>
      <c r="BI245" s="281">
        <f t="shared" si="8"/>
        <v>0</v>
      </c>
      <c r="BJ245" s="180" t="s">
        <v>79</v>
      </c>
      <c r="BK245" s="281">
        <f t="shared" si="9"/>
        <v>0</v>
      </c>
      <c r="BL245" s="180" t="s">
        <v>1019</v>
      </c>
      <c r="BM245" s="280" t="s">
        <v>1226</v>
      </c>
    </row>
    <row r="246" spans="1:65" s="190" customFormat="1" ht="16.5" customHeight="1">
      <c r="A246" s="187"/>
      <c r="B246" s="188"/>
      <c r="C246" s="268" t="s">
        <v>410</v>
      </c>
      <c r="D246" s="268" t="s">
        <v>160</v>
      </c>
      <c r="E246" s="269" t="s">
        <v>1068</v>
      </c>
      <c r="F246" s="270" t="s">
        <v>1069</v>
      </c>
      <c r="G246" s="271" t="s">
        <v>970</v>
      </c>
      <c r="H246" s="272">
        <v>1</v>
      </c>
      <c r="I246" s="152"/>
      <c r="J246" s="273">
        <f t="shared" si="0"/>
        <v>0</v>
      </c>
      <c r="K246" s="274"/>
      <c r="L246" s="188"/>
      <c r="M246" s="275" t="s">
        <v>1</v>
      </c>
      <c r="N246" s="276" t="s">
        <v>37</v>
      </c>
      <c r="O246" s="277"/>
      <c r="P246" s="278">
        <f t="shared" si="1"/>
        <v>0</v>
      </c>
      <c r="Q246" s="278">
        <v>0</v>
      </c>
      <c r="R246" s="278">
        <f t="shared" si="2"/>
        <v>0</v>
      </c>
      <c r="S246" s="278">
        <v>0</v>
      </c>
      <c r="T246" s="279">
        <f t="shared" si="3"/>
        <v>0</v>
      </c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R246" s="280" t="s">
        <v>1019</v>
      </c>
      <c r="AT246" s="280" t="s">
        <v>160</v>
      </c>
      <c r="AU246" s="280" t="s">
        <v>81</v>
      </c>
      <c r="AY246" s="180" t="s">
        <v>158</v>
      </c>
      <c r="BE246" s="281">
        <f t="shared" si="4"/>
        <v>0</v>
      </c>
      <c r="BF246" s="281">
        <f t="shared" si="5"/>
        <v>0</v>
      </c>
      <c r="BG246" s="281">
        <f t="shared" si="6"/>
        <v>0</v>
      </c>
      <c r="BH246" s="281">
        <f t="shared" si="7"/>
        <v>0</v>
      </c>
      <c r="BI246" s="281">
        <f t="shared" si="8"/>
        <v>0</v>
      </c>
      <c r="BJ246" s="180" t="s">
        <v>79</v>
      </c>
      <c r="BK246" s="281">
        <f t="shared" si="9"/>
        <v>0</v>
      </c>
      <c r="BL246" s="180" t="s">
        <v>1019</v>
      </c>
      <c r="BM246" s="280" t="s">
        <v>1227</v>
      </c>
    </row>
    <row r="247" spans="1:65" s="190" customFormat="1" ht="16.5" customHeight="1">
      <c r="A247" s="187"/>
      <c r="B247" s="188"/>
      <c r="C247" s="268" t="s">
        <v>416</v>
      </c>
      <c r="D247" s="268" t="s">
        <v>160</v>
      </c>
      <c r="E247" s="269" t="s">
        <v>1072</v>
      </c>
      <c r="F247" s="270" t="s">
        <v>1073</v>
      </c>
      <c r="G247" s="271" t="s">
        <v>970</v>
      </c>
      <c r="H247" s="272">
        <v>1</v>
      </c>
      <c r="I247" s="152"/>
      <c r="J247" s="273">
        <f t="shared" si="0"/>
        <v>0</v>
      </c>
      <c r="K247" s="274"/>
      <c r="L247" s="188"/>
      <c r="M247" s="275" t="s">
        <v>1</v>
      </c>
      <c r="N247" s="276" t="s">
        <v>37</v>
      </c>
      <c r="O247" s="277"/>
      <c r="P247" s="278">
        <f t="shared" si="1"/>
        <v>0</v>
      </c>
      <c r="Q247" s="278">
        <v>0</v>
      </c>
      <c r="R247" s="278">
        <f t="shared" si="2"/>
        <v>0</v>
      </c>
      <c r="S247" s="278">
        <v>0</v>
      </c>
      <c r="T247" s="279">
        <f t="shared" si="3"/>
        <v>0</v>
      </c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R247" s="280" t="s">
        <v>1019</v>
      </c>
      <c r="AT247" s="280" t="s">
        <v>160</v>
      </c>
      <c r="AU247" s="280" t="s">
        <v>81</v>
      </c>
      <c r="AY247" s="180" t="s">
        <v>158</v>
      </c>
      <c r="BE247" s="281">
        <f t="shared" si="4"/>
        <v>0</v>
      </c>
      <c r="BF247" s="281">
        <f t="shared" si="5"/>
        <v>0</v>
      </c>
      <c r="BG247" s="281">
        <f t="shared" si="6"/>
        <v>0</v>
      </c>
      <c r="BH247" s="281">
        <f t="shared" si="7"/>
        <v>0</v>
      </c>
      <c r="BI247" s="281">
        <f t="shared" si="8"/>
        <v>0</v>
      </c>
      <c r="BJ247" s="180" t="s">
        <v>79</v>
      </c>
      <c r="BK247" s="281">
        <f t="shared" si="9"/>
        <v>0</v>
      </c>
      <c r="BL247" s="180" t="s">
        <v>1019</v>
      </c>
      <c r="BM247" s="280" t="s">
        <v>1228</v>
      </c>
    </row>
    <row r="248" spans="1:65" s="190" customFormat="1" ht="16.5" customHeight="1">
      <c r="A248" s="187"/>
      <c r="B248" s="188"/>
      <c r="C248" s="268" t="s">
        <v>422</v>
      </c>
      <c r="D248" s="268" t="s">
        <v>160</v>
      </c>
      <c r="E248" s="269" t="s">
        <v>1076</v>
      </c>
      <c r="F248" s="270" t="s">
        <v>1077</v>
      </c>
      <c r="G248" s="271" t="s">
        <v>970</v>
      </c>
      <c r="H248" s="272">
        <v>1</v>
      </c>
      <c r="I248" s="152"/>
      <c r="J248" s="273">
        <f t="shared" si="0"/>
        <v>0</v>
      </c>
      <c r="K248" s="274"/>
      <c r="L248" s="188"/>
      <c r="M248" s="275" t="s">
        <v>1</v>
      </c>
      <c r="N248" s="276" t="s">
        <v>37</v>
      </c>
      <c r="O248" s="277"/>
      <c r="P248" s="278">
        <f t="shared" si="1"/>
        <v>0</v>
      </c>
      <c r="Q248" s="278">
        <v>0</v>
      </c>
      <c r="R248" s="278">
        <f t="shared" si="2"/>
        <v>0</v>
      </c>
      <c r="S248" s="278">
        <v>0</v>
      </c>
      <c r="T248" s="279">
        <f t="shared" si="3"/>
        <v>0</v>
      </c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R248" s="280" t="s">
        <v>1019</v>
      </c>
      <c r="AT248" s="280" t="s">
        <v>160</v>
      </c>
      <c r="AU248" s="280" t="s">
        <v>81</v>
      </c>
      <c r="AY248" s="180" t="s">
        <v>158</v>
      </c>
      <c r="BE248" s="281">
        <f t="shared" si="4"/>
        <v>0</v>
      </c>
      <c r="BF248" s="281">
        <f t="shared" si="5"/>
        <v>0</v>
      </c>
      <c r="BG248" s="281">
        <f t="shared" si="6"/>
        <v>0</v>
      </c>
      <c r="BH248" s="281">
        <f t="shared" si="7"/>
        <v>0</v>
      </c>
      <c r="BI248" s="281">
        <f t="shared" si="8"/>
        <v>0</v>
      </c>
      <c r="BJ248" s="180" t="s">
        <v>79</v>
      </c>
      <c r="BK248" s="281">
        <f t="shared" si="9"/>
        <v>0</v>
      </c>
      <c r="BL248" s="180" t="s">
        <v>1019</v>
      </c>
      <c r="BM248" s="280" t="s">
        <v>1229</v>
      </c>
    </row>
    <row r="249" spans="1:65" s="190" customFormat="1" ht="16.5" customHeight="1">
      <c r="A249" s="187"/>
      <c r="B249" s="188"/>
      <c r="C249" s="268" t="s">
        <v>427</v>
      </c>
      <c r="D249" s="268" t="s">
        <v>160</v>
      </c>
      <c r="E249" s="269" t="s">
        <v>1080</v>
      </c>
      <c r="F249" s="270" t="s">
        <v>1081</v>
      </c>
      <c r="G249" s="271" t="s">
        <v>970</v>
      </c>
      <c r="H249" s="272">
        <v>1</v>
      </c>
      <c r="I249" s="152"/>
      <c r="J249" s="273">
        <f t="shared" si="0"/>
        <v>0</v>
      </c>
      <c r="K249" s="274"/>
      <c r="L249" s="188"/>
      <c r="M249" s="275" t="s">
        <v>1</v>
      </c>
      <c r="N249" s="276" t="s">
        <v>37</v>
      </c>
      <c r="O249" s="277"/>
      <c r="P249" s="278">
        <f t="shared" si="1"/>
        <v>0</v>
      </c>
      <c r="Q249" s="278">
        <v>0</v>
      </c>
      <c r="R249" s="278">
        <f t="shared" si="2"/>
        <v>0</v>
      </c>
      <c r="S249" s="278">
        <v>0</v>
      </c>
      <c r="T249" s="279">
        <f t="shared" si="3"/>
        <v>0</v>
      </c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R249" s="280" t="s">
        <v>1019</v>
      </c>
      <c r="AT249" s="280" t="s">
        <v>160</v>
      </c>
      <c r="AU249" s="280" t="s">
        <v>81</v>
      </c>
      <c r="AY249" s="180" t="s">
        <v>158</v>
      </c>
      <c r="BE249" s="281">
        <f t="shared" si="4"/>
        <v>0</v>
      </c>
      <c r="BF249" s="281">
        <f t="shared" si="5"/>
        <v>0</v>
      </c>
      <c r="BG249" s="281">
        <f t="shared" si="6"/>
        <v>0</v>
      </c>
      <c r="BH249" s="281">
        <f t="shared" si="7"/>
        <v>0</v>
      </c>
      <c r="BI249" s="281">
        <f t="shared" si="8"/>
        <v>0</v>
      </c>
      <c r="BJ249" s="180" t="s">
        <v>79</v>
      </c>
      <c r="BK249" s="281">
        <f t="shared" si="9"/>
        <v>0</v>
      </c>
      <c r="BL249" s="180" t="s">
        <v>1019</v>
      </c>
      <c r="BM249" s="280" t="s">
        <v>1230</v>
      </c>
    </row>
    <row r="250" spans="2:63" s="255" customFormat="1" ht="22.9" customHeight="1">
      <c r="B250" s="256"/>
      <c r="D250" s="257" t="s">
        <v>71</v>
      </c>
      <c r="E250" s="266" t="s">
        <v>1083</v>
      </c>
      <c r="F250" s="266" t="s">
        <v>1084</v>
      </c>
      <c r="J250" s="267">
        <f>BK250</f>
        <v>0</v>
      </c>
      <c r="L250" s="256"/>
      <c r="M250" s="260"/>
      <c r="N250" s="261"/>
      <c r="O250" s="261"/>
      <c r="P250" s="262">
        <f>SUM(P251:P253)</f>
        <v>0</v>
      </c>
      <c r="Q250" s="261"/>
      <c r="R250" s="262">
        <f>SUM(R251:R253)</f>
        <v>0</v>
      </c>
      <c r="S250" s="261"/>
      <c r="T250" s="263">
        <f>SUM(T251:T253)</f>
        <v>0</v>
      </c>
      <c r="AR250" s="257" t="s">
        <v>181</v>
      </c>
      <c r="AT250" s="264" t="s">
        <v>71</v>
      </c>
      <c r="AU250" s="264" t="s">
        <v>79</v>
      </c>
      <c r="AY250" s="257" t="s">
        <v>158</v>
      </c>
      <c r="BK250" s="265">
        <f>SUM(BK251:BK253)</f>
        <v>0</v>
      </c>
    </row>
    <row r="251" spans="1:65" s="190" customFormat="1" ht="16.5" customHeight="1">
      <c r="A251" s="187"/>
      <c r="B251" s="188"/>
      <c r="C251" s="268" t="s">
        <v>432</v>
      </c>
      <c r="D251" s="268" t="s">
        <v>160</v>
      </c>
      <c r="E251" s="269" t="s">
        <v>1086</v>
      </c>
      <c r="F251" s="270" t="s">
        <v>1087</v>
      </c>
      <c r="G251" s="271" t="s">
        <v>970</v>
      </c>
      <c r="H251" s="272">
        <v>1</v>
      </c>
      <c r="I251" s="152"/>
      <c r="J251" s="273">
        <f>ROUND(I251*H251,2)</f>
        <v>0</v>
      </c>
      <c r="K251" s="274"/>
      <c r="L251" s="188"/>
      <c r="M251" s="275" t="s">
        <v>1</v>
      </c>
      <c r="N251" s="276" t="s">
        <v>37</v>
      </c>
      <c r="O251" s="277"/>
      <c r="P251" s="278">
        <f>O251*H251</f>
        <v>0</v>
      </c>
      <c r="Q251" s="278">
        <v>0</v>
      </c>
      <c r="R251" s="278">
        <f>Q251*H251</f>
        <v>0</v>
      </c>
      <c r="S251" s="278">
        <v>0</v>
      </c>
      <c r="T251" s="279">
        <f>S251*H251</f>
        <v>0</v>
      </c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R251" s="280" t="s">
        <v>1019</v>
      </c>
      <c r="AT251" s="280" t="s">
        <v>160</v>
      </c>
      <c r="AU251" s="280" t="s">
        <v>81</v>
      </c>
      <c r="AY251" s="180" t="s">
        <v>158</v>
      </c>
      <c r="BE251" s="281">
        <f>IF(N251="základní",J251,0)</f>
        <v>0</v>
      </c>
      <c r="BF251" s="281">
        <f>IF(N251="snížená",J251,0)</f>
        <v>0</v>
      </c>
      <c r="BG251" s="281">
        <f>IF(N251="zákl. přenesená",J251,0)</f>
        <v>0</v>
      </c>
      <c r="BH251" s="281">
        <f>IF(N251="sníž. přenesená",J251,0)</f>
        <v>0</v>
      </c>
      <c r="BI251" s="281">
        <f>IF(N251="nulová",J251,0)</f>
        <v>0</v>
      </c>
      <c r="BJ251" s="180" t="s">
        <v>79</v>
      </c>
      <c r="BK251" s="281">
        <f>ROUND(I251*H251,2)</f>
        <v>0</v>
      </c>
      <c r="BL251" s="180" t="s">
        <v>1019</v>
      </c>
      <c r="BM251" s="280" t="s">
        <v>1231</v>
      </c>
    </row>
    <row r="252" spans="1:65" s="190" customFormat="1" ht="16.5" customHeight="1">
      <c r="A252" s="187"/>
      <c r="B252" s="188"/>
      <c r="C252" s="268" t="s">
        <v>437</v>
      </c>
      <c r="D252" s="268" t="s">
        <v>160</v>
      </c>
      <c r="E252" s="269" t="s">
        <v>1090</v>
      </c>
      <c r="F252" s="270" t="s">
        <v>1091</v>
      </c>
      <c r="G252" s="271" t="s">
        <v>970</v>
      </c>
      <c r="H252" s="272">
        <v>1</v>
      </c>
      <c r="I252" s="152"/>
      <c r="J252" s="273">
        <f>ROUND(I252*H252,2)</f>
        <v>0</v>
      </c>
      <c r="K252" s="274"/>
      <c r="L252" s="188"/>
      <c r="M252" s="275" t="s">
        <v>1</v>
      </c>
      <c r="N252" s="276" t="s">
        <v>37</v>
      </c>
      <c r="O252" s="277"/>
      <c r="P252" s="278">
        <f>O252*H252</f>
        <v>0</v>
      </c>
      <c r="Q252" s="278">
        <v>0</v>
      </c>
      <c r="R252" s="278">
        <f>Q252*H252</f>
        <v>0</v>
      </c>
      <c r="S252" s="278">
        <v>0</v>
      </c>
      <c r="T252" s="279">
        <f>S252*H252</f>
        <v>0</v>
      </c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R252" s="280" t="s">
        <v>1019</v>
      </c>
      <c r="AT252" s="280" t="s">
        <v>160</v>
      </c>
      <c r="AU252" s="280" t="s">
        <v>81</v>
      </c>
      <c r="AY252" s="180" t="s">
        <v>158</v>
      </c>
      <c r="BE252" s="281">
        <f>IF(N252="základní",J252,0)</f>
        <v>0</v>
      </c>
      <c r="BF252" s="281">
        <f>IF(N252="snížená",J252,0)</f>
        <v>0</v>
      </c>
      <c r="BG252" s="281">
        <f>IF(N252="zákl. přenesená",J252,0)</f>
        <v>0</v>
      </c>
      <c r="BH252" s="281">
        <f>IF(N252="sníž. přenesená",J252,0)</f>
        <v>0</v>
      </c>
      <c r="BI252" s="281">
        <f>IF(N252="nulová",J252,0)</f>
        <v>0</v>
      </c>
      <c r="BJ252" s="180" t="s">
        <v>79</v>
      </c>
      <c r="BK252" s="281">
        <f>ROUND(I252*H252,2)</f>
        <v>0</v>
      </c>
      <c r="BL252" s="180" t="s">
        <v>1019</v>
      </c>
      <c r="BM252" s="280" t="s">
        <v>1232</v>
      </c>
    </row>
    <row r="253" spans="1:65" s="190" customFormat="1" ht="16.5" customHeight="1">
      <c r="A253" s="187"/>
      <c r="B253" s="188"/>
      <c r="C253" s="268" t="s">
        <v>442</v>
      </c>
      <c r="D253" s="268" t="s">
        <v>160</v>
      </c>
      <c r="E253" s="269" t="s">
        <v>1094</v>
      </c>
      <c r="F253" s="270" t="s">
        <v>1095</v>
      </c>
      <c r="G253" s="271" t="s">
        <v>970</v>
      </c>
      <c r="H253" s="272">
        <v>1</v>
      </c>
      <c r="I253" s="152"/>
      <c r="J253" s="273">
        <f>ROUND(I253*H253,2)</f>
        <v>0</v>
      </c>
      <c r="K253" s="274"/>
      <c r="L253" s="188"/>
      <c r="M253" s="308" t="s">
        <v>1</v>
      </c>
      <c r="N253" s="309" t="s">
        <v>37</v>
      </c>
      <c r="O253" s="310"/>
      <c r="P253" s="311">
        <f>O253*H253</f>
        <v>0</v>
      </c>
      <c r="Q253" s="311">
        <v>0</v>
      </c>
      <c r="R253" s="311">
        <f>Q253*H253</f>
        <v>0</v>
      </c>
      <c r="S253" s="311">
        <v>0</v>
      </c>
      <c r="T253" s="312">
        <f>S253*H253</f>
        <v>0</v>
      </c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7"/>
      <c r="AR253" s="280" t="s">
        <v>1019</v>
      </c>
      <c r="AT253" s="280" t="s">
        <v>160</v>
      </c>
      <c r="AU253" s="280" t="s">
        <v>81</v>
      </c>
      <c r="AY253" s="180" t="s">
        <v>158</v>
      </c>
      <c r="BE253" s="281">
        <f>IF(N253="základní",J253,0)</f>
        <v>0</v>
      </c>
      <c r="BF253" s="281">
        <f>IF(N253="snížená",J253,0)</f>
        <v>0</v>
      </c>
      <c r="BG253" s="281">
        <f>IF(N253="zákl. přenesená",J253,0)</f>
        <v>0</v>
      </c>
      <c r="BH253" s="281">
        <f>IF(N253="sníž. přenesená",J253,0)</f>
        <v>0</v>
      </c>
      <c r="BI253" s="281">
        <f>IF(N253="nulová",J253,0)</f>
        <v>0</v>
      </c>
      <c r="BJ253" s="180" t="s">
        <v>79</v>
      </c>
      <c r="BK253" s="281">
        <f>ROUND(I253*H253,2)</f>
        <v>0</v>
      </c>
      <c r="BL253" s="180" t="s">
        <v>1019</v>
      </c>
      <c r="BM253" s="280" t="s">
        <v>1233</v>
      </c>
    </row>
    <row r="254" spans="1:31" s="190" customFormat="1" ht="6.95" customHeight="1">
      <c r="A254" s="187"/>
      <c r="B254" s="219"/>
      <c r="C254" s="220"/>
      <c r="D254" s="220"/>
      <c r="E254" s="220"/>
      <c r="F254" s="220"/>
      <c r="G254" s="220"/>
      <c r="H254" s="220"/>
      <c r="I254" s="220"/>
      <c r="J254" s="220"/>
      <c r="K254" s="220"/>
      <c r="L254" s="188"/>
      <c r="M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</row>
  </sheetData>
  <sheetProtection algorithmName="SHA-512" hashValue="eTVIVU2hNwPghfLjlKHcCpKMhtMwT6q9B8nBln41+QAtEviB+uZVimqI4Ncv6CI3zPrv0bmehXxR2qM5+12z9g==" saltValue="IULXwF67sLkFNz/lgZCgxw==" spinCount="100000" sheet="1" objects="1" scenarios="1"/>
  <autoFilter ref="C128:K253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79" customWidth="1"/>
    <col min="2" max="2" width="1.7109375" style="179" customWidth="1"/>
    <col min="3" max="3" width="4.140625" style="179" customWidth="1"/>
    <col min="4" max="4" width="4.28125" style="179" customWidth="1"/>
    <col min="5" max="5" width="17.140625" style="179" customWidth="1"/>
    <col min="6" max="6" width="50.8515625" style="179" customWidth="1"/>
    <col min="7" max="7" width="7.00390625" style="179" customWidth="1"/>
    <col min="8" max="8" width="11.421875" style="179" customWidth="1"/>
    <col min="9" max="10" width="20.140625" style="179" customWidth="1"/>
    <col min="11" max="11" width="20.140625" style="179" hidden="1" customWidth="1"/>
    <col min="12" max="12" width="9.28125" style="179" customWidth="1"/>
    <col min="13" max="13" width="10.8515625" style="179" hidden="1" customWidth="1"/>
    <col min="14" max="14" width="9.28125" style="179" hidden="1" customWidth="1"/>
    <col min="15" max="20" width="14.140625" style="179" hidden="1" customWidth="1"/>
    <col min="21" max="21" width="16.28125" style="179" hidden="1" customWidth="1"/>
    <col min="22" max="22" width="12.28125" style="179" customWidth="1"/>
    <col min="23" max="23" width="16.28125" style="179" customWidth="1"/>
    <col min="24" max="24" width="12.28125" style="179" customWidth="1"/>
    <col min="25" max="25" width="15.00390625" style="179" customWidth="1"/>
    <col min="26" max="26" width="11.00390625" style="179" customWidth="1"/>
    <col min="27" max="27" width="15.00390625" style="179" customWidth="1"/>
    <col min="28" max="28" width="16.28125" style="179" customWidth="1"/>
    <col min="29" max="29" width="11.00390625" style="179" customWidth="1"/>
    <col min="30" max="30" width="15.00390625" style="179" customWidth="1"/>
    <col min="31" max="31" width="16.28125" style="179" customWidth="1"/>
    <col min="32" max="43" width="9.28125" style="179" customWidth="1"/>
    <col min="44" max="65" width="9.28125" style="179" hidden="1" customWidth="1"/>
    <col min="66" max="16384" width="9.28125" style="179" customWidth="1"/>
  </cols>
  <sheetData>
    <row r="1" ht="12"/>
    <row r="2" spans="12:46" ht="36.95" customHeight="1">
      <c r="L2" s="370" t="s">
        <v>5</v>
      </c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80" t="s">
        <v>95</v>
      </c>
    </row>
    <row r="3" spans="2:46" ht="6.95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3"/>
      <c r="AT3" s="180" t="s">
        <v>81</v>
      </c>
    </row>
    <row r="4" spans="2:46" ht="24.95" customHeight="1">
      <c r="B4" s="183"/>
      <c r="D4" s="184" t="s">
        <v>115</v>
      </c>
      <c r="L4" s="183"/>
      <c r="M4" s="185" t="s">
        <v>10</v>
      </c>
      <c r="AT4" s="180" t="s">
        <v>3</v>
      </c>
    </row>
    <row r="5" spans="2:12" ht="6.95" customHeight="1">
      <c r="B5" s="183"/>
      <c r="L5" s="183"/>
    </row>
    <row r="6" spans="2:12" ht="12" customHeight="1">
      <c r="B6" s="183"/>
      <c r="D6" s="186" t="s">
        <v>16</v>
      </c>
      <c r="L6" s="183"/>
    </row>
    <row r="7" spans="2:12" ht="16.5" customHeight="1">
      <c r="B7" s="183"/>
      <c r="E7" s="372" t="str">
        <f>'Rekapitulace stavby'!K6</f>
        <v>Novostavba patrového parkoviště Bezručova IV, Benešov</v>
      </c>
      <c r="F7" s="373"/>
      <c r="G7" s="373"/>
      <c r="H7" s="373"/>
      <c r="L7" s="183"/>
    </row>
    <row r="8" spans="2:12" ht="12" customHeight="1">
      <c r="B8" s="183"/>
      <c r="D8" s="186" t="s">
        <v>116</v>
      </c>
      <c r="L8" s="183"/>
    </row>
    <row r="9" spans="1:31" s="190" customFormat="1" ht="16.5" customHeight="1">
      <c r="A9" s="187"/>
      <c r="B9" s="188"/>
      <c r="C9" s="187"/>
      <c r="D9" s="187"/>
      <c r="E9" s="372" t="s">
        <v>1234</v>
      </c>
      <c r="F9" s="369"/>
      <c r="G9" s="369"/>
      <c r="H9" s="369"/>
      <c r="I9" s="187"/>
      <c r="J9" s="187"/>
      <c r="K9" s="187"/>
      <c r="L9" s="189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31" s="190" customFormat="1" ht="12" customHeight="1">
      <c r="A10" s="187"/>
      <c r="B10" s="188"/>
      <c r="C10" s="187"/>
      <c r="D10" s="186" t="s">
        <v>118</v>
      </c>
      <c r="E10" s="187"/>
      <c r="F10" s="187"/>
      <c r="G10" s="187"/>
      <c r="H10" s="187"/>
      <c r="I10" s="187"/>
      <c r="J10" s="187"/>
      <c r="K10" s="187"/>
      <c r="L10" s="189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31" s="190" customFormat="1" ht="16.5" customHeight="1">
      <c r="A11" s="187"/>
      <c r="B11" s="188"/>
      <c r="C11" s="187"/>
      <c r="D11" s="187"/>
      <c r="E11" s="368" t="s">
        <v>1235</v>
      </c>
      <c r="F11" s="369"/>
      <c r="G11" s="369"/>
      <c r="H11" s="369"/>
      <c r="I11" s="187"/>
      <c r="J11" s="187"/>
      <c r="K11" s="187"/>
      <c r="L11" s="189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31" s="190" customFormat="1" ht="12">
      <c r="A12" s="187"/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9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31" s="190" customFormat="1" ht="12" customHeight="1">
      <c r="A13" s="187"/>
      <c r="B13" s="188"/>
      <c r="C13" s="187"/>
      <c r="D13" s="186" t="s">
        <v>18</v>
      </c>
      <c r="E13" s="187"/>
      <c r="F13" s="191" t="s">
        <v>1</v>
      </c>
      <c r="G13" s="187"/>
      <c r="H13" s="187"/>
      <c r="I13" s="186" t="s">
        <v>19</v>
      </c>
      <c r="J13" s="191" t="s">
        <v>1</v>
      </c>
      <c r="K13" s="187"/>
      <c r="L13" s="189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31" s="190" customFormat="1" ht="12" customHeight="1">
      <c r="A14" s="187"/>
      <c r="B14" s="188"/>
      <c r="C14" s="187"/>
      <c r="D14" s="186" t="s">
        <v>20</v>
      </c>
      <c r="E14" s="187"/>
      <c r="F14" s="191" t="s">
        <v>21</v>
      </c>
      <c r="G14" s="187"/>
      <c r="H14" s="187"/>
      <c r="I14" s="186" t="s">
        <v>22</v>
      </c>
      <c r="J14" s="192">
        <f>'Rekapitulace stavby'!AN8</f>
        <v>44599</v>
      </c>
      <c r="K14" s="187"/>
      <c r="L14" s="189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31" s="190" customFormat="1" ht="10.9" customHeight="1">
      <c r="A15" s="187"/>
      <c r="B15" s="188"/>
      <c r="C15" s="187"/>
      <c r="D15" s="187"/>
      <c r="E15" s="187"/>
      <c r="F15" s="187"/>
      <c r="G15" s="187"/>
      <c r="H15" s="187"/>
      <c r="I15" s="187"/>
      <c r="J15" s="187"/>
      <c r="K15" s="187"/>
      <c r="L15" s="189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31" s="190" customFormat="1" ht="12" customHeight="1">
      <c r="A16" s="187"/>
      <c r="B16" s="188"/>
      <c r="C16" s="187"/>
      <c r="D16" s="186" t="s">
        <v>23</v>
      </c>
      <c r="E16" s="187"/>
      <c r="F16" s="187"/>
      <c r="G16" s="187"/>
      <c r="H16" s="187"/>
      <c r="I16" s="186" t="s">
        <v>24</v>
      </c>
      <c r="J16" s="191" t="str">
        <f>IF('Rekapitulace stavby'!AN10="","",'Rekapitulace stavby'!AN10)</f>
        <v/>
      </c>
      <c r="K16" s="187"/>
      <c r="L16" s="189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190" customFormat="1" ht="18" customHeight="1">
      <c r="A17" s="187"/>
      <c r="B17" s="188"/>
      <c r="C17" s="187"/>
      <c r="D17" s="187"/>
      <c r="E17" s="191" t="str">
        <f>IF('Rekapitulace stavby'!E11="","",'Rekapitulace stavby'!E11)</f>
        <v xml:space="preserve"> </v>
      </c>
      <c r="F17" s="187"/>
      <c r="G17" s="187"/>
      <c r="H17" s="187"/>
      <c r="I17" s="186" t="s">
        <v>25</v>
      </c>
      <c r="J17" s="191" t="str">
        <f>IF('Rekapitulace stavby'!AN11="","",'Rekapitulace stavby'!AN11)</f>
        <v/>
      </c>
      <c r="K17" s="187"/>
      <c r="L17" s="189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190" customFormat="1" ht="6.95" customHeight="1">
      <c r="A18" s="187"/>
      <c r="B18" s="188"/>
      <c r="C18" s="187"/>
      <c r="D18" s="187"/>
      <c r="E18" s="187"/>
      <c r="F18" s="187"/>
      <c r="G18" s="187"/>
      <c r="H18" s="187"/>
      <c r="I18" s="187"/>
      <c r="J18" s="187"/>
      <c r="K18" s="187"/>
      <c r="L18" s="189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190" customFormat="1" ht="12" customHeight="1">
      <c r="A19" s="187"/>
      <c r="B19" s="188"/>
      <c r="C19" s="187"/>
      <c r="D19" s="186" t="s">
        <v>26</v>
      </c>
      <c r="E19" s="187"/>
      <c r="F19" s="187"/>
      <c r="G19" s="187"/>
      <c r="H19" s="187"/>
      <c r="I19" s="186" t="s">
        <v>24</v>
      </c>
      <c r="J19" s="193" t="str">
        <f>'Rekapitulace stavby'!AN13</f>
        <v>Vyplň údaj</v>
      </c>
      <c r="K19" s="187"/>
      <c r="L19" s="189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190" customFormat="1" ht="18" customHeight="1">
      <c r="A20" s="187"/>
      <c r="B20" s="188"/>
      <c r="C20" s="187"/>
      <c r="D20" s="187"/>
      <c r="E20" s="374" t="str">
        <f>'Rekapitulace stavby'!E14</f>
        <v>Vyplň údaj</v>
      </c>
      <c r="F20" s="375"/>
      <c r="G20" s="375"/>
      <c r="H20" s="375"/>
      <c r="I20" s="186" t="s">
        <v>25</v>
      </c>
      <c r="J20" s="193" t="str">
        <f>'Rekapitulace stavby'!AN14</f>
        <v>Vyplň údaj</v>
      </c>
      <c r="K20" s="187"/>
      <c r="L20" s="189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190" customFormat="1" ht="6.95" customHeight="1">
      <c r="A21" s="187"/>
      <c r="B21" s="188"/>
      <c r="C21" s="187"/>
      <c r="D21" s="187"/>
      <c r="E21" s="187"/>
      <c r="F21" s="187"/>
      <c r="G21" s="187"/>
      <c r="H21" s="187"/>
      <c r="I21" s="187"/>
      <c r="J21" s="187"/>
      <c r="K21" s="187"/>
      <c r="L21" s="189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190" customFormat="1" ht="12" customHeight="1">
      <c r="A22" s="187"/>
      <c r="B22" s="188"/>
      <c r="C22" s="187"/>
      <c r="D22" s="186" t="s">
        <v>28</v>
      </c>
      <c r="E22" s="187"/>
      <c r="F22" s="187"/>
      <c r="G22" s="187"/>
      <c r="H22" s="187"/>
      <c r="I22" s="186" t="s">
        <v>24</v>
      </c>
      <c r="J22" s="191" t="str">
        <f>IF('Rekapitulace stavby'!AN16="","",'Rekapitulace stavby'!AN16)</f>
        <v/>
      </c>
      <c r="K22" s="187"/>
      <c r="L22" s="189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190" customFormat="1" ht="18" customHeight="1">
      <c r="A23" s="187"/>
      <c r="B23" s="188"/>
      <c r="C23" s="187"/>
      <c r="D23" s="187"/>
      <c r="E23" s="191" t="str">
        <f>IF('Rekapitulace stavby'!E17="","",'Rekapitulace stavby'!E17)</f>
        <v xml:space="preserve"> </v>
      </c>
      <c r="F23" s="187"/>
      <c r="G23" s="187"/>
      <c r="H23" s="187"/>
      <c r="I23" s="186" t="s">
        <v>25</v>
      </c>
      <c r="J23" s="191" t="str">
        <f>IF('Rekapitulace stavby'!AN17="","",'Rekapitulace stavby'!AN17)</f>
        <v/>
      </c>
      <c r="K23" s="187"/>
      <c r="L23" s="189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190" customFormat="1" ht="6.95" customHeight="1">
      <c r="A24" s="187"/>
      <c r="B24" s="188"/>
      <c r="C24" s="187"/>
      <c r="D24" s="187"/>
      <c r="E24" s="187"/>
      <c r="F24" s="187"/>
      <c r="G24" s="187"/>
      <c r="H24" s="187"/>
      <c r="I24" s="187"/>
      <c r="J24" s="187"/>
      <c r="K24" s="187"/>
      <c r="L24" s="189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190" customFormat="1" ht="12" customHeight="1">
      <c r="A25" s="187"/>
      <c r="B25" s="188"/>
      <c r="C25" s="187"/>
      <c r="D25" s="186" t="s">
        <v>30</v>
      </c>
      <c r="E25" s="187"/>
      <c r="F25" s="187"/>
      <c r="G25" s="187"/>
      <c r="H25" s="187"/>
      <c r="I25" s="186" t="s">
        <v>24</v>
      </c>
      <c r="J25" s="191" t="str">
        <f>IF('Rekapitulace stavby'!AN19="","",'Rekapitulace stavby'!AN19)</f>
        <v/>
      </c>
      <c r="K25" s="187"/>
      <c r="L25" s="189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190" customFormat="1" ht="18" customHeight="1">
      <c r="A26" s="187"/>
      <c r="B26" s="188"/>
      <c r="C26" s="187"/>
      <c r="D26" s="187"/>
      <c r="E26" s="191" t="str">
        <f>IF('Rekapitulace stavby'!E20="","",'Rekapitulace stavby'!E20)</f>
        <v xml:space="preserve"> </v>
      </c>
      <c r="F26" s="187"/>
      <c r="G26" s="187"/>
      <c r="H26" s="187"/>
      <c r="I26" s="186" t="s">
        <v>25</v>
      </c>
      <c r="J26" s="191" t="str">
        <f>IF('Rekapitulace stavby'!AN20="","",'Rekapitulace stavby'!AN20)</f>
        <v/>
      </c>
      <c r="K26" s="187"/>
      <c r="L26" s="189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190" customFormat="1" ht="6.95" customHeight="1">
      <c r="A27" s="187"/>
      <c r="B27" s="188"/>
      <c r="C27" s="187"/>
      <c r="D27" s="187"/>
      <c r="E27" s="187"/>
      <c r="F27" s="187"/>
      <c r="G27" s="187"/>
      <c r="H27" s="187"/>
      <c r="I27" s="187"/>
      <c r="J27" s="187"/>
      <c r="K27" s="187"/>
      <c r="L27" s="189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</row>
    <row r="28" spans="1:31" s="190" customFormat="1" ht="12" customHeight="1">
      <c r="A28" s="187"/>
      <c r="B28" s="188"/>
      <c r="C28" s="187"/>
      <c r="D28" s="186" t="s">
        <v>31</v>
      </c>
      <c r="E28" s="187"/>
      <c r="F28" s="187"/>
      <c r="G28" s="187"/>
      <c r="H28" s="187"/>
      <c r="I28" s="187"/>
      <c r="J28" s="187"/>
      <c r="K28" s="187"/>
      <c r="L28" s="189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197" customFormat="1" ht="16.5" customHeight="1">
      <c r="A29" s="194"/>
      <c r="B29" s="195"/>
      <c r="C29" s="194"/>
      <c r="D29" s="194"/>
      <c r="E29" s="376" t="s">
        <v>1</v>
      </c>
      <c r="F29" s="376"/>
      <c r="G29" s="376"/>
      <c r="H29" s="376"/>
      <c r="I29" s="194"/>
      <c r="J29" s="194"/>
      <c r="K29" s="194"/>
      <c r="L29" s="196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</row>
    <row r="30" spans="1:31" s="190" customFormat="1" ht="6.95" customHeight="1">
      <c r="A30" s="187"/>
      <c r="B30" s="188"/>
      <c r="C30" s="187"/>
      <c r="D30" s="187"/>
      <c r="E30" s="187"/>
      <c r="F30" s="187"/>
      <c r="G30" s="187"/>
      <c r="H30" s="187"/>
      <c r="I30" s="187"/>
      <c r="J30" s="187"/>
      <c r="K30" s="187"/>
      <c r="L30" s="189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190" customFormat="1" ht="6.95" customHeight="1">
      <c r="A31" s="187"/>
      <c r="B31" s="188"/>
      <c r="C31" s="187"/>
      <c r="D31" s="198"/>
      <c r="E31" s="198"/>
      <c r="F31" s="198"/>
      <c r="G31" s="198"/>
      <c r="H31" s="198"/>
      <c r="I31" s="198"/>
      <c r="J31" s="198"/>
      <c r="K31" s="198"/>
      <c r="L31" s="189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190" customFormat="1" ht="25.35" customHeight="1">
      <c r="A32" s="187"/>
      <c r="B32" s="188"/>
      <c r="C32" s="187"/>
      <c r="D32" s="199" t="s">
        <v>32</v>
      </c>
      <c r="E32" s="187"/>
      <c r="F32" s="187"/>
      <c r="G32" s="187"/>
      <c r="H32" s="187"/>
      <c r="I32" s="187"/>
      <c r="J32" s="200">
        <f>ROUND(J129,2)</f>
        <v>0</v>
      </c>
      <c r="K32" s="187"/>
      <c r="L32" s="189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190" customFormat="1" ht="6.95" customHeight="1">
      <c r="A33" s="187"/>
      <c r="B33" s="188"/>
      <c r="C33" s="187"/>
      <c r="D33" s="198"/>
      <c r="E33" s="198"/>
      <c r="F33" s="198"/>
      <c r="G33" s="198"/>
      <c r="H33" s="198"/>
      <c r="I33" s="198"/>
      <c r="J33" s="198"/>
      <c r="K33" s="198"/>
      <c r="L33" s="189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190" customFormat="1" ht="14.45" customHeight="1">
      <c r="A34" s="187"/>
      <c r="B34" s="188"/>
      <c r="C34" s="187"/>
      <c r="D34" s="187"/>
      <c r="E34" s="187"/>
      <c r="F34" s="201" t="s">
        <v>34</v>
      </c>
      <c r="G34" s="187"/>
      <c r="H34" s="187"/>
      <c r="I34" s="201" t="s">
        <v>33</v>
      </c>
      <c r="J34" s="201" t="s">
        <v>35</v>
      </c>
      <c r="K34" s="187"/>
      <c r="L34" s="189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190" customFormat="1" ht="14.45" customHeight="1">
      <c r="A35" s="187"/>
      <c r="B35" s="188"/>
      <c r="C35" s="187"/>
      <c r="D35" s="202" t="s">
        <v>36</v>
      </c>
      <c r="E35" s="186" t="s">
        <v>37</v>
      </c>
      <c r="F35" s="203">
        <f>ROUND((SUM(BE129:BE216)),2)</f>
        <v>0</v>
      </c>
      <c r="G35" s="187"/>
      <c r="H35" s="187"/>
      <c r="I35" s="204">
        <v>0.21</v>
      </c>
      <c r="J35" s="203">
        <f>ROUND(((SUM(BE129:BE216))*I35),2)</f>
        <v>0</v>
      </c>
      <c r="K35" s="187"/>
      <c r="L35" s="189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190" customFormat="1" ht="14.45" customHeight="1">
      <c r="A36" s="187"/>
      <c r="B36" s="188"/>
      <c r="C36" s="187"/>
      <c r="D36" s="187"/>
      <c r="E36" s="186" t="s">
        <v>38</v>
      </c>
      <c r="F36" s="203">
        <f>ROUND((SUM(BF129:BF216)),2)</f>
        <v>0</v>
      </c>
      <c r="G36" s="187"/>
      <c r="H36" s="187"/>
      <c r="I36" s="204">
        <v>0.15</v>
      </c>
      <c r="J36" s="203">
        <f>ROUND(((SUM(BF129:BF216))*I36),2)</f>
        <v>0</v>
      </c>
      <c r="K36" s="187"/>
      <c r="L36" s="189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190" customFormat="1" ht="14.45" customHeight="1" hidden="1">
      <c r="A37" s="187"/>
      <c r="B37" s="188"/>
      <c r="C37" s="187"/>
      <c r="D37" s="187"/>
      <c r="E37" s="186" t="s">
        <v>39</v>
      </c>
      <c r="F37" s="203">
        <f>ROUND((SUM(BG129:BG216)),2)</f>
        <v>0</v>
      </c>
      <c r="G37" s="187"/>
      <c r="H37" s="187"/>
      <c r="I37" s="204">
        <v>0.21</v>
      </c>
      <c r="J37" s="203">
        <f>0</f>
        <v>0</v>
      </c>
      <c r="K37" s="187"/>
      <c r="L37" s="189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190" customFormat="1" ht="14.45" customHeight="1" hidden="1">
      <c r="A38" s="187"/>
      <c r="B38" s="188"/>
      <c r="C38" s="187"/>
      <c r="D38" s="187"/>
      <c r="E38" s="186" t="s">
        <v>40</v>
      </c>
      <c r="F38" s="203">
        <f>ROUND((SUM(BH129:BH216)),2)</f>
        <v>0</v>
      </c>
      <c r="G38" s="187"/>
      <c r="H38" s="187"/>
      <c r="I38" s="204">
        <v>0.15</v>
      </c>
      <c r="J38" s="203">
        <f>0</f>
        <v>0</v>
      </c>
      <c r="K38" s="187"/>
      <c r="L38" s="189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190" customFormat="1" ht="14.45" customHeight="1" hidden="1">
      <c r="A39" s="187"/>
      <c r="B39" s="188"/>
      <c r="C39" s="187"/>
      <c r="D39" s="187"/>
      <c r="E39" s="186" t="s">
        <v>41</v>
      </c>
      <c r="F39" s="203">
        <f>ROUND((SUM(BI129:BI216)),2)</f>
        <v>0</v>
      </c>
      <c r="G39" s="187"/>
      <c r="H39" s="187"/>
      <c r="I39" s="204">
        <v>0</v>
      </c>
      <c r="J39" s="203">
        <f>0</f>
        <v>0</v>
      </c>
      <c r="K39" s="187"/>
      <c r="L39" s="189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190" customFormat="1" ht="6.95" customHeight="1">
      <c r="A40" s="187"/>
      <c r="B40" s="188"/>
      <c r="C40" s="187"/>
      <c r="D40" s="187"/>
      <c r="E40" s="187"/>
      <c r="F40" s="187"/>
      <c r="G40" s="187"/>
      <c r="H40" s="187"/>
      <c r="I40" s="187"/>
      <c r="J40" s="187"/>
      <c r="K40" s="187"/>
      <c r="L40" s="189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s="190" customFormat="1" ht="25.35" customHeight="1">
      <c r="A41" s="187"/>
      <c r="B41" s="188"/>
      <c r="C41" s="205"/>
      <c r="D41" s="206" t="s">
        <v>42</v>
      </c>
      <c r="E41" s="207"/>
      <c r="F41" s="207"/>
      <c r="G41" s="208" t="s">
        <v>43</v>
      </c>
      <c r="H41" s="209" t="s">
        <v>44</v>
      </c>
      <c r="I41" s="207"/>
      <c r="J41" s="210">
        <f>SUM(J32:J39)</f>
        <v>0</v>
      </c>
      <c r="K41" s="211"/>
      <c r="L41" s="189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</row>
    <row r="42" spans="1:31" s="190" customFormat="1" ht="14.45" customHeight="1">
      <c r="A42" s="187"/>
      <c r="B42" s="188"/>
      <c r="C42" s="187"/>
      <c r="D42" s="187"/>
      <c r="E42" s="187"/>
      <c r="F42" s="187"/>
      <c r="G42" s="187"/>
      <c r="H42" s="187"/>
      <c r="I42" s="187"/>
      <c r="J42" s="187"/>
      <c r="K42" s="187"/>
      <c r="L42" s="189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</row>
    <row r="43" spans="2:12" ht="14.45" customHeight="1">
      <c r="B43" s="183"/>
      <c r="L43" s="183"/>
    </row>
    <row r="44" spans="2:12" ht="14.45" customHeight="1">
      <c r="B44" s="183"/>
      <c r="L44" s="183"/>
    </row>
    <row r="45" spans="2:12" ht="14.45" customHeight="1">
      <c r="B45" s="183"/>
      <c r="L45" s="183"/>
    </row>
    <row r="46" spans="2:12" ht="14.45" customHeight="1">
      <c r="B46" s="183"/>
      <c r="L46" s="183"/>
    </row>
    <row r="47" spans="2:12" ht="14.45" customHeight="1">
      <c r="B47" s="183"/>
      <c r="L47" s="183"/>
    </row>
    <row r="48" spans="2:12" ht="14.45" customHeight="1">
      <c r="B48" s="183"/>
      <c r="L48" s="183"/>
    </row>
    <row r="49" spans="2:12" ht="14.45" customHeight="1">
      <c r="B49" s="183"/>
      <c r="L49" s="183"/>
    </row>
    <row r="50" spans="2:12" s="190" customFormat="1" ht="14.45" customHeight="1">
      <c r="B50" s="189"/>
      <c r="D50" s="212" t="s">
        <v>45</v>
      </c>
      <c r="E50" s="213"/>
      <c r="F50" s="213"/>
      <c r="G50" s="212" t="s">
        <v>46</v>
      </c>
      <c r="H50" s="213"/>
      <c r="I50" s="213"/>
      <c r="J50" s="213"/>
      <c r="K50" s="213"/>
      <c r="L50" s="189"/>
    </row>
    <row r="51" spans="2:12" ht="12">
      <c r="B51" s="183"/>
      <c r="L51" s="183"/>
    </row>
    <row r="52" spans="2:12" ht="12">
      <c r="B52" s="183"/>
      <c r="L52" s="183"/>
    </row>
    <row r="53" spans="2:12" ht="12">
      <c r="B53" s="183"/>
      <c r="L53" s="183"/>
    </row>
    <row r="54" spans="2:12" ht="12">
      <c r="B54" s="183"/>
      <c r="L54" s="183"/>
    </row>
    <row r="55" spans="2:12" ht="12">
      <c r="B55" s="183"/>
      <c r="L55" s="183"/>
    </row>
    <row r="56" spans="2:12" ht="12">
      <c r="B56" s="183"/>
      <c r="L56" s="183"/>
    </row>
    <row r="57" spans="2:12" ht="12">
      <c r="B57" s="183"/>
      <c r="L57" s="183"/>
    </row>
    <row r="58" spans="2:12" ht="12">
      <c r="B58" s="183"/>
      <c r="L58" s="183"/>
    </row>
    <row r="59" spans="2:12" ht="12">
      <c r="B59" s="183"/>
      <c r="L59" s="183"/>
    </row>
    <row r="60" spans="2:12" ht="12">
      <c r="B60" s="183"/>
      <c r="L60" s="183"/>
    </row>
    <row r="61" spans="1:31" s="190" customFormat="1" ht="12.75">
      <c r="A61" s="187"/>
      <c r="B61" s="188"/>
      <c r="C61" s="187"/>
      <c r="D61" s="214" t="s">
        <v>47</v>
      </c>
      <c r="E61" s="215"/>
      <c r="F61" s="216" t="s">
        <v>48</v>
      </c>
      <c r="G61" s="214" t="s">
        <v>47</v>
      </c>
      <c r="H61" s="215"/>
      <c r="I61" s="215"/>
      <c r="J61" s="217" t="s">
        <v>48</v>
      </c>
      <c r="K61" s="215"/>
      <c r="L61" s="189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2:12" ht="12">
      <c r="B62" s="183"/>
      <c r="L62" s="183"/>
    </row>
    <row r="63" spans="2:12" ht="12">
      <c r="B63" s="183"/>
      <c r="L63" s="183"/>
    </row>
    <row r="64" spans="2:12" ht="12">
      <c r="B64" s="183"/>
      <c r="L64" s="183"/>
    </row>
    <row r="65" spans="1:31" s="190" customFormat="1" ht="12.75">
      <c r="A65" s="187"/>
      <c r="B65" s="188"/>
      <c r="C65" s="187"/>
      <c r="D65" s="212" t="s">
        <v>49</v>
      </c>
      <c r="E65" s="218"/>
      <c r="F65" s="218"/>
      <c r="G65" s="212" t="s">
        <v>50</v>
      </c>
      <c r="H65" s="218"/>
      <c r="I65" s="218"/>
      <c r="J65" s="218"/>
      <c r="K65" s="218"/>
      <c r="L65" s="189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2:12" ht="12">
      <c r="B66" s="183"/>
      <c r="L66" s="183"/>
    </row>
    <row r="67" spans="2:12" ht="12">
      <c r="B67" s="183"/>
      <c r="L67" s="183"/>
    </row>
    <row r="68" spans="2:12" ht="12">
      <c r="B68" s="183"/>
      <c r="L68" s="183"/>
    </row>
    <row r="69" spans="2:12" ht="12">
      <c r="B69" s="183"/>
      <c r="L69" s="183"/>
    </row>
    <row r="70" spans="2:12" ht="12">
      <c r="B70" s="183"/>
      <c r="L70" s="183"/>
    </row>
    <row r="71" spans="2:12" ht="12">
      <c r="B71" s="183"/>
      <c r="L71" s="183"/>
    </row>
    <row r="72" spans="2:12" ht="12">
      <c r="B72" s="183"/>
      <c r="L72" s="183"/>
    </row>
    <row r="73" spans="2:12" ht="12">
      <c r="B73" s="183"/>
      <c r="L73" s="183"/>
    </row>
    <row r="74" spans="2:12" ht="12">
      <c r="B74" s="183"/>
      <c r="L74" s="183"/>
    </row>
    <row r="75" spans="2:12" ht="12">
      <c r="B75" s="183"/>
      <c r="L75" s="183"/>
    </row>
    <row r="76" spans="1:31" s="190" customFormat="1" ht="12.75">
      <c r="A76" s="187"/>
      <c r="B76" s="188"/>
      <c r="C76" s="187"/>
      <c r="D76" s="214" t="s">
        <v>47</v>
      </c>
      <c r="E76" s="215"/>
      <c r="F76" s="216" t="s">
        <v>48</v>
      </c>
      <c r="G76" s="214" t="s">
        <v>47</v>
      </c>
      <c r="H76" s="215"/>
      <c r="I76" s="215"/>
      <c r="J76" s="217" t="s">
        <v>48</v>
      </c>
      <c r="K76" s="215"/>
      <c r="L76" s="189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190" customFormat="1" ht="14.45" customHeight="1">
      <c r="A77" s="187"/>
      <c r="B77" s="219"/>
      <c r="C77" s="220"/>
      <c r="D77" s="220"/>
      <c r="E77" s="220"/>
      <c r="F77" s="220"/>
      <c r="G77" s="220"/>
      <c r="H77" s="220"/>
      <c r="I77" s="220"/>
      <c r="J77" s="220"/>
      <c r="K77" s="220"/>
      <c r="L77" s="189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31" s="190" customFormat="1" ht="6.95" customHeight="1">
      <c r="A81" s="187"/>
      <c r="B81" s="221"/>
      <c r="C81" s="222"/>
      <c r="D81" s="222"/>
      <c r="E81" s="222"/>
      <c r="F81" s="222"/>
      <c r="G81" s="222"/>
      <c r="H81" s="222"/>
      <c r="I81" s="222"/>
      <c r="J81" s="222"/>
      <c r="K81" s="222"/>
      <c r="L81" s="189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31" s="190" customFormat="1" ht="24.95" customHeight="1">
      <c r="A82" s="187"/>
      <c r="B82" s="188"/>
      <c r="C82" s="184" t="s">
        <v>120</v>
      </c>
      <c r="D82" s="187"/>
      <c r="E82" s="187"/>
      <c r="F82" s="187"/>
      <c r="G82" s="187"/>
      <c r="H82" s="187"/>
      <c r="I82" s="187"/>
      <c r="J82" s="187"/>
      <c r="K82" s="187"/>
      <c r="L82" s="189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31" s="190" customFormat="1" ht="6.95" customHeight="1">
      <c r="A83" s="187"/>
      <c r="B83" s="188"/>
      <c r="C83" s="187"/>
      <c r="D83" s="187"/>
      <c r="E83" s="187"/>
      <c r="F83" s="187"/>
      <c r="G83" s="187"/>
      <c r="H83" s="187"/>
      <c r="I83" s="187"/>
      <c r="J83" s="187"/>
      <c r="K83" s="187"/>
      <c r="L83" s="189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31" s="190" customFormat="1" ht="12" customHeight="1">
      <c r="A84" s="187"/>
      <c r="B84" s="188"/>
      <c r="C84" s="186" t="s">
        <v>16</v>
      </c>
      <c r="D84" s="187"/>
      <c r="E84" s="187"/>
      <c r="F84" s="187"/>
      <c r="G84" s="187"/>
      <c r="H84" s="187"/>
      <c r="I84" s="187"/>
      <c r="J84" s="187"/>
      <c r="K84" s="187"/>
      <c r="L84" s="189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31" s="190" customFormat="1" ht="16.5" customHeight="1">
      <c r="A85" s="187"/>
      <c r="B85" s="188"/>
      <c r="C85" s="187"/>
      <c r="D85" s="187"/>
      <c r="E85" s="372" t="str">
        <f>E7</f>
        <v>Novostavba patrového parkoviště Bezručova IV, Benešov</v>
      </c>
      <c r="F85" s="373"/>
      <c r="G85" s="373"/>
      <c r="H85" s="373"/>
      <c r="I85" s="187"/>
      <c r="J85" s="187"/>
      <c r="K85" s="187"/>
      <c r="L85" s="189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2:12" ht="12" customHeight="1">
      <c r="B86" s="183"/>
      <c r="C86" s="186" t="s">
        <v>116</v>
      </c>
      <c r="L86" s="183"/>
    </row>
    <row r="87" spans="1:31" s="190" customFormat="1" ht="16.5" customHeight="1">
      <c r="A87" s="187"/>
      <c r="B87" s="188"/>
      <c r="C87" s="187"/>
      <c r="D87" s="187"/>
      <c r="E87" s="372" t="s">
        <v>1234</v>
      </c>
      <c r="F87" s="369"/>
      <c r="G87" s="369"/>
      <c r="H87" s="369"/>
      <c r="I87" s="187"/>
      <c r="J87" s="187"/>
      <c r="K87" s="187"/>
      <c r="L87" s="189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31" s="190" customFormat="1" ht="12" customHeight="1">
      <c r="A88" s="187"/>
      <c r="B88" s="188"/>
      <c r="C88" s="186" t="s">
        <v>118</v>
      </c>
      <c r="D88" s="187"/>
      <c r="E88" s="187"/>
      <c r="F88" s="187"/>
      <c r="G88" s="187"/>
      <c r="H88" s="187"/>
      <c r="I88" s="187"/>
      <c r="J88" s="187"/>
      <c r="K88" s="187"/>
      <c r="L88" s="189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31" s="190" customFormat="1" ht="16.5" customHeight="1">
      <c r="A89" s="187"/>
      <c r="B89" s="188"/>
      <c r="C89" s="187"/>
      <c r="D89" s="187"/>
      <c r="E89" s="368" t="str">
        <f>E11</f>
        <v>C 03 - Stavební úpravy chodníku</v>
      </c>
      <c r="F89" s="369"/>
      <c r="G89" s="369"/>
      <c r="H89" s="369"/>
      <c r="I89" s="187"/>
      <c r="J89" s="187"/>
      <c r="K89" s="187"/>
      <c r="L89" s="189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31" s="190" customFormat="1" ht="6.95" customHeight="1">
      <c r="A90" s="187"/>
      <c r="B90" s="188"/>
      <c r="C90" s="187"/>
      <c r="D90" s="187"/>
      <c r="E90" s="187"/>
      <c r="F90" s="187"/>
      <c r="G90" s="187"/>
      <c r="H90" s="187"/>
      <c r="I90" s="187"/>
      <c r="J90" s="187"/>
      <c r="K90" s="187"/>
      <c r="L90" s="189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31" s="190" customFormat="1" ht="12" customHeight="1">
      <c r="A91" s="187"/>
      <c r="B91" s="188"/>
      <c r="C91" s="186" t="s">
        <v>20</v>
      </c>
      <c r="D91" s="187"/>
      <c r="E91" s="187"/>
      <c r="F91" s="191" t="str">
        <f>F14</f>
        <v xml:space="preserve"> </v>
      </c>
      <c r="G91" s="187"/>
      <c r="H91" s="187"/>
      <c r="I91" s="186" t="s">
        <v>22</v>
      </c>
      <c r="J91" s="192">
        <f>IF(J14="","",J14)</f>
        <v>44599</v>
      </c>
      <c r="K91" s="187"/>
      <c r="L91" s="189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31" s="190" customFormat="1" ht="6.95" customHeight="1">
      <c r="A92" s="187"/>
      <c r="B92" s="188"/>
      <c r="C92" s="187"/>
      <c r="D92" s="187"/>
      <c r="E92" s="187"/>
      <c r="F92" s="187"/>
      <c r="G92" s="187"/>
      <c r="H92" s="187"/>
      <c r="I92" s="187"/>
      <c r="J92" s="187"/>
      <c r="K92" s="187"/>
      <c r="L92" s="189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31" s="190" customFormat="1" ht="15.2" customHeight="1">
      <c r="A93" s="187"/>
      <c r="B93" s="188"/>
      <c r="C93" s="186" t="s">
        <v>23</v>
      </c>
      <c r="D93" s="187"/>
      <c r="E93" s="187"/>
      <c r="F93" s="191" t="str">
        <f>E17</f>
        <v xml:space="preserve"> </v>
      </c>
      <c r="G93" s="187"/>
      <c r="H93" s="187"/>
      <c r="I93" s="186" t="s">
        <v>28</v>
      </c>
      <c r="J93" s="223" t="str">
        <f>E23</f>
        <v xml:space="preserve"> </v>
      </c>
      <c r="K93" s="187"/>
      <c r="L93" s="189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31" s="190" customFormat="1" ht="15.2" customHeight="1">
      <c r="A94" s="187"/>
      <c r="B94" s="188"/>
      <c r="C94" s="186" t="s">
        <v>26</v>
      </c>
      <c r="D94" s="187"/>
      <c r="E94" s="187"/>
      <c r="F94" s="191" t="str">
        <f>IF(E20="","",E20)</f>
        <v>Vyplň údaj</v>
      </c>
      <c r="G94" s="187"/>
      <c r="H94" s="187"/>
      <c r="I94" s="186" t="s">
        <v>30</v>
      </c>
      <c r="J94" s="223" t="str">
        <f>E26</f>
        <v xml:space="preserve"> </v>
      </c>
      <c r="K94" s="187"/>
      <c r="L94" s="189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31" s="190" customFormat="1" ht="10.35" customHeight="1">
      <c r="A95" s="187"/>
      <c r="B95" s="188"/>
      <c r="C95" s="187"/>
      <c r="D95" s="187"/>
      <c r="E95" s="187"/>
      <c r="F95" s="187"/>
      <c r="G95" s="187"/>
      <c r="H95" s="187"/>
      <c r="I95" s="187"/>
      <c r="J95" s="187"/>
      <c r="K95" s="187"/>
      <c r="L95" s="189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31" s="190" customFormat="1" ht="29.25" customHeight="1">
      <c r="A96" s="187"/>
      <c r="B96" s="188"/>
      <c r="C96" s="224" t="s">
        <v>121</v>
      </c>
      <c r="D96" s="205"/>
      <c r="E96" s="205"/>
      <c r="F96" s="205"/>
      <c r="G96" s="205"/>
      <c r="H96" s="205"/>
      <c r="I96" s="205"/>
      <c r="J96" s="225" t="s">
        <v>122</v>
      </c>
      <c r="K96" s="205"/>
      <c r="L96" s="189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31" s="190" customFormat="1" ht="10.35" customHeight="1">
      <c r="A97" s="187"/>
      <c r="B97" s="188"/>
      <c r="C97" s="187"/>
      <c r="D97" s="187"/>
      <c r="E97" s="187"/>
      <c r="F97" s="187"/>
      <c r="G97" s="187"/>
      <c r="H97" s="187"/>
      <c r="I97" s="187"/>
      <c r="J97" s="187"/>
      <c r="K97" s="187"/>
      <c r="L97" s="189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pans="1:47" s="190" customFormat="1" ht="22.9" customHeight="1">
      <c r="A98" s="187"/>
      <c r="B98" s="188"/>
      <c r="C98" s="226" t="s">
        <v>123</v>
      </c>
      <c r="D98" s="187"/>
      <c r="E98" s="187"/>
      <c r="F98" s="187"/>
      <c r="G98" s="187"/>
      <c r="H98" s="187"/>
      <c r="I98" s="187"/>
      <c r="J98" s="200">
        <f>J129</f>
        <v>0</v>
      </c>
      <c r="K98" s="187"/>
      <c r="L98" s="189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U98" s="180" t="s">
        <v>124</v>
      </c>
    </row>
    <row r="99" spans="2:12" s="227" customFormat="1" ht="24.95" customHeight="1">
      <c r="B99" s="228"/>
      <c r="D99" s="229" t="s">
        <v>125</v>
      </c>
      <c r="E99" s="230"/>
      <c r="F99" s="230"/>
      <c r="G99" s="230"/>
      <c r="H99" s="230"/>
      <c r="I99" s="230"/>
      <c r="J99" s="231">
        <f>J130</f>
        <v>0</v>
      </c>
      <c r="L99" s="228"/>
    </row>
    <row r="100" spans="2:12" s="232" customFormat="1" ht="19.9" customHeight="1">
      <c r="B100" s="233"/>
      <c r="D100" s="234" t="s">
        <v>126</v>
      </c>
      <c r="E100" s="235"/>
      <c r="F100" s="235"/>
      <c r="G100" s="235"/>
      <c r="H100" s="235"/>
      <c r="I100" s="235"/>
      <c r="J100" s="236">
        <f>J131</f>
        <v>0</v>
      </c>
      <c r="L100" s="233"/>
    </row>
    <row r="101" spans="2:12" s="232" customFormat="1" ht="19.9" customHeight="1">
      <c r="B101" s="233"/>
      <c r="D101" s="234" t="s">
        <v>130</v>
      </c>
      <c r="E101" s="235"/>
      <c r="F101" s="235"/>
      <c r="G101" s="235"/>
      <c r="H101" s="235"/>
      <c r="I101" s="235"/>
      <c r="J101" s="236">
        <f>J146</f>
        <v>0</v>
      </c>
      <c r="L101" s="233"/>
    </row>
    <row r="102" spans="2:12" s="232" customFormat="1" ht="19.9" customHeight="1">
      <c r="B102" s="233"/>
      <c r="D102" s="234" t="s">
        <v>131</v>
      </c>
      <c r="E102" s="235"/>
      <c r="F102" s="235"/>
      <c r="G102" s="235"/>
      <c r="H102" s="235"/>
      <c r="I102" s="235"/>
      <c r="J102" s="236">
        <f>J169</f>
        <v>0</v>
      </c>
      <c r="L102" s="233"/>
    </row>
    <row r="103" spans="2:12" s="232" customFormat="1" ht="19.9" customHeight="1">
      <c r="B103" s="233"/>
      <c r="D103" s="234" t="s">
        <v>132</v>
      </c>
      <c r="E103" s="235"/>
      <c r="F103" s="235"/>
      <c r="G103" s="235"/>
      <c r="H103" s="235"/>
      <c r="I103" s="235"/>
      <c r="J103" s="236">
        <f>J190</f>
        <v>0</v>
      </c>
      <c r="L103" s="233"/>
    </row>
    <row r="104" spans="2:12" s="227" customFormat="1" ht="24.95" customHeight="1">
      <c r="B104" s="228"/>
      <c r="D104" s="229" t="s">
        <v>139</v>
      </c>
      <c r="E104" s="230"/>
      <c r="F104" s="230"/>
      <c r="G104" s="230"/>
      <c r="H104" s="230"/>
      <c r="I104" s="230"/>
      <c r="J104" s="231">
        <f>J194</f>
        <v>0</v>
      </c>
      <c r="L104" s="228"/>
    </row>
    <row r="105" spans="2:12" s="232" customFormat="1" ht="19.9" customHeight="1">
      <c r="B105" s="233"/>
      <c r="D105" s="234" t="s">
        <v>140</v>
      </c>
      <c r="E105" s="235"/>
      <c r="F105" s="235"/>
      <c r="G105" s="235"/>
      <c r="H105" s="235"/>
      <c r="I105" s="235"/>
      <c r="J105" s="236">
        <f>J195</f>
        <v>0</v>
      </c>
      <c r="L105" s="233"/>
    </row>
    <row r="106" spans="2:12" s="232" customFormat="1" ht="19.9" customHeight="1">
      <c r="B106" s="233"/>
      <c r="D106" s="234" t="s">
        <v>141</v>
      </c>
      <c r="E106" s="235"/>
      <c r="F106" s="235"/>
      <c r="G106" s="235"/>
      <c r="H106" s="235"/>
      <c r="I106" s="235"/>
      <c r="J106" s="236">
        <f>J201</f>
        <v>0</v>
      </c>
      <c r="L106" s="233"/>
    </row>
    <row r="107" spans="2:12" s="232" customFormat="1" ht="19.9" customHeight="1">
      <c r="B107" s="233"/>
      <c r="D107" s="234" t="s">
        <v>142</v>
      </c>
      <c r="E107" s="235"/>
      <c r="F107" s="235"/>
      <c r="G107" s="235"/>
      <c r="H107" s="235"/>
      <c r="I107" s="235"/>
      <c r="J107" s="236">
        <f>J213</f>
        <v>0</v>
      </c>
      <c r="L107" s="233"/>
    </row>
    <row r="108" spans="1:31" s="190" customFormat="1" ht="21.75" customHeight="1">
      <c r="A108" s="187"/>
      <c r="B108" s="188"/>
      <c r="C108" s="187"/>
      <c r="D108" s="187"/>
      <c r="E108" s="187"/>
      <c r="F108" s="187"/>
      <c r="G108" s="187"/>
      <c r="H108" s="187"/>
      <c r="I108" s="187"/>
      <c r="J108" s="187"/>
      <c r="K108" s="187"/>
      <c r="L108" s="189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190" customFormat="1" ht="6.95" customHeight="1">
      <c r="A109" s="187"/>
      <c r="B109" s="219"/>
      <c r="C109" s="220"/>
      <c r="D109" s="220"/>
      <c r="E109" s="220"/>
      <c r="F109" s="220"/>
      <c r="G109" s="220"/>
      <c r="H109" s="220"/>
      <c r="I109" s="220"/>
      <c r="J109" s="220"/>
      <c r="K109" s="220"/>
      <c r="L109" s="189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3" spans="1:31" s="190" customFormat="1" ht="6.95" customHeight="1">
      <c r="A113" s="187"/>
      <c r="B113" s="221"/>
      <c r="C113" s="222"/>
      <c r="D113" s="222"/>
      <c r="E113" s="222"/>
      <c r="F113" s="222"/>
      <c r="G113" s="222"/>
      <c r="H113" s="222"/>
      <c r="I113" s="222"/>
      <c r="J113" s="222"/>
      <c r="K113" s="222"/>
      <c r="L113" s="189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31" s="190" customFormat="1" ht="24.95" customHeight="1">
      <c r="A114" s="187"/>
      <c r="B114" s="188"/>
      <c r="C114" s="184" t="s">
        <v>143</v>
      </c>
      <c r="D114" s="187"/>
      <c r="E114" s="187"/>
      <c r="F114" s="187"/>
      <c r="G114" s="187"/>
      <c r="H114" s="187"/>
      <c r="I114" s="187"/>
      <c r="J114" s="187"/>
      <c r="K114" s="187"/>
      <c r="L114" s="189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31" s="190" customFormat="1" ht="6.95" customHeight="1">
      <c r="A115" s="187"/>
      <c r="B115" s="188"/>
      <c r="C115" s="187"/>
      <c r="D115" s="187"/>
      <c r="E115" s="187"/>
      <c r="F115" s="187"/>
      <c r="G115" s="187"/>
      <c r="H115" s="187"/>
      <c r="I115" s="187"/>
      <c r="J115" s="187"/>
      <c r="K115" s="187"/>
      <c r="L115" s="189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31" s="190" customFormat="1" ht="12" customHeight="1">
      <c r="A116" s="187"/>
      <c r="B116" s="188"/>
      <c r="C116" s="186" t="s">
        <v>16</v>
      </c>
      <c r="D116" s="187"/>
      <c r="E116" s="187"/>
      <c r="F116" s="187"/>
      <c r="G116" s="187"/>
      <c r="H116" s="187"/>
      <c r="I116" s="187"/>
      <c r="J116" s="187"/>
      <c r="K116" s="187"/>
      <c r="L116" s="189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31" s="190" customFormat="1" ht="16.5" customHeight="1">
      <c r="A117" s="187"/>
      <c r="B117" s="188"/>
      <c r="C117" s="187"/>
      <c r="D117" s="187"/>
      <c r="E117" s="372" t="str">
        <f>E7</f>
        <v>Novostavba patrového parkoviště Bezručova IV, Benešov</v>
      </c>
      <c r="F117" s="373"/>
      <c r="G117" s="373"/>
      <c r="H117" s="373"/>
      <c r="I117" s="187"/>
      <c r="J117" s="187"/>
      <c r="K117" s="187"/>
      <c r="L117" s="189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2:12" ht="12" customHeight="1">
      <c r="B118" s="183"/>
      <c r="C118" s="186" t="s">
        <v>116</v>
      </c>
      <c r="L118" s="183"/>
    </row>
    <row r="119" spans="1:31" s="190" customFormat="1" ht="16.5" customHeight="1">
      <c r="A119" s="187"/>
      <c r="B119" s="188"/>
      <c r="C119" s="187"/>
      <c r="D119" s="187"/>
      <c r="E119" s="372" t="s">
        <v>1234</v>
      </c>
      <c r="F119" s="369"/>
      <c r="G119" s="369"/>
      <c r="H119" s="369"/>
      <c r="I119" s="187"/>
      <c r="J119" s="187"/>
      <c r="K119" s="187"/>
      <c r="L119" s="189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31" s="190" customFormat="1" ht="12" customHeight="1">
      <c r="A120" s="187"/>
      <c r="B120" s="188"/>
      <c r="C120" s="186" t="s">
        <v>118</v>
      </c>
      <c r="D120" s="187"/>
      <c r="E120" s="187"/>
      <c r="F120" s="187"/>
      <c r="G120" s="187"/>
      <c r="H120" s="187"/>
      <c r="I120" s="187"/>
      <c r="J120" s="187"/>
      <c r="K120" s="187"/>
      <c r="L120" s="189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31" s="190" customFormat="1" ht="16.5" customHeight="1">
      <c r="A121" s="187"/>
      <c r="B121" s="188"/>
      <c r="C121" s="187"/>
      <c r="D121" s="187"/>
      <c r="E121" s="368" t="str">
        <f>E11</f>
        <v>C 03 - Stavební úpravy chodníku</v>
      </c>
      <c r="F121" s="369"/>
      <c r="G121" s="369"/>
      <c r="H121" s="369"/>
      <c r="I121" s="187"/>
      <c r="J121" s="187"/>
      <c r="K121" s="187"/>
      <c r="L121" s="189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31" s="190" customFormat="1" ht="6.95" customHeight="1">
      <c r="A122" s="187"/>
      <c r="B122" s="188"/>
      <c r="C122" s="187"/>
      <c r="D122" s="187"/>
      <c r="E122" s="187"/>
      <c r="F122" s="187"/>
      <c r="G122" s="187"/>
      <c r="H122" s="187"/>
      <c r="I122" s="187"/>
      <c r="J122" s="187"/>
      <c r="K122" s="187"/>
      <c r="L122" s="189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31" s="190" customFormat="1" ht="12" customHeight="1">
      <c r="A123" s="187"/>
      <c r="B123" s="188"/>
      <c r="C123" s="186" t="s">
        <v>20</v>
      </c>
      <c r="D123" s="187"/>
      <c r="E123" s="187"/>
      <c r="F123" s="191" t="str">
        <f>F14</f>
        <v xml:space="preserve"> </v>
      </c>
      <c r="G123" s="187"/>
      <c r="H123" s="187"/>
      <c r="I123" s="186" t="s">
        <v>22</v>
      </c>
      <c r="J123" s="192">
        <f>IF(J14="","",J14)</f>
        <v>44599</v>
      </c>
      <c r="K123" s="187"/>
      <c r="L123" s="189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31" s="190" customFormat="1" ht="6.95" customHeight="1">
      <c r="A124" s="187"/>
      <c r="B124" s="188"/>
      <c r="C124" s="187"/>
      <c r="D124" s="187"/>
      <c r="E124" s="187"/>
      <c r="F124" s="187"/>
      <c r="G124" s="187"/>
      <c r="H124" s="187"/>
      <c r="I124" s="187"/>
      <c r="J124" s="187"/>
      <c r="K124" s="187"/>
      <c r="L124" s="189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</row>
    <row r="125" spans="1:31" s="190" customFormat="1" ht="15.2" customHeight="1">
      <c r="A125" s="187"/>
      <c r="B125" s="188"/>
      <c r="C125" s="186" t="s">
        <v>23</v>
      </c>
      <c r="D125" s="187"/>
      <c r="E125" s="187"/>
      <c r="F125" s="191" t="str">
        <f>E17</f>
        <v xml:space="preserve"> </v>
      </c>
      <c r="G125" s="187"/>
      <c r="H125" s="187"/>
      <c r="I125" s="186" t="s">
        <v>28</v>
      </c>
      <c r="J125" s="223" t="str">
        <f>E23</f>
        <v xml:space="preserve"> </v>
      </c>
      <c r="K125" s="187"/>
      <c r="L125" s="189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pans="1:31" s="190" customFormat="1" ht="15.2" customHeight="1">
      <c r="A126" s="187"/>
      <c r="B126" s="188"/>
      <c r="C126" s="186" t="s">
        <v>26</v>
      </c>
      <c r="D126" s="187"/>
      <c r="E126" s="187"/>
      <c r="F126" s="191" t="str">
        <f>IF(E20="","",E20)</f>
        <v>Vyplň údaj</v>
      </c>
      <c r="G126" s="187"/>
      <c r="H126" s="187"/>
      <c r="I126" s="186" t="s">
        <v>30</v>
      </c>
      <c r="J126" s="223" t="str">
        <f>E26</f>
        <v xml:space="preserve"> </v>
      </c>
      <c r="K126" s="187"/>
      <c r="L126" s="189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31" s="190" customFormat="1" ht="10.35" customHeight="1">
      <c r="A127" s="187"/>
      <c r="B127" s="188"/>
      <c r="C127" s="187"/>
      <c r="D127" s="187"/>
      <c r="E127" s="187"/>
      <c r="F127" s="187"/>
      <c r="G127" s="187"/>
      <c r="H127" s="187"/>
      <c r="I127" s="187"/>
      <c r="J127" s="187"/>
      <c r="K127" s="187"/>
      <c r="L127" s="189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31" s="247" customFormat="1" ht="29.25" customHeight="1">
      <c r="A128" s="237"/>
      <c r="B128" s="238"/>
      <c r="C128" s="239" t="s">
        <v>144</v>
      </c>
      <c r="D128" s="240" t="s">
        <v>57</v>
      </c>
      <c r="E128" s="240" t="s">
        <v>53</v>
      </c>
      <c r="F128" s="240" t="s">
        <v>54</v>
      </c>
      <c r="G128" s="240" t="s">
        <v>145</v>
      </c>
      <c r="H128" s="240" t="s">
        <v>146</v>
      </c>
      <c r="I128" s="240" t="s">
        <v>147</v>
      </c>
      <c r="J128" s="241" t="s">
        <v>122</v>
      </c>
      <c r="K128" s="242" t="s">
        <v>148</v>
      </c>
      <c r="L128" s="243"/>
      <c r="M128" s="244" t="s">
        <v>1</v>
      </c>
      <c r="N128" s="245" t="s">
        <v>36</v>
      </c>
      <c r="O128" s="245" t="s">
        <v>149</v>
      </c>
      <c r="P128" s="245" t="s">
        <v>150</v>
      </c>
      <c r="Q128" s="245" t="s">
        <v>151</v>
      </c>
      <c r="R128" s="245" t="s">
        <v>152</v>
      </c>
      <c r="S128" s="245" t="s">
        <v>153</v>
      </c>
      <c r="T128" s="246" t="s">
        <v>154</v>
      </c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</row>
    <row r="129" spans="1:63" s="190" customFormat="1" ht="22.9" customHeight="1">
      <c r="A129" s="187"/>
      <c r="B129" s="188"/>
      <c r="C129" s="248" t="s">
        <v>155</v>
      </c>
      <c r="D129" s="187"/>
      <c r="E129" s="187"/>
      <c r="F129" s="187"/>
      <c r="G129" s="187"/>
      <c r="H129" s="187"/>
      <c r="I129" s="187"/>
      <c r="J129" s="249">
        <f>BK129</f>
        <v>0</v>
      </c>
      <c r="K129" s="187"/>
      <c r="L129" s="188"/>
      <c r="M129" s="250"/>
      <c r="N129" s="251"/>
      <c r="O129" s="198"/>
      <c r="P129" s="252">
        <f>P130+P194</f>
        <v>0</v>
      </c>
      <c r="Q129" s="198"/>
      <c r="R129" s="252">
        <f>R130+R194</f>
        <v>517.6633311100001</v>
      </c>
      <c r="S129" s="198"/>
      <c r="T129" s="253">
        <f>T130+T194</f>
        <v>324.57862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T129" s="180" t="s">
        <v>71</v>
      </c>
      <c r="AU129" s="180" t="s">
        <v>124</v>
      </c>
      <c r="BK129" s="254">
        <f>BK130+BK194</f>
        <v>0</v>
      </c>
    </row>
    <row r="130" spans="2:63" s="255" customFormat="1" ht="25.9" customHeight="1">
      <c r="B130" s="256"/>
      <c r="D130" s="257" t="s">
        <v>71</v>
      </c>
      <c r="E130" s="258" t="s">
        <v>156</v>
      </c>
      <c r="F130" s="258" t="s">
        <v>157</v>
      </c>
      <c r="J130" s="259">
        <f>BK130</f>
        <v>0</v>
      </c>
      <c r="L130" s="256"/>
      <c r="M130" s="260"/>
      <c r="N130" s="261"/>
      <c r="O130" s="261"/>
      <c r="P130" s="262">
        <f>P131+P146+P169+P190</f>
        <v>0</v>
      </c>
      <c r="Q130" s="261"/>
      <c r="R130" s="262">
        <f>R131+R146+R169+R190</f>
        <v>517.6633311100001</v>
      </c>
      <c r="S130" s="261"/>
      <c r="T130" s="263">
        <f>T131+T146+T169+T190</f>
        <v>324.57862</v>
      </c>
      <c r="AR130" s="257" t="s">
        <v>79</v>
      </c>
      <c r="AT130" s="264" t="s">
        <v>71</v>
      </c>
      <c r="AU130" s="264" t="s">
        <v>72</v>
      </c>
      <c r="AY130" s="257" t="s">
        <v>158</v>
      </c>
      <c r="BK130" s="265">
        <f>BK131+BK146+BK169+BK190</f>
        <v>0</v>
      </c>
    </row>
    <row r="131" spans="2:63" s="255" customFormat="1" ht="22.9" customHeight="1">
      <c r="B131" s="256"/>
      <c r="D131" s="257" t="s">
        <v>71</v>
      </c>
      <c r="E131" s="266" t="s">
        <v>79</v>
      </c>
      <c r="F131" s="266" t="s">
        <v>159</v>
      </c>
      <c r="J131" s="267">
        <f>BK131</f>
        <v>0</v>
      </c>
      <c r="L131" s="256"/>
      <c r="M131" s="260"/>
      <c r="N131" s="261"/>
      <c r="O131" s="261"/>
      <c r="P131" s="262">
        <f>SUM(P132:P145)</f>
        <v>0</v>
      </c>
      <c r="Q131" s="261"/>
      <c r="R131" s="262">
        <f>SUM(R132:R145)</f>
        <v>0</v>
      </c>
      <c r="S131" s="261"/>
      <c r="T131" s="263">
        <f>SUM(T132:T145)</f>
        <v>0</v>
      </c>
      <c r="AR131" s="257" t="s">
        <v>79</v>
      </c>
      <c r="AT131" s="264" t="s">
        <v>71</v>
      </c>
      <c r="AU131" s="264" t="s">
        <v>79</v>
      </c>
      <c r="AY131" s="257" t="s">
        <v>158</v>
      </c>
      <c r="BK131" s="265">
        <f>SUM(BK132:BK145)</f>
        <v>0</v>
      </c>
    </row>
    <row r="132" spans="1:65" s="190" customFormat="1" ht="21.75" customHeight="1">
      <c r="A132" s="187"/>
      <c r="B132" s="188"/>
      <c r="C132" s="268" t="s">
        <v>79</v>
      </c>
      <c r="D132" s="268" t="s">
        <v>160</v>
      </c>
      <c r="E132" s="269" t="s">
        <v>1236</v>
      </c>
      <c r="F132" s="270" t="s">
        <v>1237</v>
      </c>
      <c r="G132" s="271" t="s">
        <v>184</v>
      </c>
      <c r="H132" s="272">
        <v>140.5</v>
      </c>
      <c r="I132" s="152"/>
      <c r="J132" s="273">
        <f>ROUND(I132*H132,2)</f>
        <v>0</v>
      </c>
      <c r="K132" s="274"/>
      <c r="L132" s="188"/>
      <c r="M132" s="275" t="s">
        <v>1</v>
      </c>
      <c r="N132" s="276" t="s">
        <v>37</v>
      </c>
      <c r="O132" s="277"/>
      <c r="P132" s="278">
        <f>O132*H132</f>
        <v>0</v>
      </c>
      <c r="Q132" s="278">
        <v>0</v>
      </c>
      <c r="R132" s="278">
        <f>Q132*H132</f>
        <v>0</v>
      </c>
      <c r="S132" s="278">
        <v>0</v>
      </c>
      <c r="T132" s="279">
        <f>S132*H132</f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R132" s="280" t="s">
        <v>164</v>
      </c>
      <c r="AT132" s="280" t="s">
        <v>160</v>
      </c>
      <c r="AU132" s="280" t="s">
        <v>81</v>
      </c>
      <c r="AY132" s="180" t="s">
        <v>158</v>
      </c>
      <c r="BE132" s="281">
        <f>IF(N132="základní",J132,0)</f>
        <v>0</v>
      </c>
      <c r="BF132" s="281">
        <f>IF(N132="snížená",J132,0)</f>
        <v>0</v>
      </c>
      <c r="BG132" s="281">
        <f>IF(N132="zákl. přenesená",J132,0)</f>
        <v>0</v>
      </c>
      <c r="BH132" s="281">
        <f>IF(N132="sníž. přenesená",J132,0)</f>
        <v>0</v>
      </c>
      <c r="BI132" s="281">
        <f>IF(N132="nulová",J132,0)</f>
        <v>0</v>
      </c>
      <c r="BJ132" s="180" t="s">
        <v>79</v>
      </c>
      <c r="BK132" s="281">
        <f>ROUND(I132*H132,2)</f>
        <v>0</v>
      </c>
      <c r="BL132" s="180" t="s">
        <v>164</v>
      </c>
      <c r="BM132" s="280" t="s">
        <v>1238</v>
      </c>
    </row>
    <row r="133" spans="2:51" s="282" customFormat="1" ht="12">
      <c r="B133" s="283"/>
      <c r="D133" s="284" t="s">
        <v>166</v>
      </c>
      <c r="E133" s="285" t="s">
        <v>1</v>
      </c>
      <c r="F133" s="286" t="s">
        <v>367</v>
      </c>
      <c r="H133" s="285" t="s">
        <v>1</v>
      </c>
      <c r="L133" s="283"/>
      <c r="M133" s="287"/>
      <c r="N133" s="288"/>
      <c r="O133" s="288"/>
      <c r="P133" s="288"/>
      <c r="Q133" s="288"/>
      <c r="R133" s="288"/>
      <c r="S133" s="288"/>
      <c r="T133" s="289"/>
      <c r="AT133" s="285" t="s">
        <v>166</v>
      </c>
      <c r="AU133" s="285" t="s">
        <v>81</v>
      </c>
      <c r="AV133" s="282" t="s">
        <v>79</v>
      </c>
      <c r="AW133" s="282" t="s">
        <v>29</v>
      </c>
      <c r="AX133" s="282" t="s">
        <v>72</v>
      </c>
      <c r="AY133" s="285" t="s">
        <v>158</v>
      </c>
    </row>
    <row r="134" spans="2:51" s="290" customFormat="1" ht="22.5">
      <c r="B134" s="291"/>
      <c r="D134" s="284" t="s">
        <v>166</v>
      </c>
      <c r="E134" s="292" t="s">
        <v>1</v>
      </c>
      <c r="F134" s="293" t="s">
        <v>1239</v>
      </c>
      <c r="H134" s="294">
        <v>140.5</v>
      </c>
      <c r="L134" s="291"/>
      <c r="M134" s="295"/>
      <c r="N134" s="296"/>
      <c r="O134" s="296"/>
      <c r="P134" s="296"/>
      <c r="Q134" s="296"/>
      <c r="R134" s="296"/>
      <c r="S134" s="296"/>
      <c r="T134" s="297"/>
      <c r="AT134" s="292" t="s">
        <v>166</v>
      </c>
      <c r="AU134" s="292" t="s">
        <v>81</v>
      </c>
      <c r="AV134" s="290" t="s">
        <v>81</v>
      </c>
      <c r="AW134" s="290" t="s">
        <v>29</v>
      </c>
      <c r="AX134" s="290" t="s">
        <v>72</v>
      </c>
      <c r="AY134" s="292" t="s">
        <v>158</v>
      </c>
    </row>
    <row r="135" spans="1:65" s="190" customFormat="1" ht="21.75" customHeight="1">
      <c r="A135" s="187"/>
      <c r="B135" s="188"/>
      <c r="C135" s="268" t="s">
        <v>81</v>
      </c>
      <c r="D135" s="268" t="s">
        <v>160</v>
      </c>
      <c r="E135" s="269" t="s">
        <v>255</v>
      </c>
      <c r="F135" s="270" t="s">
        <v>256</v>
      </c>
      <c r="G135" s="271" t="s">
        <v>184</v>
      </c>
      <c r="H135" s="272">
        <v>140.5</v>
      </c>
      <c r="I135" s="152"/>
      <c r="J135" s="273">
        <f>ROUND(I135*H135,2)</f>
        <v>0</v>
      </c>
      <c r="K135" s="274"/>
      <c r="L135" s="188"/>
      <c r="M135" s="275" t="s">
        <v>1</v>
      </c>
      <c r="N135" s="276" t="s">
        <v>37</v>
      </c>
      <c r="O135" s="277"/>
      <c r="P135" s="278">
        <f>O135*H135</f>
        <v>0</v>
      </c>
      <c r="Q135" s="278">
        <v>0</v>
      </c>
      <c r="R135" s="278">
        <f>Q135*H135</f>
        <v>0</v>
      </c>
      <c r="S135" s="278">
        <v>0</v>
      </c>
      <c r="T135" s="279">
        <f>S135*H135</f>
        <v>0</v>
      </c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R135" s="280" t="s">
        <v>164</v>
      </c>
      <c r="AT135" s="280" t="s">
        <v>160</v>
      </c>
      <c r="AU135" s="280" t="s">
        <v>81</v>
      </c>
      <c r="AY135" s="180" t="s">
        <v>158</v>
      </c>
      <c r="BE135" s="281">
        <f>IF(N135="základní",J135,0)</f>
        <v>0</v>
      </c>
      <c r="BF135" s="281">
        <f>IF(N135="snížená",J135,0)</f>
        <v>0</v>
      </c>
      <c r="BG135" s="281">
        <f>IF(N135="zákl. přenesená",J135,0)</f>
        <v>0</v>
      </c>
      <c r="BH135" s="281">
        <f>IF(N135="sníž. přenesená",J135,0)</f>
        <v>0</v>
      </c>
      <c r="BI135" s="281">
        <f>IF(N135="nulová",J135,0)</f>
        <v>0</v>
      </c>
      <c r="BJ135" s="180" t="s">
        <v>79</v>
      </c>
      <c r="BK135" s="281">
        <f>ROUND(I135*H135,2)</f>
        <v>0</v>
      </c>
      <c r="BL135" s="180" t="s">
        <v>164</v>
      </c>
      <c r="BM135" s="280" t="s">
        <v>1112</v>
      </c>
    </row>
    <row r="136" spans="2:51" s="290" customFormat="1" ht="12">
      <c r="B136" s="291"/>
      <c r="D136" s="284" t="s">
        <v>166</v>
      </c>
      <c r="E136" s="292" t="s">
        <v>1</v>
      </c>
      <c r="F136" s="293" t="s">
        <v>1240</v>
      </c>
      <c r="H136" s="294">
        <v>140.5</v>
      </c>
      <c r="L136" s="291"/>
      <c r="M136" s="295"/>
      <c r="N136" s="296"/>
      <c r="O136" s="296"/>
      <c r="P136" s="296"/>
      <c r="Q136" s="296"/>
      <c r="R136" s="296"/>
      <c r="S136" s="296"/>
      <c r="T136" s="297"/>
      <c r="AT136" s="292" t="s">
        <v>166</v>
      </c>
      <c r="AU136" s="292" t="s">
        <v>81</v>
      </c>
      <c r="AV136" s="290" t="s">
        <v>81</v>
      </c>
      <c r="AW136" s="290" t="s">
        <v>29</v>
      </c>
      <c r="AX136" s="290" t="s">
        <v>72</v>
      </c>
      <c r="AY136" s="292" t="s">
        <v>158</v>
      </c>
    </row>
    <row r="137" spans="1:65" s="190" customFormat="1" ht="33" customHeight="1">
      <c r="A137" s="187"/>
      <c r="B137" s="188"/>
      <c r="C137" s="268" t="s">
        <v>174</v>
      </c>
      <c r="D137" s="268" t="s">
        <v>160</v>
      </c>
      <c r="E137" s="269" t="s">
        <v>260</v>
      </c>
      <c r="F137" s="270" t="s">
        <v>261</v>
      </c>
      <c r="G137" s="271" t="s">
        <v>184</v>
      </c>
      <c r="H137" s="272">
        <v>2810</v>
      </c>
      <c r="I137" s="152"/>
      <c r="J137" s="273">
        <f>ROUND(I137*H137,2)</f>
        <v>0</v>
      </c>
      <c r="K137" s="274"/>
      <c r="L137" s="188"/>
      <c r="M137" s="275" t="s">
        <v>1</v>
      </c>
      <c r="N137" s="276" t="s">
        <v>37</v>
      </c>
      <c r="O137" s="277"/>
      <c r="P137" s="278">
        <f>O137*H137</f>
        <v>0</v>
      </c>
      <c r="Q137" s="278">
        <v>0</v>
      </c>
      <c r="R137" s="278">
        <f>Q137*H137</f>
        <v>0</v>
      </c>
      <c r="S137" s="278">
        <v>0</v>
      </c>
      <c r="T137" s="279">
        <f>S137*H137</f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R137" s="280" t="s">
        <v>164</v>
      </c>
      <c r="AT137" s="280" t="s">
        <v>160</v>
      </c>
      <c r="AU137" s="280" t="s">
        <v>81</v>
      </c>
      <c r="AY137" s="180" t="s">
        <v>158</v>
      </c>
      <c r="BE137" s="281">
        <f>IF(N137="základní",J137,0)</f>
        <v>0</v>
      </c>
      <c r="BF137" s="281">
        <f>IF(N137="snížená",J137,0)</f>
        <v>0</v>
      </c>
      <c r="BG137" s="281">
        <f>IF(N137="zákl. přenesená",J137,0)</f>
        <v>0</v>
      </c>
      <c r="BH137" s="281">
        <f>IF(N137="sníž. přenesená",J137,0)</f>
        <v>0</v>
      </c>
      <c r="BI137" s="281">
        <f>IF(N137="nulová",J137,0)</f>
        <v>0</v>
      </c>
      <c r="BJ137" s="180" t="s">
        <v>79</v>
      </c>
      <c r="BK137" s="281">
        <f>ROUND(I137*H137,2)</f>
        <v>0</v>
      </c>
      <c r="BL137" s="180" t="s">
        <v>164</v>
      </c>
      <c r="BM137" s="280" t="s">
        <v>1114</v>
      </c>
    </row>
    <row r="138" spans="2:51" s="290" customFormat="1" ht="12">
      <c r="B138" s="291"/>
      <c r="D138" s="284" t="s">
        <v>166</v>
      </c>
      <c r="E138" s="292" t="s">
        <v>1</v>
      </c>
      <c r="F138" s="293" t="s">
        <v>1241</v>
      </c>
      <c r="H138" s="294">
        <v>2810</v>
      </c>
      <c r="L138" s="291"/>
      <c r="M138" s="295"/>
      <c r="N138" s="296"/>
      <c r="O138" s="296"/>
      <c r="P138" s="296"/>
      <c r="Q138" s="296"/>
      <c r="R138" s="296"/>
      <c r="S138" s="296"/>
      <c r="T138" s="297"/>
      <c r="AT138" s="292" t="s">
        <v>166</v>
      </c>
      <c r="AU138" s="292" t="s">
        <v>81</v>
      </c>
      <c r="AV138" s="290" t="s">
        <v>81</v>
      </c>
      <c r="AW138" s="290" t="s">
        <v>29</v>
      </c>
      <c r="AX138" s="290" t="s">
        <v>72</v>
      </c>
      <c r="AY138" s="292" t="s">
        <v>158</v>
      </c>
    </row>
    <row r="139" spans="1:65" s="190" customFormat="1" ht="16.5" customHeight="1">
      <c r="A139" s="187"/>
      <c r="B139" s="188"/>
      <c r="C139" s="268" t="s">
        <v>164</v>
      </c>
      <c r="D139" s="268" t="s">
        <v>160</v>
      </c>
      <c r="E139" s="269" t="s">
        <v>308</v>
      </c>
      <c r="F139" s="270" t="s">
        <v>309</v>
      </c>
      <c r="G139" s="271" t="s">
        <v>184</v>
      </c>
      <c r="H139" s="272">
        <v>140.5</v>
      </c>
      <c r="I139" s="152"/>
      <c r="J139" s="273">
        <f>ROUND(I139*H139,2)</f>
        <v>0</v>
      </c>
      <c r="K139" s="274"/>
      <c r="L139" s="188"/>
      <c r="M139" s="275" t="s">
        <v>1</v>
      </c>
      <c r="N139" s="276" t="s">
        <v>37</v>
      </c>
      <c r="O139" s="277"/>
      <c r="P139" s="278">
        <f>O139*H139</f>
        <v>0</v>
      </c>
      <c r="Q139" s="278">
        <v>0</v>
      </c>
      <c r="R139" s="278">
        <f>Q139*H139</f>
        <v>0</v>
      </c>
      <c r="S139" s="278">
        <v>0</v>
      </c>
      <c r="T139" s="279">
        <f>S139*H139</f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280" t="s">
        <v>164</v>
      </c>
      <c r="AT139" s="280" t="s">
        <v>160</v>
      </c>
      <c r="AU139" s="280" t="s">
        <v>81</v>
      </c>
      <c r="AY139" s="180" t="s">
        <v>158</v>
      </c>
      <c r="BE139" s="281">
        <f>IF(N139="základní",J139,0)</f>
        <v>0</v>
      </c>
      <c r="BF139" s="281">
        <f>IF(N139="snížená",J139,0)</f>
        <v>0</v>
      </c>
      <c r="BG139" s="281">
        <f>IF(N139="zákl. přenesená",J139,0)</f>
        <v>0</v>
      </c>
      <c r="BH139" s="281">
        <f>IF(N139="sníž. přenesená",J139,0)</f>
        <v>0</v>
      </c>
      <c r="BI139" s="281">
        <f>IF(N139="nulová",J139,0)</f>
        <v>0</v>
      </c>
      <c r="BJ139" s="180" t="s">
        <v>79</v>
      </c>
      <c r="BK139" s="281">
        <f>ROUND(I139*H139,2)</f>
        <v>0</v>
      </c>
      <c r="BL139" s="180" t="s">
        <v>164</v>
      </c>
      <c r="BM139" s="280" t="s">
        <v>1116</v>
      </c>
    </row>
    <row r="140" spans="2:51" s="290" customFormat="1" ht="12">
      <c r="B140" s="291"/>
      <c r="D140" s="284" t="s">
        <v>166</v>
      </c>
      <c r="E140" s="292" t="s">
        <v>1</v>
      </c>
      <c r="F140" s="293" t="s">
        <v>1240</v>
      </c>
      <c r="H140" s="294">
        <v>140.5</v>
      </c>
      <c r="L140" s="291"/>
      <c r="M140" s="295"/>
      <c r="N140" s="296"/>
      <c r="O140" s="296"/>
      <c r="P140" s="296"/>
      <c r="Q140" s="296"/>
      <c r="R140" s="296"/>
      <c r="S140" s="296"/>
      <c r="T140" s="297"/>
      <c r="AT140" s="292" t="s">
        <v>166</v>
      </c>
      <c r="AU140" s="292" t="s">
        <v>81</v>
      </c>
      <c r="AV140" s="290" t="s">
        <v>81</v>
      </c>
      <c r="AW140" s="290" t="s">
        <v>29</v>
      </c>
      <c r="AX140" s="290" t="s">
        <v>72</v>
      </c>
      <c r="AY140" s="292" t="s">
        <v>158</v>
      </c>
    </row>
    <row r="141" spans="1:65" s="190" customFormat="1" ht="21.75" customHeight="1">
      <c r="A141" s="187"/>
      <c r="B141" s="188"/>
      <c r="C141" s="268" t="s">
        <v>181</v>
      </c>
      <c r="D141" s="268" t="s">
        <v>160</v>
      </c>
      <c r="E141" s="269" t="s">
        <v>313</v>
      </c>
      <c r="F141" s="270" t="s">
        <v>314</v>
      </c>
      <c r="G141" s="271" t="s">
        <v>315</v>
      </c>
      <c r="H141" s="272">
        <v>269.76</v>
      </c>
      <c r="I141" s="152"/>
      <c r="J141" s="273">
        <f>ROUND(I141*H141,2)</f>
        <v>0</v>
      </c>
      <c r="K141" s="274"/>
      <c r="L141" s="188"/>
      <c r="M141" s="275" t="s">
        <v>1</v>
      </c>
      <c r="N141" s="276" t="s">
        <v>37</v>
      </c>
      <c r="O141" s="277"/>
      <c r="P141" s="278">
        <f>O141*H141</f>
        <v>0</v>
      </c>
      <c r="Q141" s="278">
        <v>0</v>
      </c>
      <c r="R141" s="278">
        <f>Q141*H141</f>
        <v>0</v>
      </c>
      <c r="S141" s="278">
        <v>0</v>
      </c>
      <c r="T141" s="279">
        <f>S141*H141</f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R141" s="280" t="s">
        <v>164</v>
      </c>
      <c r="AT141" s="280" t="s">
        <v>160</v>
      </c>
      <c r="AU141" s="280" t="s">
        <v>81</v>
      </c>
      <c r="AY141" s="180" t="s">
        <v>158</v>
      </c>
      <c r="BE141" s="281">
        <f>IF(N141="základní",J141,0)</f>
        <v>0</v>
      </c>
      <c r="BF141" s="281">
        <f>IF(N141="snížená",J141,0)</f>
        <v>0</v>
      </c>
      <c r="BG141" s="281">
        <f>IF(N141="zákl. přenesená",J141,0)</f>
        <v>0</v>
      </c>
      <c r="BH141" s="281">
        <f>IF(N141="sníž. přenesená",J141,0)</f>
        <v>0</v>
      </c>
      <c r="BI141" s="281">
        <f>IF(N141="nulová",J141,0)</f>
        <v>0</v>
      </c>
      <c r="BJ141" s="180" t="s">
        <v>79</v>
      </c>
      <c r="BK141" s="281">
        <f>ROUND(I141*H141,2)</f>
        <v>0</v>
      </c>
      <c r="BL141" s="180" t="s">
        <v>164</v>
      </c>
      <c r="BM141" s="280" t="s">
        <v>1118</v>
      </c>
    </row>
    <row r="142" spans="2:51" s="290" customFormat="1" ht="12">
      <c r="B142" s="291"/>
      <c r="D142" s="284" t="s">
        <v>166</v>
      </c>
      <c r="E142" s="292" t="s">
        <v>1</v>
      </c>
      <c r="F142" s="293" t="s">
        <v>1242</v>
      </c>
      <c r="H142" s="294">
        <v>269.76</v>
      </c>
      <c r="L142" s="291"/>
      <c r="M142" s="295"/>
      <c r="N142" s="296"/>
      <c r="O142" s="296"/>
      <c r="P142" s="296"/>
      <c r="Q142" s="296"/>
      <c r="R142" s="296"/>
      <c r="S142" s="296"/>
      <c r="T142" s="297"/>
      <c r="AT142" s="292" t="s">
        <v>166</v>
      </c>
      <c r="AU142" s="292" t="s">
        <v>81</v>
      </c>
      <c r="AV142" s="290" t="s">
        <v>81</v>
      </c>
      <c r="AW142" s="290" t="s">
        <v>29</v>
      </c>
      <c r="AX142" s="290" t="s">
        <v>72</v>
      </c>
      <c r="AY142" s="292" t="s">
        <v>158</v>
      </c>
    </row>
    <row r="143" spans="1:65" s="190" customFormat="1" ht="21.75" customHeight="1">
      <c r="A143" s="187"/>
      <c r="B143" s="188"/>
      <c r="C143" s="268" t="s">
        <v>188</v>
      </c>
      <c r="D143" s="268" t="s">
        <v>160</v>
      </c>
      <c r="E143" s="269" t="s">
        <v>1120</v>
      </c>
      <c r="F143" s="270" t="s">
        <v>1121</v>
      </c>
      <c r="G143" s="271" t="s">
        <v>163</v>
      </c>
      <c r="H143" s="272">
        <v>412.54</v>
      </c>
      <c r="I143" s="152"/>
      <c r="J143" s="273">
        <f>ROUND(I143*H143,2)</f>
        <v>0</v>
      </c>
      <c r="K143" s="274"/>
      <c r="L143" s="188"/>
      <c r="M143" s="275" t="s">
        <v>1</v>
      </c>
      <c r="N143" s="276" t="s">
        <v>37</v>
      </c>
      <c r="O143" s="277"/>
      <c r="P143" s="278">
        <f>O143*H143</f>
        <v>0</v>
      </c>
      <c r="Q143" s="278">
        <v>0</v>
      </c>
      <c r="R143" s="278">
        <f>Q143*H143</f>
        <v>0</v>
      </c>
      <c r="S143" s="278">
        <v>0</v>
      </c>
      <c r="T143" s="279">
        <f>S143*H143</f>
        <v>0</v>
      </c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R143" s="280" t="s">
        <v>164</v>
      </c>
      <c r="AT143" s="280" t="s">
        <v>160</v>
      </c>
      <c r="AU143" s="280" t="s">
        <v>81</v>
      </c>
      <c r="AY143" s="180" t="s">
        <v>158</v>
      </c>
      <c r="BE143" s="281">
        <f>IF(N143="základní",J143,0)</f>
        <v>0</v>
      </c>
      <c r="BF143" s="281">
        <f>IF(N143="snížená",J143,0)</f>
        <v>0</v>
      </c>
      <c r="BG143" s="281">
        <f>IF(N143="zákl. přenesená",J143,0)</f>
        <v>0</v>
      </c>
      <c r="BH143" s="281">
        <f>IF(N143="sníž. přenesená",J143,0)</f>
        <v>0</v>
      </c>
      <c r="BI143" s="281">
        <f>IF(N143="nulová",J143,0)</f>
        <v>0</v>
      </c>
      <c r="BJ143" s="180" t="s">
        <v>79</v>
      </c>
      <c r="BK143" s="281">
        <f>ROUND(I143*H143,2)</f>
        <v>0</v>
      </c>
      <c r="BL143" s="180" t="s">
        <v>164</v>
      </c>
      <c r="BM143" s="280" t="s">
        <v>1122</v>
      </c>
    </row>
    <row r="144" spans="2:51" s="282" customFormat="1" ht="12">
      <c r="B144" s="283"/>
      <c r="D144" s="284" t="s">
        <v>166</v>
      </c>
      <c r="E144" s="285" t="s">
        <v>1</v>
      </c>
      <c r="F144" s="286" t="s">
        <v>367</v>
      </c>
      <c r="H144" s="285" t="s">
        <v>1</v>
      </c>
      <c r="L144" s="283"/>
      <c r="M144" s="287"/>
      <c r="N144" s="288"/>
      <c r="O144" s="288"/>
      <c r="P144" s="288"/>
      <c r="Q144" s="288"/>
      <c r="R144" s="288"/>
      <c r="S144" s="288"/>
      <c r="T144" s="289"/>
      <c r="AT144" s="285" t="s">
        <v>166</v>
      </c>
      <c r="AU144" s="285" t="s">
        <v>81</v>
      </c>
      <c r="AV144" s="282" t="s">
        <v>79</v>
      </c>
      <c r="AW144" s="282" t="s">
        <v>29</v>
      </c>
      <c r="AX144" s="282" t="s">
        <v>72</v>
      </c>
      <c r="AY144" s="285" t="s">
        <v>158</v>
      </c>
    </row>
    <row r="145" spans="2:51" s="290" customFormat="1" ht="12">
      <c r="B145" s="291"/>
      <c r="D145" s="284" t="s">
        <v>166</v>
      </c>
      <c r="E145" s="292" t="s">
        <v>1</v>
      </c>
      <c r="F145" s="293" t="s">
        <v>1243</v>
      </c>
      <c r="H145" s="294">
        <v>412.54</v>
      </c>
      <c r="L145" s="291"/>
      <c r="M145" s="295"/>
      <c r="N145" s="296"/>
      <c r="O145" s="296"/>
      <c r="P145" s="296"/>
      <c r="Q145" s="296"/>
      <c r="R145" s="296"/>
      <c r="S145" s="296"/>
      <c r="T145" s="297"/>
      <c r="AT145" s="292" t="s">
        <v>166</v>
      </c>
      <c r="AU145" s="292" t="s">
        <v>81</v>
      </c>
      <c r="AV145" s="290" t="s">
        <v>81</v>
      </c>
      <c r="AW145" s="290" t="s">
        <v>29</v>
      </c>
      <c r="AX145" s="290" t="s">
        <v>72</v>
      </c>
      <c r="AY145" s="292" t="s">
        <v>158</v>
      </c>
    </row>
    <row r="146" spans="2:63" s="255" customFormat="1" ht="22.9" customHeight="1">
      <c r="B146" s="256"/>
      <c r="D146" s="257" t="s">
        <v>71</v>
      </c>
      <c r="E146" s="266" t="s">
        <v>181</v>
      </c>
      <c r="F146" s="266" t="s">
        <v>580</v>
      </c>
      <c r="J146" s="267">
        <f>BK146</f>
        <v>0</v>
      </c>
      <c r="L146" s="256"/>
      <c r="M146" s="260"/>
      <c r="N146" s="261"/>
      <c r="O146" s="261"/>
      <c r="P146" s="262">
        <f>SUM(P147:P168)</f>
        <v>0</v>
      </c>
      <c r="Q146" s="261"/>
      <c r="R146" s="262">
        <f>SUM(R147:R168)</f>
        <v>517.6633311100001</v>
      </c>
      <c r="S146" s="261"/>
      <c r="T146" s="263">
        <f>SUM(T147:T168)</f>
        <v>0</v>
      </c>
      <c r="AR146" s="257" t="s">
        <v>79</v>
      </c>
      <c r="AT146" s="264" t="s">
        <v>71</v>
      </c>
      <c r="AU146" s="264" t="s">
        <v>79</v>
      </c>
      <c r="AY146" s="257" t="s">
        <v>158</v>
      </c>
      <c r="BK146" s="265">
        <f>SUM(BK147:BK168)</f>
        <v>0</v>
      </c>
    </row>
    <row r="147" spans="1:65" s="190" customFormat="1" ht="16.5" customHeight="1">
      <c r="A147" s="187"/>
      <c r="B147" s="188"/>
      <c r="C147" s="268" t="s">
        <v>173</v>
      </c>
      <c r="D147" s="268" t="s">
        <v>160</v>
      </c>
      <c r="E147" s="269" t="s">
        <v>1244</v>
      </c>
      <c r="F147" s="270" t="s">
        <v>1245</v>
      </c>
      <c r="G147" s="271" t="s">
        <v>163</v>
      </c>
      <c r="H147" s="272">
        <v>412.54</v>
      </c>
      <c r="I147" s="152"/>
      <c r="J147" s="273">
        <f>ROUND(I147*H147,2)</f>
        <v>0</v>
      </c>
      <c r="K147" s="274"/>
      <c r="L147" s="188"/>
      <c r="M147" s="275" t="s">
        <v>1</v>
      </c>
      <c r="N147" s="276" t="s">
        <v>37</v>
      </c>
      <c r="O147" s="277"/>
      <c r="P147" s="278">
        <f>O147*H147</f>
        <v>0</v>
      </c>
      <c r="Q147" s="278">
        <v>0.414</v>
      </c>
      <c r="R147" s="278">
        <f>Q147*H147</f>
        <v>170.79156</v>
      </c>
      <c r="S147" s="278">
        <v>0</v>
      </c>
      <c r="T147" s="279">
        <f>S147*H147</f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280" t="s">
        <v>164</v>
      </c>
      <c r="AT147" s="280" t="s">
        <v>160</v>
      </c>
      <c r="AU147" s="280" t="s">
        <v>81</v>
      </c>
      <c r="AY147" s="180" t="s">
        <v>158</v>
      </c>
      <c r="BE147" s="281">
        <f>IF(N147="základní",J147,0)</f>
        <v>0</v>
      </c>
      <c r="BF147" s="281">
        <f>IF(N147="snížená",J147,0)</f>
        <v>0</v>
      </c>
      <c r="BG147" s="281">
        <f>IF(N147="zákl. přenesená",J147,0)</f>
        <v>0</v>
      </c>
      <c r="BH147" s="281">
        <f>IF(N147="sníž. přenesená",J147,0)</f>
        <v>0</v>
      </c>
      <c r="BI147" s="281">
        <f>IF(N147="nulová",J147,0)</f>
        <v>0</v>
      </c>
      <c r="BJ147" s="180" t="s">
        <v>79</v>
      </c>
      <c r="BK147" s="281">
        <f>ROUND(I147*H147,2)</f>
        <v>0</v>
      </c>
      <c r="BL147" s="180" t="s">
        <v>164</v>
      </c>
      <c r="BM147" s="280" t="s">
        <v>1246</v>
      </c>
    </row>
    <row r="148" spans="2:51" s="290" customFormat="1" ht="12">
      <c r="B148" s="291"/>
      <c r="D148" s="284" t="s">
        <v>166</v>
      </c>
      <c r="E148" s="292" t="s">
        <v>1</v>
      </c>
      <c r="F148" s="293" t="s">
        <v>1243</v>
      </c>
      <c r="H148" s="294">
        <v>412.54</v>
      </c>
      <c r="L148" s="291"/>
      <c r="M148" s="295"/>
      <c r="N148" s="296"/>
      <c r="O148" s="296"/>
      <c r="P148" s="296"/>
      <c r="Q148" s="296"/>
      <c r="R148" s="296"/>
      <c r="S148" s="296"/>
      <c r="T148" s="297"/>
      <c r="AT148" s="292" t="s">
        <v>166</v>
      </c>
      <c r="AU148" s="292" t="s">
        <v>81</v>
      </c>
      <c r="AV148" s="290" t="s">
        <v>81</v>
      </c>
      <c r="AW148" s="290" t="s">
        <v>29</v>
      </c>
      <c r="AX148" s="290" t="s">
        <v>72</v>
      </c>
      <c r="AY148" s="292" t="s">
        <v>158</v>
      </c>
    </row>
    <row r="149" spans="1:65" s="190" customFormat="1" ht="16.5" customHeight="1">
      <c r="A149" s="187"/>
      <c r="B149" s="188"/>
      <c r="C149" s="268" t="s">
        <v>196</v>
      </c>
      <c r="D149" s="268" t="s">
        <v>160</v>
      </c>
      <c r="E149" s="269" t="s">
        <v>588</v>
      </c>
      <c r="F149" s="270" t="s">
        <v>1247</v>
      </c>
      <c r="G149" s="271" t="s">
        <v>163</v>
      </c>
      <c r="H149" s="272">
        <v>412.54</v>
      </c>
      <c r="I149" s="152"/>
      <c r="J149" s="273">
        <f>ROUND(I149*H149,2)</f>
        <v>0</v>
      </c>
      <c r="K149" s="274"/>
      <c r="L149" s="188"/>
      <c r="M149" s="275" t="s">
        <v>1</v>
      </c>
      <c r="N149" s="276" t="s">
        <v>37</v>
      </c>
      <c r="O149" s="277"/>
      <c r="P149" s="278">
        <f>O149*H149</f>
        <v>0</v>
      </c>
      <c r="Q149" s="278">
        <v>0.48574</v>
      </c>
      <c r="R149" s="278">
        <f>Q149*H149</f>
        <v>200.38717960000002</v>
      </c>
      <c r="S149" s="278">
        <v>0</v>
      </c>
      <c r="T149" s="279">
        <f>S149*H149</f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280" t="s">
        <v>164</v>
      </c>
      <c r="AT149" s="280" t="s">
        <v>160</v>
      </c>
      <c r="AU149" s="280" t="s">
        <v>81</v>
      </c>
      <c r="AY149" s="180" t="s">
        <v>158</v>
      </c>
      <c r="BE149" s="281">
        <f>IF(N149="základní",J149,0)</f>
        <v>0</v>
      </c>
      <c r="BF149" s="281">
        <f>IF(N149="snížená",J149,0)</f>
        <v>0</v>
      </c>
      <c r="BG149" s="281">
        <f>IF(N149="zákl. přenesená",J149,0)</f>
        <v>0</v>
      </c>
      <c r="BH149" s="281">
        <f>IF(N149="sníž. přenesená",J149,0)</f>
        <v>0</v>
      </c>
      <c r="BI149" s="281">
        <f>IF(N149="nulová",J149,0)</f>
        <v>0</v>
      </c>
      <c r="BJ149" s="180" t="s">
        <v>79</v>
      </c>
      <c r="BK149" s="281">
        <f>ROUND(I149*H149,2)</f>
        <v>0</v>
      </c>
      <c r="BL149" s="180" t="s">
        <v>164</v>
      </c>
      <c r="BM149" s="280" t="s">
        <v>1248</v>
      </c>
    </row>
    <row r="150" spans="2:51" s="290" customFormat="1" ht="12">
      <c r="B150" s="291"/>
      <c r="D150" s="284" t="s">
        <v>166</v>
      </c>
      <c r="E150" s="292" t="s">
        <v>1</v>
      </c>
      <c r="F150" s="293" t="s">
        <v>1243</v>
      </c>
      <c r="H150" s="294">
        <v>412.54</v>
      </c>
      <c r="L150" s="291"/>
      <c r="M150" s="295"/>
      <c r="N150" s="296"/>
      <c r="O150" s="296"/>
      <c r="P150" s="296"/>
      <c r="Q150" s="296"/>
      <c r="R150" s="296"/>
      <c r="S150" s="296"/>
      <c r="T150" s="297"/>
      <c r="AT150" s="292" t="s">
        <v>166</v>
      </c>
      <c r="AU150" s="292" t="s">
        <v>81</v>
      </c>
      <c r="AV150" s="290" t="s">
        <v>81</v>
      </c>
      <c r="AW150" s="290" t="s">
        <v>29</v>
      </c>
      <c r="AX150" s="290" t="s">
        <v>72</v>
      </c>
      <c r="AY150" s="292" t="s">
        <v>158</v>
      </c>
    </row>
    <row r="151" spans="1:65" s="190" customFormat="1" ht="21.75" customHeight="1">
      <c r="A151" s="187"/>
      <c r="B151" s="188"/>
      <c r="C151" s="268" t="s">
        <v>202</v>
      </c>
      <c r="D151" s="268" t="s">
        <v>160</v>
      </c>
      <c r="E151" s="269" t="s">
        <v>592</v>
      </c>
      <c r="F151" s="270" t="s">
        <v>593</v>
      </c>
      <c r="G151" s="271" t="s">
        <v>163</v>
      </c>
      <c r="H151" s="272">
        <v>412.54</v>
      </c>
      <c r="I151" s="152"/>
      <c r="J151" s="273">
        <f>ROUND(I151*H151,2)</f>
        <v>0</v>
      </c>
      <c r="K151" s="274"/>
      <c r="L151" s="188"/>
      <c r="M151" s="275" t="s">
        <v>1</v>
      </c>
      <c r="N151" s="276" t="s">
        <v>37</v>
      </c>
      <c r="O151" s="277"/>
      <c r="P151" s="278">
        <f>O151*H151</f>
        <v>0</v>
      </c>
      <c r="Q151" s="278">
        <v>0.00034</v>
      </c>
      <c r="R151" s="278">
        <f>Q151*H151</f>
        <v>0.14026360000000002</v>
      </c>
      <c r="S151" s="278">
        <v>0</v>
      </c>
      <c r="T151" s="279">
        <f>S151*H151</f>
        <v>0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R151" s="280" t="s">
        <v>164</v>
      </c>
      <c r="AT151" s="280" t="s">
        <v>160</v>
      </c>
      <c r="AU151" s="280" t="s">
        <v>81</v>
      </c>
      <c r="AY151" s="180" t="s">
        <v>158</v>
      </c>
      <c r="BE151" s="281">
        <f>IF(N151="základní",J151,0)</f>
        <v>0</v>
      </c>
      <c r="BF151" s="281">
        <f>IF(N151="snížená",J151,0)</f>
        <v>0</v>
      </c>
      <c r="BG151" s="281">
        <f>IF(N151="zákl. přenesená",J151,0)</f>
        <v>0</v>
      </c>
      <c r="BH151" s="281">
        <f>IF(N151="sníž. přenesená",J151,0)</f>
        <v>0</v>
      </c>
      <c r="BI151" s="281">
        <f>IF(N151="nulová",J151,0)</f>
        <v>0</v>
      </c>
      <c r="BJ151" s="180" t="s">
        <v>79</v>
      </c>
      <c r="BK151" s="281">
        <f>ROUND(I151*H151,2)</f>
        <v>0</v>
      </c>
      <c r="BL151" s="180" t="s">
        <v>164</v>
      </c>
      <c r="BM151" s="280" t="s">
        <v>1249</v>
      </c>
    </row>
    <row r="152" spans="2:51" s="290" customFormat="1" ht="12">
      <c r="B152" s="291"/>
      <c r="D152" s="284" t="s">
        <v>166</v>
      </c>
      <c r="E152" s="292" t="s">
        <v>1</v>
      </c>
      <c r="F152" s="293" t="s">
        <v>1243</v>
      </c>
      <c r="H152" s="294">
        <v>412.54</v>
      </c>
      <c r="L152" s="291"/>
      <c r="M152" s="295"/>
      <c r="N152" s="296"/>
      <c r="O152" s="296"/>
      <c r="P152" s="296"/>
      <c r="Q152" s="296"/>
      <c r="R152" s="296"/>
      <c r="S152" s="296"/>
      <c r="T152" s="297"/>
      <c r="AT152" s="292" t="s">
        <v>166</v>
      </c>
      <c r="AU152" s="292" t="s">
        <v>81</v>
      </c>
      <c r="AV152" s="290" t="s">
        <v>81</v>
      </c>
      <c r="AW152" s="290" t="s">
        <v>29</v>
      </c>
      <c r="AX152" s="290" t="s">
        <v>72</v>
      </c>
      <c r="AY152" s="292" t="s">
        <v>158</v>
      </c>
    </row>
    <row r="153" spans="1:65" s="190" customFormat="1" ht="21.75" customHeight="1">
      <c r="A153" s="187"/>
      <c r="B153" s="188"/>
      <c r="C153" s="268" t="s">
        <v>207</v>
      </c>
      <c r="D153" s="268" t="s">
        <v>160</v>
      </c>
      <c r="E153" s="269" t="s">
        <v>1250</v>
      </c>
      <c r="F153" s="270" t="s">
        <v>1251</v>
      </c>
      <c r="G153" s="271" t="s">
        <v>163</v>
      </c>
      <c r="H153" s="272">
        <v>412.54</v>
      </c>
      <c r="I153" s="152"/>
      <c r="J153" s="273">
        <f>ROUND(I153*H153,2)</f>
        <v>0</v>
      </c>
      <c r="K153" s="274"/>
      <c r="L153" s="188"/>
      <c r="M153" s="275" t="s">
        <v>1</v>
      </c>
      <c r="N153" s="276" t="s">
        <v>37</v>
      </c>
      <c r="O153" s="277"/>
      <c r="P153" s="278">
        <f>O153*H153</f>
        <v>0</v>
      </c>
      <c r="Q153" s="278">
        <v>0.18152</v>
      </c>
      <c r="R153" s="278">
        <f>Q153*H153</f>
        <v>74.88426079999999</v>
      </c>
      <c r="S153" s="278">
        <v>0</v>
      </c>
      <c r="T153" s="279">
        <f>S153*H153</f>
        <v>0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R153" s="280" t="s">
        <v>164</v>
      </c>
      <c r="AT153" s="280" t="s">
        <v>160</v>
      </c>
      <c r="AU153" s="280" t="s">
        <v>81</v>
      </c>
      <c r="AY153" s="180" t="s">
        <v>158</v>
      </c>
      <c r="BE153" s="281">
        <f>IF(N153="základní",J153,0)</f>
        <v>0</v>
      </c>
      <c r="BF153" s="281">
        <f>IF(N153="snížená",J153,0)</f>
        <v>0</v>
      </c>
      <c r="BG153" s="281">
        <f>IF(N153="zákl. přenesená",J153,0)</f>
        <v>0</v>
      </c>
      <c r="BH153" s="281">
        <f>IF(N153="sníž. přenesená",J153,0)</f>
        <v>0</v>
      </c>
      <c r="BI153" s="281">
        <f>IF(N153="nulová",J153,0)</f>
        <v>0</v>
      </c>
      <c r="BJ153" s="180" t="s">
        <v>79</v>
      </c>
      <c r="BK153" s="281">
        <f>ROUND(I153*H153,2)</f>
        <v>0</v>
      </c>
      <c r="BL153" s="180" t="s">
        <v>164</v>
      </c>
      <c r="BM153" s="280" t="s">
        <v>1252</v>
      </c>
    </row>
    <row r="154" spans="2:51" s="290" customFormat="1" ht="12">
      <c r="B154" s="291"/>
      <c r="D154" s="284" t="s">
        <v>166</v>
      </c>
      <c r="E154" s="292" t="s">
        <v>1</v>
      </c>
      <c r="F154" s="293" t="s">
        <v>1243</v>
      </c>
      <c r="H154" s="294">
        <v>412.54</v>
      </c>
      <c r="L154" s="291"/>
      <c r="M154" s="295"/>
      <c r="N154" s="296"/>
      <c r="O154" s="296"/>
      <c r="P154" s="296"/>
      <c r="Q154" s="296"/>
      <c r="R154" s="296"/>
      <c r="S154" s="296"/>
      <c r="T154" s="297"/>
      <c r="AT154" s="292" t="s">
        <v>166</v>
      </c>
      <c r="AU154" s="292" t="s">
        <v>81</v>
      </c>
      <c r="AV154" s="290" t="s">
        <v>81</v>
      </c>
      <c r="AW154" s="290" t="s">
        <v>29</v>
      </c>
      <c r="AX154" s="290" t="s">
        <v>72</v>
      </c>
      <c r="AY154" s="292" t="s">
        <v>158</v>
      </c>
    </row>
    <row r="155" spans="1:65" s="190" customFormat="1" ht="21.75" customHeight="1">
      <c r="A155" s="187"/>
      <c r="B155" s="188"/>
      <c r="C155" s="268" t="s">
        <v>212</v>
      </c>
      <c r="D155" s="268" t="s">
        <v>160</v>
      </c>
      <c r="E155" s="269" t="s">
        <v>1253</v>
      </c>
      <c r="F155" s="270" t="s">
        <v>1254</v>
      </c>
      <c r="G155" s="271" t="s">
        <v>163</v>
      </c>
      <c r="H155" s="272">
        <v>412.54</v>
      </c>
      <c r="I155" s="152"/>
      <c r="J155" s="273">
        <f>ROUND(I155*H155,2)</f>
        <v>0</v>
      </c>
      <c r="K155" s="274"/>
      <c r="L155" s="188"/>
      <c r="M155" s="275" t="s">
        <v>1</v>
      </c>
      <c r="N155" s="276" t="s">
        <v>37</v>
      </c>
      <c r="O155" s="277"/>
      <c r="P155" s="278">
        <f>O155*H155</f>
        <v>0</v>
      </c>
      <c r="Q155" s="278">
        <v>0.12966</v>
      </c>
      <c r="R155" s="278">
        <f>Q155*H155</f>
        <v>53.489936400000005</v>
      </c>
      <c r="S155" s="278">
        <v>0</v>
      </c>
      <c r="T155" s="279">
        <f>S155*H155</f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280" t="s">
        <v>164</v>
      </c>
      <c r="AT155" s="280" t="s">
        <v>160</v>
      </c>
      <c r="AU155" s="280" t="s">
        <v>81</v>
      </c>
      <c r="AY155" s="180" t="s">
        <v>158</v>
      </c>
      <c r="BE155" s="281">
        <f>IF(N155="základní",J155,0)</f>
        <v>0</v>
      </c>
      <c r="BF155" s="281">
        <f>IF(N155="snížená",J155,0)</f>
        <v>0</v>
      </c>
      <c r="BG155" s="281">
        <f>IF(N155="zákl. přenesená",J155,0)</f>
        <v>0</v>
      </c>
      <c r="BH155" s="281">
        <f>IF(N155="sníž. přenesená",J155,0)</f>
        <v>0</v>
      </c>
      <c r="BI155" s="281">
        <f>IF(N155="nulová",J155,0)</f>
        <v>0</v>
      </c>
      <c r="BJ155" s="180" t="s">
        <v>79</v>
      </c>
      <c r="BK155" s="281">
        <f>ROUND(I155*H155,2)</f>
        <v>0</v>
      </c>
      <c r="BL155" s="180" t="s">
        <v>164</v>
      </c>
      <c r="BM155" s="280" t="s">
        <v>1255</v>
      </c>
    </row>
    <row r="156" spans="2:51" s="290" customFormat="1" ht="12">
      <c r="B156" s="291"/>
      <c r="D156" s="284" t="s">
        <v>166</v>
      </c>
      <c r="E156" s="292" t="s">
        <v>1</v>
      </c>
      <c r="F156" s="293" t="s">
        <v>1243</v>
      </c>
      <c r="H156" s="294">
        <v>412.54</v>
      </c>
      <c r="L156" s="291"/>
      <c r="M156" s="295"/>
      <c r="N156" s="296"/>
      <c r="O156" s="296"/>
      <c r="P156" s="296"/>
      <c r="Q156" s="296"/>
      <c r="R156" s="296"/>
      <c r="S156" s="296"/>
      <c r="T156" s="297"/>
      <c r="AT156" s="292" t="s">
        <v>166</v>
      </c>
      <c r="AU156" s="292" t="s">
        <v>81</v>
      </c>
      <c r="AV156" s="290" t="s">
        <v>81</v>
      </c>
      <c r="AW156" s="290" t="s">
        <v>29</v>
      </c>
      <c r="AX156" s="290" t="s">
        <v>72</v>
      </c>
      <c r="AY156" s="292" t="s">
        <v>158</v>
      </c>
    </row>
    <row r="157" spans="1:65" s="190" customFormat="1" ht="21.75" customHeight="1">
      <c r="A157" s="187"/>
      <c r="B157" s="188"/>
      <c r="C157" s="268" t="s">
        <v>217</v>
      </c>
      <c r="D157" s="268" t="s">
        <v>160</v>
      </c>
      <c r="E157" s="269" t="s">
        <v>1256</v>
      </c>
      <c r="F157" s="270" t="s">
        <v>1257</v>
      </c>
      <c r="G157" s="271" t="s">
        <v>226</v>
      </c>
      <c r="H157" s="272">
        <v>21.784</v>
      </c>
      <c r="I157" s="152"/>
      <c r="J157" s="273">
        <f>ROUND(I157*H157,2)</f>
        <v>0</v>
      </c>
      <c r="K157" s="274"/>
      <c r="L157" s="188"/>
      <c r="M157" s="275" t="s">
        <v>1</v>
      </c>
      <c r="N157" s="276" t="s">
        <v>37</v>
      </c>
      <c r="O157" s="277"/>
      <c r="P157" s="278">
        <f>O157*H157</f>
        <v>0</v>
      </c>
      <c r="Q157" s="278">
        <v>0.1554</v>
      </c>
      <c r="R157" s="278">
        <f>Q157*H157</f>
        <v>3.3852336</v>
      </c>
      <c r="S157" s="278">
        <v>0</v>
      </c>
      <c r="T157" s="279">
        <f>S157*H157</f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280" t="s">
        <v>164</v>
      </c>
      <c r="AT157" s="280" t="s">
        <v>160</v>
      </c>
      <c r="AU157" s="280" t="s">
        <v>81</v>
      </c>
      <c r="AY157" s="180" t="s">
        <v>158</v>
      </c>
      <c r="BE157" s="281">
        <f>IF(N157="základní",J157,0)</f>
        <v>0</v>
      </c>
      <c r="BF157" s="281">
        <f>IF(N157="snížená",J157,0)</f>
        <v>0</v>
      </c>
      <c r="BG157" s="281">
        <f>IF(N157="zákl. přenesená",J157,0)</f>
        <v>0</v>
      </c>
      <c r="BH157" s="281">
        <f>IF(N157="sníž. přenesená",J157,0)</f>
        <v>0</v>
      </c>
      <c r="BI157" s="281">
        <f>IF(N157="nulová",J157,0)</f>
        <v>0</v>
      </c>
      <c r="BJ157" s="180" t="s">
        <v>79</v>
      </c>
      <c r="BK157" s="281">
        <f>ROUND(I157*H157,2)</f>
        <v>0</v>
      </c>
      <c r="BL157" s="180" t="s">
        <v>164</v>
      </c>
      <c r="BM157" s="280" t="s">
        <v>1258</v>
      </c>
    </row>
    <row r="158" spans="2:51" s="282" customFormat="1" ht="12">
      <c r="B158" s="283"/>
      <c r="D158" s="284" t="s">
        <v>166</v>
      </c>
      <c r="E158" s="285" t="s">
        <v>1</v>
      </c>
      <c r="F158" s="286" t="s">
        <v>367</v>
      </c>
      <c r="H158" s="285" t="s">
        <v>1</v>
      </c>
      <c r="L158" s="283"/>
      <c r="M158" s="287"/>
      <c r="N158" s="288"/>
      <c r="O158" s="288"/>
      <c r="P158" s="288"/>
      <c r="Q158" s="288"/>
      <c r="R158" s="288"/>
      <c r="S158" s="288"/>
      <c r="T158" s="289"/>
      <c r="AT158" s="285" t="s">
        <v>166</v>
      </c>
      <c r="AU158" s="285" t="s">
        <v>81</v>
      </c>
      <c r="AV158" s="282" t="s">
        <v>79</v>
      </c>
      <c r="AW158" s="282" t="s">
        <v>29</v>
      </c>
      <c r="AX158" s="282" t="s">
        <v>72</v>
      </c>
      <c r="AY158" s="285" t="s">
        <v>158</v>
      </c>
    </row>
    <row r="159" spans="2:51" s="290" customFormat="1" ht="12">
      <c r="B159" s="291"/>
      <c r="D159" s="284" t="s">
        <v>166</v>
      </c>
      <c r="E159" s="292" t="s">
        <v>1</v>
      </c>
      <c r="F159" s="293" t="s">
        <v>1259</v>
      </c>
      <c r="H159" s="294">
        <v>21.784</v>
      </c>
      <c r="L159" s="291"/>
      <c r="M159" s="295"/>
      <c r="N159" s="296"/>
      <c r="O159" s="296"/>
      <c r="P159" s="296"/>
      <c r="Q159" s="296"/>
      <c r="R159" s="296"/>
      <c r="S159" s="296"/>
      <c r="T159" s="297"/>
      <c r="AT159" s="292" t="s">
        <v>166</v>
      </c>
      <c r="AU159" s="292" t="s">
        <v>81</v>
      </c>
      <c r="AV159" s="290" t="s">
        <v>81</v>
      </c>
      <c r="AW159" s="290" t="s">
        <v>29</v>
      </c>
      <c r="AX159" s="290" t="s">
        <v>72</v>
      </c>
      <c r="AY159" s="292" t="s">
        <v>158</v>
      </c>
    </row>
    <row r="160" spans="1:65" s="190" customFormat="1" ht="16.5" customHeight="1">
      <c r="A160" s="187"/>
      <c r="B160" s="188"/>
      <c r="C160" s="298" t="s">
        <v>223</v>
      </c>
      <c r="D160" s="298" t="s">
        <v>353</v>
      </c>
      <c r="E160" s="299" t="s">
        <v>1166</v>
      </c>
      <c r="F160" s="300" t="s">
        <v>1167</v>
      </c>
      <c r="G160" s="301" t="s">
        <v>226</v>
      </c>
      <c r="H160" s="302">
        <v>22.873</v>
      </c>
      <c r="I160" s="153"/>
      <c r="J160" s="303">
        <f>ROUND(I160*H160,2)</f>
        <v>0</v>
      </c>
      <c r="K160" s="304"/>
      <c r="L160" s="305"/>
      <c r="M160" s="306" t="s">
        <v>1</v>
      </c>
      <c r="N160" s="307" t="s">
        <v>37</v>
      </c>
      <c r="O160" s="277"/>
      <c r="P160" s="278">
        <f>O160*H160</f>
        <v>0</v>
      </c>
      <c r="Q160" s="278">
        <v>0.085</v>
      </c>
      <c r="R160" s="278">
        <f>Q160*H160</f>
        <v>1.9442050000000002</v>
      </c>
      <c r="S160" s="278">
        <v>0</v>
      </c>
      <c r="T160" s="279">
        <f>S160*H160</f>
        <v>0</v>
      </c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R160" s="280" t="s">
        <v>196</v>
      </c>
      <c r="AT160" s="280" t="s">
        <v>353</v>
      </c>
      <c r="AU160" s="280" t="s">
        <v>81</v>
      </c>
      <c r="AY160" s="180" t="s">
        <v>158</v>
      </c>
      <c r="BE160" s="281">
        <f>IF(N160="základní",J160,0)</f>
        <v>0</v>
      </c>
      <c r="BF160" s="281">
        <f>IF(N160="snížená",J160,0)</f>
        <v>0</v>
      </c>
      <c r="BG160" s="281">
        <f>IF(N160="zákl. přenesená",J160,0)</f>
        <v>0</v>
      </c>
      <c r="BH160" s="281">
        <f>IF(N160="sníž. přenesená",J160,0)</f>
        <v>0</v>
      </c>
      <c r="BI160" s="281">
        <f>IF(N160="nulová",J160,0)</f>
        <v>0</v>
      </c>
      <c r="BJ160" s="180" t="s">
        <v>79</v>
      </c>
      <c r="BK160" s="281">
        <f>ROUND(I160*H160,2)</f>
        <v>0</v>
      </c>
      <c r="BL160" s="180" t="s">
        <v>164</v>
      </c>
      <c r="BM160" s="280" t="s">
        <v>1168</v>
      </c>
    </row>
    <row r="161" spans="2:51" s="290" customFormat="1" ht="12">
      <c r="B161" s="291"/>
      <c r="D161" s="284" t="s">
        <v>166</v>
      </c>
      <c r="E161" s="292" t="s">
        <v>1</v>
      </c>
      <c r="F161" s="293" t="s">
        <v>1260</v>
      </c>
      <c r="H161" s="294">
        <v>22.873</v>
      </c>
      <c r="L161" s="291"/>
      <c r="M161" s="295"/>
      <c r="N161" s="296"/>
      <c r="O161" s="296"/>
      <c r="P161" s="296"/>
      <c r="Q161" s="296"/>
      <c r="R161" s="296"/>
      <c r="S161" s="296"/>
      <c r="T161" s="297"/>
      <c r="AT161" s="292" t="s">
        <v>166</v>
      </c>
      <c r="AU161" s="292" t="s">
        <v>81</v>
      </c>
      <c r="AV161" s="290" t="s">
        <v>81</v>
      </c>
      <c r="AW161" s="290" t="s">
        <v>29</v>
      </c>
      <c r="AX161" s="290" t="s">
        <v>72</v>
      </c>
      <c r="AY161" s="292" t="s">
        <v>158</v>
      </c>
    </row>
    <row r="162" spans="1:65" s="190" customFormat="1" ht="21.75" customHeight="1">
      <c r="A162" s="187"/>
      <c r="B162" s="188"/>
      <c r="C162" s="268" t="s">
        <v>230</v>
      </c>
      <c r="D162" s="268" t="s">
        <v>160</v>
      </c>
      <c r="E162" s="269" t="s">
        <v>1261</v>
      </c>
      <c r="F162" s="270" t="s">
        <v>1262</v>
      </c>
      <c r="G162" s="271" t="s">
        <v>226</v>
      </c>
      <c r="H162" s="272">
        <v>76.688</v>
      </c>
      <c r="I162" s="152"/>
      <c r="J162" s="273">
        <f>ROUND(I162*H162,2)</f>
        <v>0</v>
      </c>
      <c r="K162" s="274"/>
      <c r="L162" s="188"/>
      <c r="M162" s="275" t="s">
        <v>1</v>
      </c>
      <c r="N162" s="276" t="s">
        <v>37</v>
      </c>
      <c r="O162" s="277"/>
      <c r="P162" s="278">
        <f>O162*H162</f>
        <v>0</v>
      </c>
      <c r="Q162" s="278">
        <v>0.1295</v>
      </c>
      <c r="R162" s="278">
        <f>Q162*H162</f>
        <v>9.931096</v>
      </c>
      <c r="S162" s="278">
        <v>0</v>
      </c>
      <c r="T162" s="279">
        <f>S162*H162</f>
        <v>0</v>
      </c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R162" s="280" t="s">
        <v>164</v>
      </c>
      <c r="AT162" s="280" t="s">
        <v>160</v>
      </c>
      <c r="AU162" s="280" t="s">
        <v>81</v>
      </c>
      <c r="AY162" s="180" t="s">
        <v>158</v>
      </c>
      <c r="BE162" s="281">
        <f>IF(N162="základní",J162,0)</f>
        <v>0</v>
      </c>
      <c r="BF162" s="281">
        <f>IF(N162="snížená",J162,0)</f>
        <v>0</v>
      </c>
      <c r="BG162" s="281">
        <f>IF(N162="zákl. přenesená",J162,0)</f>
        <v>0</v>
      </c>
      <c r="BH162" s="281">
        <f>IF(N162="sníž. přenesená",J162,0)</f>
        <v>0</v>
      </c>
      <c r="BI162" s="281">
        <f>IF(N162="nulová",J162,0)</f>
        <v>0</v>
      </c>
      <c r="BJ162" s="180" t="s">
        <v>79</v>
      </c>
      <c r="BK162" s="281">
        <f>ROUND(I162*H162,2)</f>
        <v>0</v>
      </c>
      <c r="BL162" s="180" t="s">
        <v>164</v>
      </c>
      <c r="BM162" s="280" t="s">
        <v>1263</v>
      </c>
    </row>
    <row r="163" spans="2:51" s="282" customFormat="1" ht="12">
      <c r="B163" s="283"/>
      <c r="D163" s="284" t="s">
        <v>166</v>
      </c>
      <c r="E163" s="285" t="s">
        <v>1</v>
      </c>
      <c r="F163" s="286" t="s">
        <v>367</v>
      </c>
      <c r="H163" s="285" t="s">
        <v>1</v>
      </c>
      <c r="L163" s="283"/>
      <c r="M163" s="287"/>
      <c r="N163" s="288"/>
      <c r="O163" s="288"/>
      <c r="P163" s="288"/>
      <c r="Q163" s="288"/>
      <c r="R163" s="288"/>
      <c r="S163" s="288"/>
      <c r="T163" s="289"/>
      <c r="AT163" s="285" t="s">
        <v>166</v>
      </c>
      <c r="AU163" s="285" t="s">
        <v>81</v>
      </c>
      <c r="AV163" s="282" t="s">
        <v>79</v>
      </c>
      <c r="AW163" s="282" t="s">
        <v>29</v>
      </c>
      <c r="AX163" s="282" t="s">
        <v>72</v>
      </c>
      <c r="AY163" s="285" t="s">
        <v>158</v>
      </c>
    </row>
    <row r="164" spans="2:51" s="290" customFormat="1" ht="12">
      <c r="B164" s="291"/>
      <c r="D164" s="284" t="s">
        <v>166</v>
      </c>
      <c r="E164" s="292" t="s">
        <v>1</v>
      </c>
      <c r="F164" s="293" t="s">
        <v>1264</v>
      </c>
      <c r="H164" s="294">
        <v>76.688</v>
      </c>
      <c r="L164" s="291"/>
      <c r="M164" s="295"/>
      <c r="N164" s="296"/>
      <c r="O164" s="296"/>
      <c r="P164" s="296"/>
      <c r="Q164" s="296"/>
      <c r="R164" s="296"/>
      <c r="S164" s="296"/>
      <c r="T164" s="297"/>
      <c r="AT164" s="292" t="s">
        <v>166</v>
      </c>
      <c r="AU164" s="292" t="s">
        <v>81</v>
      </c>
      <c r="AV164" s="290" t="s">
        <v>81</v>
      </c>
      <c r="AW164" s="290" t="s">
        <v>29</v>
      </c>
      <c r="AX164" s="290" t="s">
        <v>72</v>
      </c>
      <c r="AY164" s="292" t="s">
        <v>158</v>
      </c>
    </row>
    <row r="165" spans="1:65" s="190" customFormat="1" ht="16.5" customHeight="1">
      <c r="A165" s="187"/>
      <c r="B165" s="188"/>
      <c r="C165" s="298" t="s">
        <v>8</v>
      </c>
      <c r="D165" s="298" t="s">
        <v>353</v>
      </c>
      <c r="E165" s="299" t="s">
        <v>1265</v>
      </c>
      <c r="F165" s="300" t="s">
        <v>1266</v>
      </c>
      <c r="G165" s="301" t="s">
        <v>226</v>
      </c>
      <c r="H165" s="302">
        <v>80.522</v>
      </c>
      <c r="I165" s="153"/>
      <c r="J165" s="303">
        <f>ROUND(I165*H165,2)</f>
        <v>0</v>
      </c>
      <c r="K165" s="304"/>
      <c r="L165" s="305"/>
      <c r="M165" s="306" t="s">
        <v>1</v>
      </c>
      <c r="N165" s="307" t="s">
        <v>37</v>
      </c>
      <c r="O165" s="277"/>
      <c r="P165" s="278">
        <f>O165*H165</f>
        <v>0</v>
      </c>
      <c r="Q165" s="278">
        <v>0.0335</v>
      </c>
      <c r="R165" s="278">
        <f>Q165*H165</f>
        <v>2.697487</v>
      </c>
      <c r="S165" s="278">
        <v>0</v>
      </c>
      <c r="T165" s="279">
        <f>S165*H165</f>
        <v>0</v>
      </c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R165" s="280" t="s">
        <v>196</v>
      </c>
      <c r="AT165" s="280" t="s">
        <v>353</v>
      </c>
      <c r="AU165" s="280" t="s">
        <v>81</v>
      </c>
      <c r="AY165" s="180" t="s">
        <v>158</v>
      </c>
      <c r="BE165" s="281">
        <f>IF(N165="základní",J165,0)</f>
        <v>0</v>
      </c>
      <c r="BF165" s="281">
        <f>IF(N165="snížená",J165,0)</f>
        <v>0</v>
      </c>
      <c r="BG165" s="281">
        <f>IF(N165="zákl. přenesená",J165,0)</f>
        <v>0</v>
      </c>
      <c r="BH165" s="281">
        <f>IF(N165="sníž. přenesená",J165,0)</f>
        <v>0</v>
      </c>
      <c r="BI165" s="281">
        <f>IF(N165="nulová",J165,0)</f>
        <v>0</v>
      </c>
      <c r="BJ165" s="180" t="s">
        <v>79</v>
      </c>
      <c r="BK165" s="281">
        <f>ROUND(I165*H165,2)</f>
        <v>0</v>
      </c>
      <c r="BL165" s="180" t="s">
        <v>164</v>
      </c>
      <c r="BM165" s="280" t="s">
        <v>1267</v>
      </c>
    </row>
    <row r="166" spans="2:51" s="290" customFormat="1" ht="12">
      <c r="B166" s="291"/>
      <c r="D166" s="284" t="s">
        <v>166</v>
      </c>
      <c r="E166" s="292" t="s">
        <v>1</v>
      </c>
      <c r="F166" s="293" t="s">
        <v>1268</v>
      </c>
      <c r="H166" s="294">
        <v>80.522</v>
      </c>
      <c r="L166" s="291"/>
      <c r="M166" s="295"/>
      <c r="N166" s="296"/>
      <c r="O166" s="296"/>
      <c r="P166" s="296"/>
      <c r="Q166" s="296"/>
      <c r="R166" s="296"/>
      <c r="S166" s="296"/>
      <c r="T166" s="297"/>
      <c r="AT166" s="292" t="s">
        <v>166</v>
      </c>
      <c r="AU166" s="292" t="s">
        <v>81</v>
      </c>
      <c r="AV166" s="290" t="s">
        <v>81</v>
      </c>
      <c r="AW166" s="290" t="s">
        <v>29</v>
      </c>
      <c r="AX166" s="290" t="s">
        <v>72</v>
      </c>
      <c r="AY166" s="292" t="s">
        <v>158</v>
      </c>
    </row>
    <row r="167" spans="1:65" s="190" customFormat="1" ht="21.75" customHeight="1">
      <c r="A167" s="187"/>
      <c r="B167" s="188"/>
      <c r="C167" s="268" t="s">
        <v>239</v>
      </c>
      <c r="D167" s="268" t="s">
        <v>160</v>
      </c>
      <c r="E167" s="269" t="s">
        <v>609</v>
      </c>
      <c r="F167" s="270" t="s">
        <v>610</v>
      </c>
      <c r="G167" s="271" t="s">
        <v>226</v>
      </c>
      <c r="H167" s="272">
        <v>19.851</v>
      </c>
      <c r="I167" s="152"/>
      <c r="J167" s="273">
        <f>ROUND(I167*H167,2)</f>
        <v>0</v>
      </c>
      <c r="K167" s="274"/>
      <c r="L167" s="188"/>
      <c r="M167" s="275" t="s">
        <v>1</v>
      </c>
      <c r="N167" s="276" t="s">
        <v>37</v>
      </c>
      <c r="O167" s="277"/>
      <c r="P167" s="278">
        <f>O167*H167</f>
        <v>0</v>
      </c>
      <c r="Q167" s="278">
        <v>0.00061</v>
      </c>
      <c r="R167" s="278">
        <f>Q167*H167</f>
        <v>0.01210911</v>
      </c>
      <c r="S167" s="278">
        <v>0</v>
      </c>
      <c r="T167" s="279">
        <f>S167*H167</f>
        <v>0</v>
      </c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R167" s="280" t="s">
        <v>164</v>
      </c>
      <c r="AT167" s="280" t="s">
        <v>160</v>
      </c>
      <c r="AU167" s="280" t="s">
        <v>81</v>
      </c>
      <c r="AY167" s="180" t="s">
        <v>158</v>
      </c>
      <c r="BE167" s="281">
        <f>IF(N167="základní",J167,0)</f>
        <v>0</v>
      </c>
      <c r="BF167" s="281">
        <f>IF(N167="snížená",J167,0)</f>
        <v>0</v>
      </c>
      <c r="BG167" s="281">
        <f>IF(N167="zákl. přenesená",J167,0)</f>
        <v>0</v>
      </c>
      <c r="BH167" s="281">
        <f>IF(N167="sníž. přenesená",J167,0)</f>
        <v>0</v>
      </c>
      <c r="BI167" s="281">
        <f>IF(N167="nulová",J167,0)</f>
        <v>0</v>
      </c>
      <c r="BJ167" s="180" t="s">
        <v>79</v>
      </c>
      <c r="BK167" s="281">
        <f>ROUND(I167*H167,2)</f>
        <v>0</v>
      </c>
      <c r="BL167" s="180" t="s">
        <v>164</v>
      </c>
      <c r="BM167" s="280" t="s">
        <v>1269</v>
      </c>
    </row>
    <row r="168" spans="2:51" s="290" customFormat="1" ht="12">
      <c r="B168" s="291"/>
      <c r="D168" s="284" t="s">
        <v>166</v>
      </c>
      <c r="E168" s="292" t="s">
        <v>1</v>
      </c>
      <c r="F168" s="293" t="s">
        <v>1270</v>
      </c>
      <c r="H168" s="294">
        <v>19.851</v>
      </c>
      <c r="L168" s="291"/>
      <c r="M168" s="295"/>
      <c r="N168" s="296"/>
      <c r="O168" s="296"/>
      <c r="P168" s="296"/>
      <c r="Q168" s="296"/>
      <c r="R168" s="296"/>
      <c r="S168" s="296"/>
      <c r="T168" s="297"/>
      <c r="AT168" s="292" t="s">
        <v>166</v>
      </c>
      <c r="AU168" s="292" t="s">
        <v>81</v>
      </c>
      <c r="AV168" s="290" t="s">
        <v>81</v>
      </c>
      <c r="AW168" s="290" t="s">
        <v>29</v>
      </c>
      <c r="AX168" s="290" t="s">
        <v>72</v>
      </c>
      <c r="AY168" s="292" t="s">
        <v>158</v>
      </c>
    </row>
    <row r="169" spans="2:63" s="255" customFormat="1" ht="22.9" customHeight="1">
      <c r="B169" s="256"/>
      <c r="D169" s="257" t="s">
        <v>71</v>
      </c>
      <c r="E169" s="266" t="s">
        <v>202</v>
      </c>
      <c r="F169" s="266" t="s">
        <v>664</v>
      </c>
      <c r="J169" s="267">
        <f>BK169</f>
        <v>0</v>
      </c>
      <c r="L169" s="256"/>
      <c r="M169" s="260"/>
      <c r="N169" s="261"/>
      <c r="O169" s="261"/>
      <c r="P169" s="262">
        <f>SUM(P170:P189)</f>
        <v>0</v>
      </c>
      <c r="Q169" s="261"/>
      <c r="R169" s="262">
        <f>SUM(R170:R189)</f>
        <v>0</v>
      </c>
      <c r="S169" s="261"/>
      <c r="T169" s="263">
        <f>SUM(T170:T189)</f>
        <v>324.57862</v>
      </c>
      <c r="AR169" s="257" t="s">
        <v>79</v>
      </c>
      <c r="AT169" s="264" t="s">
        <v>71</v>
      </c>
      <c r="AU169" s="264" t="s">
        <v>79</v>
      </c>
      <c r="AY169" s="257" t="s">
        <v>158</v>
      </c>
      <c r="BK169" s="265">
        <f>SUM(BK170:BK189)</f>
        <v>0</v>
      </c>
    </row>
    <row r="170" spans="1:65" s="190" customFormat="1" ht="16.5" customHeight="1">
      <c r="A170" s="187"/>
      <c r="B170" s="188"/>
      <c r="C170" s="268" t="s">
        <v>244</v>
      </c>
      <c r="D170" s="268" t="s">
        <v>160</v>
      </c>
      <c r="E170" s="269" t="s">
        <v>735</v>
      </c>
      <c r="F170" s="270" t="s">
        <v>736</v>
      </c>
      <c r="G170" s="271" t="s">
        <v>226</v>
      </c>
      <c r="H170" s="272">
        <v>19.851</v>
      </c>
      <c r="I170" s="152"/>
      <c r="J170" s="273">
        <f>ROUND(I170*H170,2)</f>
        <v>0</v>
      </c>
      <c r="K170" s="274"/>
      <c r="L170" s="188"/>
      <c r="M170" s="275" t="s">
        <v>1</v>
      </c>
      <c r="N170" s="276" t="s">
        <v>37</v>
      </c>
      <c r="O170" s="277"/>
      <c r="P170" s="278">
        <f>O170*H170</f>
        <v>0</v>
      </c>
      <c r="Q170" s="278">
        <v>0</v>
      </c>
      <c r="R170" s="278">
        <f>Q170*H170</f>
        <v>0</v>
      </c>
      <c r="S170" s="278">
        <v>0</v>
      </c>
      <c r="T170" s="279">
        <f>S170*H170</f>
        <v>0</v>
      </c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R170" s="280" t="s">
        <v>164</v>
      </c>
      <c r="AT170" s="280" t="s">
        <v>160</v>
      </c>
      <c r="AU170" s="280" t="s">
        <v>81</v>
      </c>
      <c r="AY170" s="180" t="s">
        <v>158</v>
      </c>
      <c r="BE170" s="281">
        <f>IF(N170="základní",J170,0)</f>
        <v>0</v>
      </c>
      <c r="BF170" s="281">
        <f>IF(N170="snížená",J170,0)</f>
        <v>0</v>
      </c>
      <c r="BG170" s="281">
        <f>IF(N170="zákl. přenesená",J170,0)</f>
        <v>0</v>
      </c>
      <c r="BH170" s="281">
        <f>IF(N170="sníž. přenesená",J170,0)</f>
        <v>0</v>
      </c>
      <c r="BI170" s="281">
        <f>IF(N170="nulová",J170,0)</f>
        <v>0</v>
      </c>
      <c r="BJ170" s="180" t="s">
        <v>79</v>
      </c>
      <c r="BK170" s="281">
        <f>ROUND(I170*H170,2)</f>
        <v>0</v>
      </c>
      <c r="BL170" s="180" t="s">
        <v>164</v>
      </c>
      <c r="BM170" s="280" t="s">
        <v>1183</v>
      </c>
    </row>
    <row r="171" spans="2:51" s="282" customFormat="1" ht="12">
      <c r="B171" s="283"/>
      <c r="D171" s="284" t="s">
        <v>166</v>
      </c>
      <c r="E171" s="285" t="s">
        <v>1</v>
      </c>
      <c r="F171" s="286" t="s">
        <v>367</v>
      </c>
      <c r="H171" s="285" t="s">
        <v>1</v>
      </c>
      <c r="L171" s="283"/>
      <c r="M171" s="287"/>
      <c r="N171" s="288"/>
      <c r="O171" s="288"/>
      <c r="P171" s="288"/>
      <c r="Q171" s="288"/>
      <c r="R171" s="288"/>
      <c r="S171" s="288"/>
      <c r="T171" s="289"/>
      <c r="AT171" s="285" t="s">
        <v>166</v>
      </c>
      <c r="AU171" s="285" t="s">
        <v>81</v>
      </c>
      <c r="AV171" s="282" t="s">
        <v>79</v>
      </c>
      <c r="AW171" s="282" t="s">
        <v>29</v>
      </c>
      <c r="AX171" s="282" t="s">
        <v>72</v>
      </c>
      <c r="AY171" s="285" t="s">
        <v>158</v>
      </c>
    </row>
    <row r="172" spans="2:51" s="290" customFormat="1" ht="12">
      <c r="B172" s="291"/>
      <c r="D172" s="284" t="s">
        <v>166</v>
      </c>
      <c r="E172" s="292" t="s">
        <v>1</v>
      </c>
      <c r="F172" s="293" t="s">
        <v>1271</v>
      </c>
      <c r="H172" s="294">
        <v>19.851</v>
      </c>
      <c r="L172" s="291"/>
      <c r="M172" s="295"/>
      <c r="N172" s="296"/>
      <c r="O172" s="296"/>
      <c r="P172" s="296"/>
      <c r="Q172" s="296"/>
      <c r="R172" s="296"/>
      <c r="S172" s="296"/>
      <c r="T172" s="297"/>
      <c r="AT172" s="292" t="s">
        <v>166</v>
      </c>
      <c r="AU172" s="292" t="s">
        <v>81</v>
      </c>
      <c r="AV172" s="290" t="s">
        <v>81</v>
      </c>
      <c r="AW172" s="290" t="s">
        <v>29</v>
      </c>
      <c r="AX172" s="290" t="s">
        <v>72</v>
      </c>
      <c r="AY172" s="292" t="s">
        <v>158</v>
      </c>
    </row>
    <row r="173" spans="1:65" s="190" customFormat="1" ht="21.75" customHeight="1">
      <c r="A173" s="187"/>
      <c r="B173" s="188"/>
      <c r="C173" s="268" t="s">
        <v>249</v>
      </c>
      <c r="D173" s="268" t="s">
        <v>160</v>
      </c>
      <c r="E173" s="269" t="s">
        <v>740</v>
      </c>
      <c r="F173" s="270" t="s">
        <v>741</v>
      </c>
      <c r="G173" s="271" t="s">
        <v>163</v>
      </c>
      <c r="H173" s="272">
        <v>377.96</v>
      </c>
      <c r="I173" s="152"/>
      <c r="J173" s="273">
        <f>ROUND(I173*H173,2)</f>
        <v>0</v>
      </c>
      <c r="K173" s="274"/>
      <c r="L173" s="188"/>
      <c r="M173" s="275" t="s">
        <v>1</v>
      </c>
      <c r="N173" s="276" t="s">
        <v>37</v>
      </c>
      <c r="O173" s="277"/>
      <c r="P173" s="278">
        <f>O173*H173</f>
        <v>0</v>
      </c>
      <c r="Q173" s="278">
        <v>0</v>
      </c>
      <c r="R173" s="278">
        <f>Q173*H173</f>
        <v>0</v>
      </c>
      <c r="S173" s="278">
        <v>0.316</v>
      </c>
      <c r="T173" s="279">
        <f>S173*H173</f>
        <v>119.43535999999999</v>
      </c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R173" s="280" t="s">
        <v>164</v>
      </c>
      <c r="AT173" s="280" t="s">
        <v>160</v>
      </c>
      <c r="AU173" s="280" t="s">
        <v>81</v>
      </c>
      <c r="AY173" s="180" t="s">
        <v>158</v>
      </c>
      <c r="BE173" s="281">
        <f>IF(N173="základní",J173,0)</f>
        <v>0</v>
      </c>
      <c r="BF173" s="281">
        <f>IF(N173="snížená",J173,0)</f>
        <v>0</v>
      </c>
      <c r="BG173" s="281">
        <f>IF(N173="zákl. přenesená",J173,0)</f>
        <v>0</v>
      </c>
      <c r="BH173" s="281">
        <f>IF(N173="sníž. přenesená",J173,0)</f>
        <v>0</v>
      </c>
      <c r="BI173" s="281">
        <f>IF(N173="nulová",J173,0)</f>
        <v>0</v>
      </c>
      <c r="BJ173" s="180" t="s">
        <v>79</v>
      </c>
      <c r="BK173" s="281">
        <f>ROUND(I173*H173,2)</f>
        <v>0</v>
      </c>
      <c r="BL173" s="180" t="s">
        <v>164</v>
      </c>
      <c r="BM173" s="280" t="s">
        <v>1272</v>
      </c>
    </row>
    <row r="174" spans="2:51" s="282" customFormat="1" ht="12">
      <c r="B174" s="283"/>
      <c r="D174" s="284" t="s">
        <v>166</v>
      </c>
      <c r="E174" s="285" t="s">
        <v>1</v>
      </c>
      <c r="F174" s="286" t="s">
        <v>367</v>
      </c>
      <c r="H174" s="285" t="s">
        <v>1</v>
      </c>
      <c r="L174" s="283"/>
      <c r="M174" s="287"/>
      <c r="N174" s="288"/>
      <c r="O174" s="288"/>
      <c r="P174" s="288"/>
      <c r="Q174" s="288"/>
      <c r="R174" s="288"/>
      <c r="S174" s="288"/>
      <c r="T174" s="289"/>
      <c r="AT174" s="285" t="s">
        <v>166</v>
      </c>
      <c r="AU174" s="285" t="s">
        <v>81</v>
      </c>
      <c r="AV174" s="282" t="s">
        <v>79</v>
      </c>
      <c r="AW174" s="282" t="s">
        <v>29</v>
      </c>
      <c r="AX174" s="282" t="s">
        <v>72</v>
      </c>
      <c r="AY174" s="285" t="s">
        <v>158</v>
      </c>
    </row>
    <row r="175" spans="2:51" s="290" customFormat="1" ht="12">
      <c r="B175" s="291"/>
      <c r="D175" s="284" t="s">
        <v>166</v>
      </c>
      <c r="E175" s="292" t="s">
        <v>1</v>
      </c>
      <c r="F175" s="293" t="s">
        <v>1273</v>
      </c>
      <c r="H175" s="294">
        <v>377.96</v>
      </c>
      <c r="L175" s="291"/>
      <c r="M175" s="295"/>
      <c r="N175" s="296"/>
      <c r="O175" s="296"/>
      <c r="P175" s="296"/>
      <c r="Q175" s="296"/>
      <c r="R175" s="296"/>
      <c r="S175" s="296"/>
      <c r="T175" s="297"/>
      <c r="AT175" s="292" t="s">
        <v>166</v>
      </c>
      <c r="AU175" s="292" t="s">
        <v>81</v>
      </c>
      <c r="AV175" s="290" t="s">
        <v>81</v>
      </c>
      <c r="AW175" s="290" t="s">
        <v>29</v>
      </c>
      <c r="AX175" s="290" t="s">
        <v>72</v>
      </c>
      <c r="AY175" s="292" t="s">
        <v>158</v>
      </c>
    </row>
    <row r="176" spans="1:65" s="190" customFormat="1" ht="21.75" customHeight="1">
      <c r="A176" s="187"/>
      <c r="B176" s="188"/>
      <c r="C176" s="268" t="s">
        <v>254</v>
      </c>
      <c r="D176" s="268" t="s">
        <v>160</v>
      </c>
      <c r="E176" s="269" t="s">
        <v>745</v>
      </c>
      <c r="F176" s="270" t="s">
        <v>746</v>
      </c>
      <c r="G176" s="271" t="s">
        <v>163</v>
      </c>
      <c r="H176" s="272">
        <v>377.96</v>
      </c>
      <c r="I176" s="152"/>
      <c r="J176" s="273">
        <f>ROUND(I176*H176,2)</f>
        <v>0</v>
      </c>
      <c r="K176" s="274"/>
      <c r="L176" s="188"/>
      <c r="M176" s="275" t="s">
        <v>1</v>
      </c>
      <c r="N176" s="276" t="s">
        <v>37</v>
      </c>
      <c r="O176" s="277"/>
      <c r="P176" s="278">
        <f>O176*H176</f>
        <v>0</v>
      </c>
      <c r="Q176" s="278">
        <v>0</v>
      </c>
      <c r="R176" s="278">
        <f>Q176*H176</f>
        <v>0</v>
      </c>
      <c r="S176" s="278">
        <v>0.44</v>
      </c>
      <c r="T176" s="279">
        <f>S176*H176</f>
        <v>166.3024</v>
      </c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R176" s="280" t="s">
        <v>164</v>
      </c>
      <c r="AT176" s="280" t="s">
        <v>160</v>
      </c>
      <c r="AU176" s="280" t="s">
        <v>81</v>
      </c>
      <c r="AY176" s="180" t="s">
        <v>158</v>
      </c>
      <c r="BE176" s="281">
        <f>IF(N176="základní",J176,0)</f>
        <v>0</v>
      </c>
      <c r="BF176" s="281">
        <f>IF(N176="snížená",J176,0)</f>
        <v>0</v>
      </c>
      <c r="BG176" s="281">
        <f>IF(N176="zákl. přenesená",J176,0)</f>
        <v>0</v>
      </c>
      <c r="BH176" s="281">
        <f>IF(N176="sníž. přenesená",J176,0)</f>
        <v>0</v>
      </c>
      <c r="BI176" s="281">
        <f>IF(N176="nulová",J176,0)</f>
        <v>0</v>
      </c>
      <c r="BJ176" s="180" t="s">
        <v>79</v>
      </c>
      <c r="BK176" s="281">
        <f>ROUND(I176*H176,2)</f>
        <v>0</v>
      </c>
      <c r="BL176" s="180" t="s">
        <v>164</v>
      </c>
      <c r="BM176" s="280" t="s">
        <v>1274</v>
      </c>
    </row>
    <row r="177" spans="2:51" s="290" customFormat="1" ht="12">
      <c r="B177" s="291"/>
      <c r="D177" s="284" t="s">
        <v>166</v>
      </c>
      <c r="E177" s="292" t="s">
        <v>1</v>
      </c>
      <c r="F177" s="293" t="s">
        <v>1275</v>
      </c>
      <c r="H177" s="294">
        <v>377.96</v>
      </c>
      <c r="L177" s="291"/>
      <c r="M177" s="295"/>
      <c r="N177" s="296"/>
      <c r="O177" s="296"/>
      <c r="P177" s="296"/>
      <c r="Q177" s="296"/>
      <c r="R177" s="296"/>
      <c r="S177" s="296"/>
      <c r="T177" s="297"/>
      <c r="AT177" s="292" t="s">
        <v>166</v>
      </c>
      <c r="AU177" s="292" t="s">
        <v>81</v>
      </c>
      <c r="AV177" s="290" t="s">
        <v>81</v>
      </c>
      <c r="AW177" s="290" t="s">
        <v>29</v>
      </c>
      <c r="AX177" s="290" t="s">
        <v>72</v>
      </c>
      <c r="AY177" s="292" t="s">
        <v>158</v>
      </c>
    </row>
    <row r="178" spans="1:65" s="190" customFormat="1" ht="16.5" customHeight="1">
      <c r="A178" s="187"/>
      <c r="B178" s="188"/>
      <c r="C178" s="268" t="s">
        <v>259</v>
      </c>
      <c r="D178" s="268" t="s">
        <v>160</v>
      </c>
      <c r="E178" s="269" t="s">
        <v>760</v>
      </c>
      <c r="F178" s="270" t="s">
        <v>761</v>
      </c>
      <c r="G178" s="271" t="s">
        <v>226</v>
      </c>
      <c r="H178" s="272">
        <v>133.934</v>
      </c>
      <c r="I178" s="152"/>
      <c r="J178" s="273">
        <f>ROUND(I178*H178,2)</f>
        <v>0</v>
      </c>
      <c r="K178" s="274"/>
      <c r="L178" s="188"/>
      <c r="M178" s="275" t="s">
        <v>1</v>
      </c>
      <c r="N178" s="276" t="s">
        <v>37</v>
      </c>
      <c r="O178" s="277"/>
      <c r="P178" s="278">
        <f>O178*H178</f>
        <v>0</v>
      </c>
      <c r="Q178" s="278">
        <v>0</v>
      </c>
      <c r="R178" s="278">
        <f>Q178*H178</f>
        <v>0</v>
      </c>
      <c r="S178" s="278">
        <v>0.29</v>
      </c>
      <c r="T178" s="279">
        <f>S178*H178</f>
        <v>38.84086</v>
      </c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R178" s="280" t="s">
        <v>164</v>
      </c>
      <c r="AT178" s="280" t="s">
        <v>160</v>
      </c>
      <c r="AU178" s="280" t="s">
        <v>81</v>
      </c>
      <c r="AY178" s="180" t="s">
        <v>158</v>
      </c>
      <c r="BE178" s="281">
        <f>IF(N178="základní",J178,0)</f>
        <v>0</v>
      </c>
      <c r="BF178" s="281">
        <f>IF(N178="snížená",J178,0)</f>
        <v>0</v>
      </c>
      <c r="BG178" s="281">
        <f>IF(N178="zákl. přenesená",J178,0)</f>
        <v>0</v>
      </c>
      <c r="BH178" s="281">
        <f>IF(N178="sníž. přenesená",J178,0)</f>
        <v>0</v>
      </c>
      <c r="BI178" s="281">
        <f>IF(N178="nulová",J178,0)</f>
        <v>0</v>
      </c>
      <c r="BJ178" s="180" t="s">
        <v>79</v>
      </c>
      <c r="BK178" s="281">
        <f>ROUND(I178*H178,2)</f>
        <v>0</v>
      </c>
      <c r="BL178" s="180" t="s">
        <v>164</v>
      </c>
      <c r="BM178" s="280" t="s">
        <v>1196</v>
      </c>
    </row>
    <row r="179" spans="2:51" s="282" customFormat="1" ht="12">
      <c r="B179" s="283"/>
      <c r="D179" s="284" t="s">
        <v>166</v>
      </c>
      <c r="E179" s="285" t="s">
        <v>1</v>
      </c>
      <c r="F179" s="286" t="s">
        <v>367</v>
      </c>
      <c r="H179" s="285" t="s">
        <v>1</v>
      </c>
      <c r="L179" s="283"/>
      <c r="M179" s="287"/>
      <c r="N179" s="288"/>
      <c r="O179" s="288"/>
      <c r="P179" s="288"/>
      <c r="Q179" s="288"/>
      <c r="R179" s="288"/>
      <c r="S179" s="288"/>
      <c r="T179" s="289"/>
      <c r="AT179" s="285" t="s">
        <v>166</v>
      </c>
      <c r="AU179" s="285" t="s">
        <v>81</v>
      </c>
      <c r="AV179" s="282" t="s">
        <v>79</v>
      </c>
      <c r="AW179" s="282" t="s">
        <v>29</v>
      </c>
      <c r="AX179" s="282" t="s">
        <v>72</v>
      </c>
      <c r="AY179" s="285" t="s">
        <v>158</v>
      </c>
    </row>
    <row r="180" spans="2:51" s="290" customFormat="1" ht="22.5">
      <c r="B180" s="291"/>
      <c r="D180" s="284" t="s">
        <v>166</v>
      </c>
      <c r="E180" s="292" t="s">
        <v>1</v>
      </c>
      <c r="F180" s="293" t="s">
        <v>1276</v>
      </c>
      <c r="H180" s="294">
        <v>133.934</v>
      </c>
      <c r="L180" s="291"/>
      <c r="M180" s="295"/>
      <c r="N180" s="296"/>
      <c r="O180" s="296"/>
      <c r="P180" s="296"/>
      <c r="Q180" s="296"/>
      <c r="R180" s="296"/>
      <c r="S180" s="296"/>
      <c r="T180" s="297"/>
      <c r="AT180" s="292" t="s">
        <v>166</v>
      </c>
      <c r="AU180" s="292" t="s">
        <v>81</v>
      </c>
      <c r="AV180" s="290" t="s">
        <v>81</v>
      </c>
      <c r="AW180" s="290" t="s">
        <v>29</v>
      </c>
      <c r="AX180" s="290" t="s">
        <v>72</v>
      </c>
      <c r="AY180" s="292" t="s">
        <v>158</v>
      </c>
    </row>
    <row r="181" spans="1:65" s="190" customFormat="1" ht="21.75" customHeight="1">
      <c r="A181" s="187"/>
      <c r="B181" s="188"/>
      <c r="C181" s="268" t="s">
        <v>7</v>
      </c>
      <c r="D181" s="268" t="s">
        <v>160</v>
      </c>
      <c r="E181" s="269" t="s">
        <v>774</v>
      </c>
      <c r="F181" s="270" t="s">
        <v>775</v>
      </c>
      <c r="G181" s="271" t="s">
        <v>315</v>
      </c>
      <c r="H181" s="272">
        <v>324.579</v>
      </c>
      <c r="I181" s="152"/>
      <c r="J181" s="273">
        <f>ROUND(I181*H181,2)</f>
        <v>0</v>
      </c>
      <c r="K181" s="274"/>
      <c r="L181" s="188"/>
      <c r="M181" s="275" t="s">
        <v>1</v>
      </c>
      <c r="N181" s="276" t="s">
        <v>37</v>
      </c>
      <c r="O181" s="277"/>
      <c r="P181" s="278">
        <f>O181*H181</f>
        <v>0</v>
      </c>
      <c r="Q181" s="278">
        <v>0</v>
      </c>
      <c r="R181" s="278">
        <f>Q181*H181</f>
        <v>0</v>
      </c>
      <c r="S181" s="278">
        <v>0</v>
      </c>
      <c r="T181" s="279">
        <f>S181*H181</f>
        <v>0</v>
      </c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R181" s="280" t="s">
        <v>164</v>
      </c>
      <c r="AT181" s="280" t="s">
        <v>160</v>
      </c>
      <c r="AU181" s="280" t="s">
        <v>81</v>
      </c>
      <c r="AY181" s="180" t="s">
        <v>158</v>
      </c>
      <c r="BE181" s="281">
        <f>IF(N181="základní",J181,0)</f>
        <v>0</v>
      </c>
      <c r="BF181" s="281">
        <f>IF(N181="snížená",J181,0)</f>
        <v>0</v>
      </c>
      <c r="BG181" s="281">
        <f>IF(N181="zákl. přenesená",J181,0)</f>
        <v>0</v>
      </c>
      <c r="BH181" s="281">
        <f>IF(N181="sníž. přenesená",J181,0)</f>
        <v>0</v>
      </c>
      <c r="BI181" s="281">
        <f>IF(N181="nulová",J181,0)</f>
        <v>0</v>
      </c>
      <c r="BJ181" s="180" t="s">
        <v>79</v>
      </c>
      <c r="BK181" s="281">
        <f>ROUND(I181*H181,2)</f>
        <v>0</v>
      </c>
      <c r="BL181" s="180" t="s">
        <v>164</v>
      </c>
      <c r="BM181" s="280" t="s">
        <v>1205</v>
      </c>
    </row>
    <row r="182" spans="2:51" s="282" customFormat="1" ht="12">
      <c r="B182" s="283"/>
      <c r="D182" s="284" t="s">
        <v>166</v>
      </c>
      <c r="E182" s="285" t="s">
        <v>1</v>
      </c>
      <c r="F182" s="286" t="s">
        <v>777</v>
      </c>
      <c r="H182" s="285" t="s">
        <v>1</v>
      </c>
      <c r="L182" s="283"/>
      <c r="M182" s="287"/>
      <c r="N182" s="288"/>
      <c r="O182" s="288"/>
      <c r="P182" s="288"/>
      <c r="Q182" s="288"/>
      <c r="R182" s="288"/>
      <c r="S182" s="288"/>
      <c r="T182" s="289"/>
      <c r="AT182" s="285" t="s">
        <v>166</v>
      </c>
      <c r="AU182" s="285" t="s">
        <v>81</v>
      </c>
      <c r="AV182" s="282" t="s">
        <v>79</v>
      </c>
      <c r="AW182" s="282" t="s">
        <v>29</v>
      </c>
      <c r="AX182" s="282" t="s">
        <v>72</v>
      </c>
      <c r="AY182" s="285" t="s">
        <v>158</v>
      </c>
    </row>
    <row r="183" spans="2:51" s="290" customFormat="1" ht="12">
      <c r="B183" s="291"/>
      <c r="D183" s="284" t="s">
        <v>166</v>
      </c>
      <c r="E183" s="292" t="s">
        <v>1</v>
      </c>
      <c r="F183" s="293" t="s">
        <v>1277</v>
      </c>
      <c r="H183" s="294">
        <v>324.579</v>
      </c>
      <c r="L183" s="291"/>
      <c r="M183" s="295"/>
      <c r="N183" s="296"/>
      <c r="O183" s="296"/>
      <c r="P183" s="296"/>
      <c r="Q183" s="296"/>
      <c r="R183" s="296"/>
      <c r="S183" s="296"/>
      <c r="T183" s="297"/>
      <c r="AT183" s="292" t="s">
        <v>166</v>
      </c>
      <c r="AU183" s="292" t="s">
        <v>81</v>
      </c>
      <c r="AV183" s="290" t="s">
        <v>81</v>
      </c>
      <c r="AW183" s="290" t="s">
        <v>29</v>
      </c>
      <c r="AX183" s="290" t="s">
        <v>72</v>
      </c>
      <c r="AY183" s="292" t="s">
        <v>158</v>
      </c>
    </row>
    <row r="184" spans="1:65" s="190" customFormat="1" ht="21.75" customHeight="1">
      <c r="A184" s="187"/>
      <c r="B184" s="188"/>
      <c r="C184" s="268" t="s">
        <v>268</v>
      </c>
      <c r="D184" s="268" t="s">
        <v>160</v>
      </c>
      <c r="E184" s="269" t="s">
        <v>780</v>
      </c>
      <c r="F184" s="270" t="s">
        <v>781</v>
      </c>
      <c r="G184" s="271" t="s">
        <v>315</v>
      </c>
      <c r="H184" s="272">
        <v>324.579</v>
      </c>
      <c r="I184" s="152"/>
      <c r="J184" s="273">
        <f>ROUND(I184*H184,2)</f>
        <v>0</v>
      </c>
      <c r="K184" s="274"/>
      <c r="L184" s="188"/>
      <c r="M184" s="275" t="s">
        <v>1</v>
      </c>
      <c r="N184" s="276" t="s">
        <v>37</v>
      </c>
      <c r="O184" s="277"/>
      <c r="P184" s="278">
        <f>O184*H184</f>
        <v>0</v>
      </c>
      <c r="Q184" s="278">
        <v>0</v>
      </c>
      <c r="R184" s="278">
        <f>Q184*H184</f>
        <v>0</v>
      </c>
      <c r="S184" s="278">
        <v>0</v>
      </c>
      <c r="T184" s="279">
        <f>S184*H184</f>
        <v>0</v>
      </c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R184" s="280" t="s">
        <v>164</v>
      </c>
      <c r="AT184" s="280" t="s">
        <v>160</v>
      </c>
      <c r="AU184" s="280" t="s">
        <v>81</v>
      </c>
      <c r="AY184" s="180" t="s">
        <v>158</v>
      </c>
      <c r="BE184" s="281">
        <f>IF(N184="základní",J184,0)</f>
        <v>0</v>
      </c>
      <c r="BF184" s="281">
        <f>IF(N184="snížená",J184,0)</f>
        <v>0</v>
      </c>
      <c r="BG184" s="281">
        <f>IF(N184="zákl. přenesená",J184,0)</f>
        <v>0</v>
      </c>
      <c r="BH184" s="281">
        <f>IF(N184="sníž. přenesená",J184,0)</f>
        <v>0</v>
      </c>
      <c r="BI184" s="281">
        <f>IF(N184="nulová",J184,0)</f>
        <v>0</v>
      </c>
      <c r="BJ184" s="180" t="s">
        <v>79</v>
      </c>
      <c r="BK184" s="281">
        <f>ROUND(I184*H184,2)</f>
        <v>0</v>
      </c>
      <c r="BL184" s="180" t="s">
        <v>164</v>
      </c>
      <c r="BM184" s="280" t="s">
        <v>1207</v>
      </c>
    </row>
    <row r="185" spans="2:51" s="290" customFormat="1" ht="12">
      <c r="B185" s="291"/>
      <c r="D185" s="284" t="s">
        <v>166</v>
      </c>
      <c r="E185" s="292" t="s">
        <v>1</v>
      </c>
      <c r="F185" s="293" t="s">
        <v>1277</v>
      </c>
      <c r="H185" s="294">
        <v>324.579</v>
      </c>
      <c r="L185" s="291"/>
      <c r="M185" s="295"/>
      <c r="N185" s="296"/>
      <c r="O185" s="296"/>
      <c r="P185" s="296"/>
      <c r="Q185" s="296"/>
      <c r="R185" s="296"/>
      <c r="S185" s="296"/>
      <c r="T185" s="297"/>
      <c r="AT185" s="292" t="s">
        <v>166</v>
      </c>
      <c r="AU185" s="292" t="s">
        <v>81</v>
      </c>
      <c r="AV185" s="290" t="s">
        <v>81</v>
      </c>
      <c r="AW185" s="290" t="s">
        <v>29</v>
      </c>
      <c r="AX185" s="290" t="s">
        <v>72</v>
      </c>
      <c r="AY185" s="292" t="s">
        <v>158</v>
      </c>
    </row>
    <row r="186" spans="1:65" s="190" customFormat="1" ht="21.75" customHeight="1">
      <c r="A186" s="187"/>
      <c r="B186" s="188"/>
      <c r="C186" s="268" t="s">
        <v>273</v>
      </c>
      <c r="D186" s="268" t="s">
        <v>160</v>
      </c>
      <c r="E186" s="269" t="s">
        <v>784</v>
      </c>
      <c r="F186" s="270" t="s">
        <v>785</v>
      </c>
      <c r="G186" s="271" t="s">
        <v>315</v>
      </c>
      <c r="H186" s="272">
        <v>9412.791</v>
      </c>
      <c r="I186" s="152"/>
      <c r="J186" s="273">
        <f>ROUND(I186*H186,2)</f>
        <v>0</v>
      </c>
      <c r="K186" s="274"/>
      <c r="L186" s="188"/>
      <c r="M186" s="275" t="s">
        <v>1</v>
      </c>
      <c r="N186" s="276" t="s">
        <v>37</v>
      </c>
      <c r="O186" s="277"/>
      <c r="P186" s="278">
        <f>O186*H186</f>
        <v>0</v>
      </c>
      <c r="Q186" s="278">
        <v>0</v>
      </c>
      <c r="R186" s="278">
        <f>Q186*H186</f>
        <v>0</v>
      </c>
      <c r="S186" s="278">
        <v>0</v>
      </c>
      <c r="T186" s="279">
        <f>S186*H186</f>
        <v>0</v>
      </c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R186" s="280" t="s">
        <v>164</v>
      </c>
      <c r="AT186" s="280" t="s">
        <v>160</v>
      </c>
      <c r="AU186" s="280" t="s">
        <v>81</v>
      </c>
      <c r="AY186" s="180" t="s">
        <v>158</v>
      </c>
      <c r="BE186" s="281">
        <f>IF(N186="základní",J186,0)</f>
        <v>0</v>
      </c>
      <c r="BF186" s="281">
        <f>IF(N186="snížená",J186,0)</f>
        <v>0</v>
      </c>
      <c r="BG186" s="281">
        <f>IF(N186="zákl. přenesená",J186,0)</f>
        <v>0</v>
      </c>
      <c r="BH186" s="281">
        <f>IF(N186="sníž. přenesená",J186,0)</f>
        <v>0</v>
      </c>
      <c r="BI186" s="281">
        <f>IF(N186="nulová",J186,0)</f>
        <v>0</v>
      </c>
      <c r="BJ186" s="180" t="s">
        <v>79</v>
      </c>
      <c r="BK186" s="281">
        <f>ROUND(I186*H186,2)</f>
        <v>0</v>
      </c>
      <c r="BL186" s="180" t="s">
        <v>164</v>
      </c>
      <c r="BM186" s="280" t="s">
        <v>1208</v>
      </c>
    </row>
    <row r="187" spans="2:51" s="290" customFormat="1" ht="12">
      <c r="B187" s="291"/>
      <c r="D187" s="284" t="s">
        <v>166</v>
      </c>
      <c r="E187" s="292" t="s">
        <v>1</v>
      </c>
      <c r="F187" s="293" t="s">
        <v>1278</v>
      </c>
      <c r="H187" s="294">
        <v>9412.791</v>
      </c>
      <c r="L187" s="291"/>
      <c r="M187" s="295"/>
      <c r="N187" s="296"/>
      <c r="O187" s="296"/>
      <c r="P187" s="296"/>
      <c r="Q187" s="296"/>
      <c r="R187" s="296"/>
      <c r="S187" s="296"/>
      <c r="T187" s="297"/>
      <c r="AT187" s="292" t="s">
        <v>166</v>
      </c>
      <c r="AU187" s="292" t="s">
        <v>81</v>
      </c>
      <c r="AV187" s="290" t="s">
        <v>81</v>
      </c>
      <c r="AW187" s="290" t="s">
        <v>29</v>
      </c>
      <c r="AX187" s="290" t="s">
        <v>72</v>
      </c>
      <c r="AY187" s="292" t="s">
        <v>158</v>
      </c>
    </row>
    <row r="188" spans="1:65" s="190" customFormat="1" ht="21.75" customHeight="1">
      <c r="A188" s="187"/>
      <c r="B188" s="188"/>
      <c r="C188" s="268" t="s">
        <v>277</v>
      </c>
      <c r="D188" s="268" t="s">
        <v>160</v>
      </c>
      <c r="E188" s="269" t="s">
        <v>789</v>
      </c>
      <c r="F188" s="270" t="s">
        <v>790</v>
      </c>
      <c r="G188" s="271" t="s">
        <v>315</v>
      </c>
      <c r="H188" s="272">
        <v>324.579</v>
      </c>
      <c r="I188" s="152"/>
      <c r="J188" s="273">
        <f>ROUND(I188*H188,2)</f>
        <v>0</v>
      </c>
      <c r="K188" s="274"/>
      <c r="L188" s="188"/>
      <c r="M188" s="275" t="s">
        <v>1</v>
      </c>
      <c r="N188" s="276" t="s">
        <v>37</v>
      </c>
      <c r="O188" s="277"/>
      <c r="P188" s="278">
        <f>O188*H188</f>
        <v>0</v>
      </c>
      <c r="Q188" s="278">
        <v>0</v>
      </c>
      <c r="R188" s="278">
        <f>Q188*H188</f>
        <v>0</v>
      </c>
      <c r="S188" s="278">
        <v>0</v>
      </c>
      <c r="T188" s="279">
        <f>S188*H188</f>
        <v>0</v>
      </c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R188" s="280" t="s">
        <v>164</v>
      </c>
      <c r="AT188" s="280" t="s">
        <v>160</v>
      </c>
      <c r="AU188" s="280" t="s">
        <v>81</v>
      </c>
      <c r="AY188" s="180" t="s">
        <v>158</v>
      </c>
      <c r="BE188" s="281">
        <f>IF(N188="základní",J188,0)</f>
        <v>0</v>
      </c>
      <c r="BF188" s="281">
        <f>IF(N188="snížená",J188,0)</f>
        <v>0</v>
      </c>
      <c r="BG188" s="281">
        <f>IF(N188="zákl. přenesená",J188,0)</f>
        <v>0</v>
      </c>
      <c r="BH188" s="281">
        <f>IF(N188="sníž. přenesená",J188,0)</f>
        <v>0</v>
      </c>
      <c r="BI188" s="281">
        <f>IF(N188="nulová",J188,0)</f>
        <v>0</v>
      </c>
      <c r="BJ188" s="180" t="s">
        <v>79</v>
      </c>
      <c r="BK188" s="281">
        <f>ROUND(I188*H188,2)</f>
        <v>0</v>
      </c>
      <c r="BL188" s="180" t="s">
        <v>164</v>
      </c>
      <c r="BM188" s="280" t="s">
        <v>1210</v>
      </c>
    </row>
    <row r="189" spans="2:51" s="290" customFormat="1" ht="12">
      <c r="B189" s="291"/>
      <c r="D189" s="284" t="s">
        <v>166</v>
      </c>
      <c r="E189" s="292" t="s">
        <v>1</v>
      </c>
      <c r="F189" s="293" t="s">
        <v>1277</v>
      </c>
      <c r="H189" s="294">
        <v>324.579</v>
      </c>
      <c r="L189" s="291"/>
      <c r="M189" s="295"/>
      <c r="N189" s="296"/>
      <c r="O189" s="296"/>
      <c r="P189" s="296"/>
      <c r="Q189" s="296"/>
      <c r="R189" s="296"/>
      <c r="S189" s="296"/>
      <c r="T189" s="297"/>
      <c r="AT189" s="292" t="s">
        <v>166</v>
      </c>
      <c r="AU189" s="292" t="s">
        <v>81</v>
      </c>
      <c r="AV189" s="290" t="s">
        <v>81</v>
      </c>
      <c r="AW189" s="290" t="s">
        <v>29</v>
      </c>
      <c r="AX189" s="290" t="s">
        <v>72</v>
      </c>
      <c r="AY189" s="292" t="s">
        <v>158</v>
      </c>
    </row>
    <row r="190" spans="2:63" s="255" customFormat="1" ht="22.9" customHeight="1">
      <c r="B190" s="256"/>
      <c r="D190" s="257" t="s">
        <v>71</v>
      </c>
      <c r="E190" s="266" t="s">
        <v>649</v>
      </c>
      <c r="F190" s="266" t="s">
        <v>792</v>
      </c>
      <c r="J190" s="267">
        <f>BK190</f>
        <v>0</v>
      </c>
      <c r="L190" s="256"/>
      <c r="M190" s="260"/>
      <c r="N190" s="261"/>
      <c r="O190" s="261"/>
      <c r="P190" s="262">
        <f>SUM(P191:P193)</f>
        <v>0</v>
      </c>
      <c r="Q190" s="261"/>
      <c r="R190" s="262">
        <f>SUM(R191:R193)</f>
        <v>0</v>
      </c>
      <c r="S190" s="261"/>
      <c r="T190" s="263">
        <f>SUM(T191:T193)</f>
        <v>0</v>
      </c>
      <c r="AR190" s="257" t="s">
        <v>79</v>
      </c>
      <c r="AT190" s="264" t="s">
        <v>71</v>
      </c>
      <c r="AU190" s="264" t="s">
        <v>79</v>
      </c>
      <c r="AY190" s="257" t="s">
        <v>158</v>
      </c>
      <c r="BK190" s="265">
        <f>SUM(BK191:BK193)</f>
        <v>0</v>
      </c>
    </row>
    <row r="191" spans="1:65" s="190" customFormat="1" ht="21.75" customHeight="1">
      <c r="A191" s="187"/>
      <c r="B191" s="188"/>
      <c r="C191" s="268" t="s">
        <v>282</v>
      </c>
      <c r="D191" s="268" t="s">
        <v>160</v>
      </c>
      <c r="E191" s="269" t="s">
        <v>1279</v>
      </c>
      <c r="F191" s="270" t="s">
        <v>1280</v>
      </c>
      <c r="G191" s="271" t="s">
        <v>315</v>
      </c>
      <c r="H191" s="272">
        <v>517.663</v>
      </c>
      <c r="I191" s="152"/>
      <c r="J191" s="273">
        <f>ROUND(I191*H191,2)</f>
        <v>0</v>
      </c>
      <c r="K191" s="274"/>
      <c r="L191" s="188"/>
      <c r="M191" s="275" t="s">
        <v>1</v>
      </c>
      <c r="N191" s="276" t="s">
        <v>37</v>
      </c>
      <c r="O191" s="277"/>
      <c r="P191" s="278">
        <f>O191*H191</f>
        <v>0</v>
      </c>
      <c r="Q191" s="278">
        <v>0</v>
      </c>
      <c r="R191" s="278">
        <f>Q191*H191</f>
        <v>0</v>
      </c>
      <c r="S191" s="278">
        <v>0</v>
      </c>
      <c r="T191" s="279">
        <f>S191*H191</f>
        <v>0</v>
      </c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R191" s="280" t="s">
        <v>164</v>
      </c>
      <c r="AT191" s="280" t="s">
        <v>160</v>
      </c>
      <c r="AU191" s="280" t="s">
        <v>81</v>
      </c>
      <c r="AY191" s="180" t="s">
        <v>158</v>
      </c>
      <c r="BE191" s="281">
        <f>IF(N191="základní",J191,0)</f>
        <v>0</v>
      </c>
      <c r="BF191" s="281">
        <f>IF(N191="snížená",J191,0)</f>
        <v>0</v>
      </c>
      <c r="BG191" s="281">
        <f>IF(N191="zákl. přenesená",J191,0)</f>
        <v>0</v>
      </c>
      <c r="BH191" s="281">
        <f>IF(N191="sníž. přenesená",J191,0)</f>
        <v>0</v>
      </c>
      <c r="BI191" s="281">
        <f>IF(N191="nulová",J191,0)</f>
        <v>0</v>
      </c>
      <c r="BJ191" s="180" t="s">
        <v>79</v>
      </c>
      <c r="BK191" s="281">
        <f>ROUND(I191*H191,2)</f>
        <v>0</v>
      </c>
      <c r="BL191" s="180" t="s">
        <v>164</v>
      </c>
      <c r="BM191" s="280" t="s">
        <v>1281</v>
      </c>
    </row>
    <row r="192" spans="2:51" s="282" customFormat="1" ht="12">
      <c r="B192" s="283"/>
      <c r="D192" s="284" t="s">
        <v>166</v>
      </c>
      <c r="E192" s="285" t="s">
        <v>1</v>
      </c>
      <c r="F192" s="286" t="s">
        <v>777</v>
      </c>
      <c r="H192" s="285" t="s">
        <v>1</v>
      </c>
      <c r="L192" s="283"/>
      <c r="M192" s="287"/>
      <c r="N192" s="288"/>
      <c r="O192" s="288"/>
      <c r="P192" s="288"/>
      <c r="Q192" s="288"/>
      <c r="R192" s="288"/>
      <c r="S192" s="288"/>
      <c r="T192" s="289"/>
      <c r="AT192" s="285" t="s">
        <v>166</v>
      </c>
      <c r="AU192" s="285" t="s">
        <v>81</v>
      </c>
      <c r="AV192" s="282" t="s">
        <v>79</v>
      </c>
      <c r="AW192" s="282" t="s">
        <v>29</v>
      </c>
      <c r="AX192" s="282" t="s">
        <v>72</v>
      </c>
      <c r="AY192" s="285" t="s">
        <v>158</v>
      </c>
    </row>
    <row r="193" spans="2:51" s="290" customFormat="1" ht="12">
      <c r="B193" s="291"/>
      <c r="D193" s="284" t="s">
        <v>166</v>
      </c>
      <c r="E193" s="292" t="s">
        <v>1</v>
      </c>
      <c r="F193" s="293" t="s">
        <v>1282</v>
      </c>
      <c r="H193" s="294">
        <v>517.663</v>
      </c>
      <c r="L193" s="291"/>
      <c r="M193" s="295"/>
      <c r="N193" s="296"/>
      <c r="O193" s="296"/>
      <c r="P193" s="296"/>
      <c r="Q193" s="296"/>
      <c r="R193" s="296"/>
      <c r="S193" s="296"/>
      <c r="T193" s="297"/>
      <c r="AT193" s="292" t="s">
        <v>166</v>
      </c>
      <c r="AU193" s="292" t="s">
        <v>81</v>
      </c>
      <c r="AV193" s="290" t="s">
        <v>81</v>
      </c>
      <c r="AW193" s="290" t="s">
        <v>29</v>
      </c>
      <c r="AX193" s="290" t="s">
        <v>72</v>
      </c>
      <c r="AY193" s="292" t="s">
        <v>158</v>
      </c>
    </row>
    <row r="194" spans="2:63" s="255" customFormat="1" ht="25.9" customHeight="1">
      <c r="B194" s="256"/>
      <c r="D194" s="257" t="s">
        <v>71</v>
      </c>
      <c r="E194" s="258" t="s">
        <v>1012</v>
      </c>
      <c r="F194" s="258" t="s">
        <v>1013</v>
      </c>
      <c r="J194" s="259">
        <f>BK194</f>
        <v>0</v>
      </c>
      <c r="L194" s="256"/>
      <c r="M194" s="260"/>
      <c r="N194" s="261"/>
      <c r="O194" s="261"/>
      <c r="P194" s="262">
        <f>P195+P201+P213</f>
        <v>0</v>
      </c>
      <c r="Q194" s="261"/>
      <c r="R194" s="262">
        <f>R195+R201+R213</f>
        <v>0</v>
      </c>
      <c r="S194" s="261"/>
      <c r="T194" s="263">
        <f>T195+T201+T213</f>
        <v>0</v>
      </c>
      <c r="AR194" s="257" t="s">
        <v>181</v>
      </c>
      <c r="AT194" s="264" t="s">
        <v>71</v>
      </c>
      <c r="AU194" s="264" t="s">
        <v>72</v>
      </c>
      <c r="AY194" s="257" t="s">
        <v>158</v>
      </c>
      <c r="BK194" s="265">
        <f>BK195+BK201+BK213</f>
        <v>0</v>
      </c>
    </row>
    <row r="195" spans="2:63" s="255" customFormat="1" ht="22.9" customHeight="1">
      <c r="B195" s="256"/>
      <c r="D195" s="257" t="s">
        <v>71</v>
      </c>
      <c r="E195" s="266" t="s">
        <v>1014</v>
      </c>
      <c r="F195" s="266" t="s">
        <v>1015</v>
      </c>
      <c r="J195" s="267">
        <f>BK195</f>
        <v>0</v>
      </c>
      <c r="L195" s="256"/>
      <c r="M195" s="260"/>
      <c r="N195" s="261"/>
      <c r="O195" s="261"/>
      <c r="P195" s="262">
        <f>SUM(P196:P200)</f>
        <v>0</v>
      </c>
      <c r="Q195" s="261"/>
      <c r="R195" s="262">
        <f>SUM(R196:R200)</f>
        <v>0</v>
      </c>
      <c r="S195" s="261"/>
      <c r="T195" s="263">
        <f>SUM(T196:T200)</f>
        <v>0</v>
      </c>
      <c r="AR195" s="257" t="s">
        <v>181</v>
      </c>
      <c r="AT195" s="264" t="s">
        <v>71</v>
      </c>
      <c r="AU195" s="264" t="s">
        <v>79</v>
      </c>
      <c r="AY195" s="257" t="s">
        <v>158</v>
      </c>
      <c r="BK195" s="265">
        <f>SUM(BK196:BK200)</f>
        <v>0</v>
      </c>
    </row>
    <row r="196" spans="1:65" s="190" customFormat="1" ht="16.5" customHeight="1">
      <c r="A196" s="187"/>
      <c r="B196" s="188"/>
      <c r="C196" s="268" t="s">
        <v>286</v>
      </c>
      <c r="D196" s="268" t="s">
        <v>160</v>
      </c>
      <c r="E196" s="269" t="s">
        <v>1017</v>
      </c>
      <c r="F196" s="270" t="s">
        <v>1018</v>
      </c>
      <c r="G196" s="271" t="s">
        <v>970</v>
      </c>
      <c r="H196" s="272">
        <v>1</v>
      </c>
      <c r="I196" s="152"/>
      <c r="J196" s="273">
        <f>ROUND(I196*H196,2)</f>
        <v>0</v>
      </c>
      <c r="K196" s="274"/>
      <c r="L196" s="188"/>
      <c r="M196" s="275" t="s">
        <v>1</v>
      </c>
      <c r="N196" s="276" t="s">
        <v>37</v>
      </c>
      <c r="O196" s="277"/>
      <c r="P196" s="278">
        <f>O196*H196</f>
        <v>0</v>
      </c>
      <c r="Q196" s="278">
        <v>0</v>
      </c>
      <c r="R196" s="278">
        <f>Q196*H196</f>
        <v>0</v>
      </c>
      <c r="S196" s="278">
        <v>0</v>
      </c>
      <c r="T196" s="279">
        <f>S196*H196</f>
        <v>0</v>
      </c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R196" s="280" t="s">
        <v>1019</v>
      </c>
      <c r="AT196" s="280" t="s">
        <v>160</v>
      </c>
      <c r="AU196" s="280" t="s">
        <v>81</v>
      </c>
      <c r="AY196" s="180" t="s">
        <v>158</v>
      </c>
      <c r="BE196" s="281">
        <f>IF(N196="základní",J196,0)</f>
        <v>0</v>
      </c>
      <c r="BF196" s="281">
        <f>IF(N196="snížená",J196,0)</f>
        <v>0</v>
      </c>
      <c r="BG196" s="281">
        <f>IF(N196="zákl. přenesená",J196,0)</f>
        <v>0</v>
      </c>
      <c r="BH196" s="281">
        <f>IF(N196="sníž. přenesená",J196,0)</f>
        <v>0</v>
      </c>
      <c r="BI196" s="281">
        <f>IF(N196="nulová",J196,0)</f>
        <v>0</v>
      </c>
      <c r="BJ196" s="180" t="s">
        <v>79</v>
      </c>
      <c r="BK196" s="281">
        <f>ROUND(I196*H196,2)</f>
        <v>0</v>
      </c>
      <c r="BL196" s="180" t="s">
        <v>1019</v>
      </c>
      <c r="BM196" s="280" t="s">
        <v>1215</v>
      </c>
    </row>
    <row r="197" spans="1:65" s="190" customFormat="1" ht="21.75" customHeight="1">
      <c r="A197" s="187"/>
      <c r="B197" s="188"/>
      <c r="C197" s="268" t="s">
        <v>290</v>
      </c>
      <c r="D197" s="268" t="s">
        <v>160</v>
      </c>
      <c r="E197" s="269" t="s">
        <v>1022</v>
      </c>
      <c r="F197" s="270" t="s">
        <v>1023</v>
      </c>
      <c r="G197" s="271" t="s">
        <v>970</v>
      </c>
      <c r="H197" s="272">
        <v>1</v>
      </c>
      <c r="I197" s="152"/>
      <c r="J197" s="273">
        <f>ROUND(I197*H197,2)</f>
        <v>0</v>
      </c>
      <c r="K197" s="274"/>
      <c r="L197" s="188"/>
      <c r="M197" s="275" t="s">
        <v>1</v>
      </c>
      <c r="N197" s="276" t="s">
        <v>37</v>
      </c>
      <c r="O197" s="277"/>
      <c r="P197" s="278">
        <f>O197*H197</f>
        <v>0</v>
      </c>
      <c r="Q197" s="278">
        <v>0</v>
      </c>
      <c r="R197" s="278">
        <f>Q197*H197</f>
        <v>0</v>
      </c>
      <c r="S197" s="278">
        <v>0</v>
      </c>
      <c r="T197" s="279">
        <f>S197*H197</f>
        <v>0</v>
      </c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R197" s="280" t="s">
        <v>1019</v>
      </c>
      <c r="AT197" s="280" t="s">
        <v>160</v>
      </c>
      <c r="AU197" s="280" t="s">
        <v>81</v>
      </c>
      <c r="AY197" s="180" t="s">
        <v>158</v>
      </c>
      <c r="BE197" s="281">
        <f>IF(N197="základní",J197,0)</f>
        <v>0</v>
      </c>
      <c r="BF197" s="281">
        <f>IF(N197="snížená",J197,0)</f>
        <v>0</v>
      </c>
      <c r="BG197" s="281">
        <f>IF(N197="zákl. přenesená",J197,0)</f>
        <v>0</v>
      </c>
      <c r="BH197" s="281">
        <f>IF(N197="sníž. přenesená",J197,0)</f>
        <v>0</v>
      </c>
      <c r="BI197" s="281">
        <f>IF(N197="nulová",J197,0)</f>
        <v>0</v>
      </c>
      <c r="BJ197" s="180" t="s">
        <v>79</v>
      </c>
      <c r="BK197" s="281">
        <f>ROUND(I197*H197,2)</f>
        <v>0</v>
      </c>
      <c r="BL197" s="180" t="s">
        <v>1019</v>
      </c>
      <c r="BM197" s="280" t="s">
        <v>1216</v>
      </c>
    </row>
    <row r="198" spans="1:65" s="190" customFormat="1" ht="16.5" customHeight="1">
      <c r="A198" s="187"/>
      <c r="B198" s="188"/>
      <c r="C198" s="268" t="s">
        <v>294</v>
      </c>
      <c r="D198" s="268" t="s">
        <v>160</v>
      </c>
      <c r="E198" s="269" t="s">
        <v>1026</v>
      </c>
      <c r="F198" s="270" t="s">
        <v>1027</v>
      </c>
      <c r="G198" s="271" t="s">
        <v>970</v>
      </c>
      <c r="H198" s="272">
        <v>1</v>
      </c>
      <c r="I198" s="152"/>
      <c r="J198" s="273">
        <f>ROUND(I198*H198,2)</f>
        <v>0</v>
      </c>
      <c r="K198" s="274"/>
      <c r="L198" s="188"/>
      <c r="M198" s="275" t="s">
        <v>1</v>
      </c>
      <c r="N198" s="276" t="s">
        <v>37</v>
      </c>
      <c r="O198" s="277"/>
      <c r="P198" s="278">
        <f>O198*H198</f>
        <v>0</v>
      </c>
      <c r="Q198" s="278">
        <v>0</v>
      </c>
      <c r="R198" s="278">
        <f>Q198*H198</f>
        <v>0</v>
      </c>
      <c r="S198" s="278">
        <v>0</v>
      </c>
      <c r="T198" s="279">
        <f>S198*H198</f>
        <v>0</v>
      </c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R198" s="280" t="s">
        <v>1019</v>
      </c>
      <c r="AT198" s="280" t="s">
        <v>160</v>
      </c>
      <c r="AU198" s="280" t="s">
        <v>81</v>
      </c>
      <c r="AY198" s="180" t="s">
        <v>158</v>
      </c>
      <c r="BE198" s="281">
        <f>IF(N198="základní",J198,0)</f>
        <v>0</v>
      </c>
      <c r="BF198" s="281">
        <f>IF(N198="snížená",J198,0)</f>
        <v>0</v>
      </c>
      <c r="BG198" s="281">
        <f>IF(N198="zákl. přenesená",J198,0)</f>
        <v>0</v>
      </c>
      <c r="BH198" s="281">
        <f>IF(N198="sníž. přenesená",J198,0)</f>
        <v>0</v>
      </c>
      <c r="BI198" s="281">
        <f>IF(N198="nulová",J198,0)</f>
        <v>0</v>
      </c>
      <c r="BJ198" s="180" t="s">
        <v>79</v>
      </c>
      <c r="BK198" s="281">
        <f>ROUND(I198*H198,2)</f>
        <v>0</v>
      </c>
      <c r="BL198" s="180" t="s">
        <v>1019</v>
      </c>
      <c r="BM198" s="280" t="s">
        <v>1217</v>
      </c>
    </row>
    <row r="199" spans="1:65" s="190" customFormat="1" ht="16.5" customHeight="1">
      <c r="A199" s="187"/>
      <c r="B199" s="188"/>
      <c r="C199" s="268" t="s">
        <v>299</v>
      </c>
      <c r="D199" s="268" t="s">
        <v>160</v>
      </c>
      <c r="E199" s="269" t="s">
        <v>1030</v>
      </c>
      <c r="F199" s="270" t="s">
        <v>1031</v>
      </c>
      <c r="G199" s="271" t="s">
        <v>970</v>
      </c>
      <c r="H199" s="272">
        <v>1</v>
      </c>
      <c r="I199" s="152"/>
      <c r="J199" s="273">
        <f>ROUND(I199*H199,2)</f>
        <v>0</v>
      </c>
      <c r="K199" s="274"/>
      <c r="L199" s="188"/>
      <c r="M199" s="275" t="s">
        <v>1</v>
      </c>
      <c r="N199" s="276" t="s">
        <v>37</v>
      </c>
      <c r="O199" s="277"/>
      <c r="P199" s="278">
        <f>O199*H199</f>
        <v>0</v>
      </c>
      <c r="Q199" s="278">
        <v>0</v>
      </c>
      <c r="R199" s="278">
        <f>Q199*H199</f>
        <v>0</v>
      </c>
      <c r="S199" s="278">
        <v>0</v>
      </c>
      <c r="T199" s="279">
        <f>S199*H199</f>
        <v>0</v>
      </c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R199" s="280" t="s">
        <v>1019</v>
      </c>
      <c r="AT199" s="280" t="s">
        <v>160</v>
      </c>
      <c r="AU199" s="280" t="s">
        <v>81</v>
      </c>
      <c r="AY199" s="180" t="s">
        <v>158</v>
      </c>
      <c r="BE199" s="281">
        <f>IF(N199="základní",J199,0)</f>
        <v>0</v>
      </c>
      <c r="BF199" s="281">
        <f>IF(N199="snížená",J199,0)</f>
        <v>0</v>
      </c>
      <c r="BG199" s="281">
        <f>IF(N199="zákl. přenesená",J199,0)</f>
        <v>0</v>
      </c>
      <c r="BH199" s="281">
        <f>IF(N199="sníž. přenesená",J199,0)</f>
        <v>0</v>
      </c>
      <c r="BI199" s="281">
        <f>IF(N199="nulová",J199,0)</f>
        <v>0</v>
      </c>
      <c r="BJ199" s="180" t="s">
        <v>79</v>
      </c>
      <c r="BK199" s="281">
        <f>ROUND(I199*H199,2)</f>
        <v>0</v>
      </c>
      <c r="BL199" s="180" t="s">
        <v>1019</v>
      </c>
      <c r="BM199" s="280" t="s">
        <v>1218</v>
      </c>
    </row>
    <row r="200" spans="1:65" s="190" customFormat="1" ht="21.75" customHeight="1">
      <c r="A200" s="187"/>
      <c r="B200" s="188"/>
      <c r="C200" s="268" t="s">
        <v>303</v>
      </c>
      <c r="D200" s="268" t="s">
        <v>160</v>
      </c>
      <c r="E200" s="269" t="s">
        <v>1034</v>
      </c>
      <c r="F200" s="270" t="s">
        <v>1035</v>
      </c>
      <c r="G200" s="271" t="s">
        <v>970</v>
      </c>
      <c r="H200" s="272">
        <v>1</v>
      </c>
      <c r="I200" s="152"/>
      <c r="J200" s="273">
        <f>ROUND(I200*H200,2)</f>
        <v>0</v>
      </c>
      <c r="K200" s="274"/>
      <c r="L200" s="188"/>
      <c r="M200" s="275" t="s">
        <v>1</v>
      </c>
      <c r="N200" s="276" t="s">
        <v>37</v>
      </c>
      <c r="O200" s="277"/>
      <c r="P200" s="278">
        <f>O200*H200</f>
        <v>0</v>
      </c>
      <c r="Q200" s="278">
        <v>0</v>
      </c>
      <c r="R200" s="278">
        <f>Q200*H200</f>
        <v>0</v>
      </c>
      <c r="S200" s="278">
        <v>0</v>
      </c>
      <c r="T200" s="279">
        <f>S200*H200</f>
        <v>0</v>
      </c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R200" s="280" t="s">
        <v>1019</v>
      </c>
      <c r="AT200" s="280" t="s">
        <v>160</v>
      </c>
      <c r="AU200" s="280" t="s">
        <v>81</v>
      </c>
      <c r="AY200" s="180" t="s">
        <v>158</v>
      </c>
      <c r="BE200" s="281">
        <f>IF(N200="základní",J200,0)</f>
        <v>0</v>
      </c>
      <c r="BF200" s="281">
        <f>IF(N200="snížená",J200,0)</f>
        <v>0</v>
      </c>
      <c r="BG200" s="281">
        <f>IF(N200="zákl. přenesená",J200,0)</f>
        <v>0</v>
      </c>
      <c r="BH200" s="281">
        <f>IF(N200="sníž. přenesená",J200,0)</f>
        <v>0</v>
      </c>
      <c r="BI200" s="281">
        <f>IF(N200="nulová",J200,0)</f>
        <v>0</v>
      </c>
      <c r="BJ200" s="180" t="s">
        <v>79</v>
      </c>
      <c r="BK200" s="281">
        <f>ROUND(I200*H200,2)</f>
        <v>0</v>
      </c>
      <c r="BL200" s="180" t="s">
        <v>1019</v>
      </c>
      <c r="BM200" s="280" t="s">
        <v>1219</v>
      </c>
    </row>
    <row r="201" spans="2:63" s="255" customFormat="1" ht="22.9" customHeight="1">
      <c r="B201" s="256"/>
      <c r="D201" s="257" t="s">
        <v>71</v>
      </c>
      <c r="E201" s="266" t="s">
        <v>1037</v>
      </c>
      <c r="F201" s="266" t="s">
        <v>1038</v>
      </c>
      <c r="J201" s="267">
        <f>BK201</f>
        <v>0</v>
      </c>
      <c r="L201" s="256"/>
      <c r="M201" s="260"/>
      <c r="N201" s="261"/>
      <c r="O201" s="261"/>
      <c r="P201" s="262">
        <f>SUM(P202:P212)</f>
        <v>0</v>
      </c>
      <c r="Q201" s="261"/>
      <c r="R201" s="262">
        <f>SUM(R202:R212)</f>
        <v>0</v>
      </c>
      <c r="S201" s="261"/>
      <c r="T201" s="263">
        <f>SUM(T202:T212)</f>
        <v>0</v>
      </c>
      <c r="AR201" s="257" t="s">
        <v>181</v>
      </c>
      <c r="AT201" s="264" t="s">
        <v>71</v>
      </c>
      <c r="AU201" s="264" t="s">
        <v>79</v>
      </c>
      <c r="AY201" s="257" t="s">
        <v>158</v>
      </c>
      <c r="BK201" s="265">
        <f>SUM(BK202:BK212)</f>
        <v>0</v>
      </c>
    </row>
    <row r="202" spans="1:65" s="190" customFormat="1" ht="21.75" customHeight="1">
      <c r="A202" s="187"/>
      <c r="B202" s="188"/>
      <c r="C202" s="268" t="s">
        <v>307</v>
      </c>
      <c r="D202" s="268" t="s">
        <v>160</v>
      </c>
      <c r="E202" s="269" t="s">
        <v>1040</v>
      </c>
      <c r="F202" s="270" t="s">
        <v>1041</v>
      </c>
      <c r="G202" s="271" t="s">
        <v>970</v>
      </c>
      <c r="H202" s="272">
        <v>1</v>
      </c>
      <c r="I202" s="152"/>
      <c r="J202" s="273">
        <f aca="true" t="shared" si="0" ref="J202:J212">ROUND(I202*H202,2)</f>
        <v>0</v>
      </c>
      <c r="K202" s="274"/>
      <c r="L202" s="188"/>
      <c r="M202" s="275" t="s">
        <v>1</v>
      </c>
      <c r="N202" s="276" t="s">
        <v>37</v>
      </c>
      <c r="O202" s="277"/>
      <c r="P202" s="278">
        <f aca="true" t="shared" si="1" ref="P202:P212">O202*H202</f>
        <v>0</v>
      </c>
      <c r="Q202" s="278">
        <v>0</v>
      </c>
      <c r="R202" s="278">
        <f aca="true" t="shared" si="2" ref="R202:R212">Q202*H202</f>
        <v>0</v>
      </c>
      <c r="S202" s="278">
        <v>0</v>
      </c>
      <c r="T202" s="279">
        <f aca="true" t="shared" si="3" ref="T202:T212">S202*H202</f>
        <v>0</v>
      </c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R202" s="280" t="s">
        <v>1019</v>
      </c>
      <c r="AT202" s="280" t="s">
        <v>160</v>
      </c>
      <c r="AU202" s="280" t="s">
        <v>81</v>
      </c>
      <c r="AY202" s="180" t="s">
        <v>158</v>
      </c>
      <c r="BE202" s="281">
        <f aca="true" t="shared" si="4" ref="BE202:BE212">IF(N202="základní",J202,0)</f>
        <v>0</v>
      </c>
      <c r="BF202" s="281">
        <f aca="true" t="shared" si="5" ref="BF202:BF212">IF(N202="snížená",J202,0)</f>
        <v>0</v>
      </c>
      <c r="BG202" s="281">
        <f aca="true" t="shared" si="6" ref="BG202:BG212">IF(N202="zákl. přenesená",J202,0)</f>
        <v>0</v>
      </c>
      <c r="BH202" s="281">
        <f aca="true" t="shared" si="7" ref="BH202:BH212">IF(N202="sníž. přenesená",J202,0)</f>
        <v>0</v>
      </c>
      <c r="BI202" s="281">
        <f aca="true" t="shared" si="8" ref="BI202:BI212">IF(N202="nulová",J202,0)</f>
        <v>0</v>
      </c>
      <c r="BJ202" s="180" t="s">
        <v>79</v>
      </c>
      <c r="BK202" s="281">
        <f aca="true" t="shared" si="9" ref="BK202:BK212">ROUND(I202*H202,2)</f>
        <v>0</v>
      </c>
      <c r="BL202" s="180" t="s">
        <v>1019</v>
      </c>
      <c r="BM202" s="280" t="s">
        <v>1220</v>
      </c>
    </row>
    <row r="203" spans="1:65" s="190" customFormat="1" ht="16.5" customHeight="1">
      <c r="A203" s="187"/>
      <c r="B203" s="188"/>
      <c r="C203" s="268" t="s">
        <v>312</v>
      </c>
      <c r="D203" s="268" t="s">
        <v>160</v>
      </c>
      <c r="E203" s="269" t="s">
        <v>1044</v>
      </c>
      <c r="F203" s="270" t="s">
        <v>1045</v>
      </c>
      <c r="G203" s="271" t="s">
        <v>970</v>
      </c>
      <c r="H203" s="272">
        <v>1</v>
      </c>
      <c r="I203" s="152"/>
      <c r="J203" s="273">
        <f t="shared" si="0"/>
        <v>0</v>
      </c>
      <c r="K203" s="274"/>
      <c r="L203" s="188"/>
      <c r="M203" s="275" t="s">
        <v>1</v>
      </c>
      <c r="N203" s="276" t="s">
        <v>37</v>
      </c>
      <c r="O203" s="277"/>
      <c r="P203" s="278">
        <f t="shared" si="1"/>
        <v>0</v>
      </c>
      <c r="Q203" s="278">
        <v>0</v>
      </c>
      <c r="R203" s="278">
        <f t="shared" si="2"/>
        <v>0</v>
      </c>
      <c r="S203" s="278">
        <v>0</v>
      </c>
      <c r="T203" s="279">
        <f t="shared" si="3"/>
        <v>0</v>
      </c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R203" s="280" t="s">
        <v>1019</v>
      </c>
      <c r="AT203" s="280" t="s">
        <v>160</v>
      </c>
      <c r="AU203" s="280" t="s">
        <v>81</v>
      </c>
      <c r="AY203" s="180" t="s">
        <v>158</v>
      </c>
      <c r="BE203" s="281">
        <f t="shared" si="4"/>
        <v>0</v>
      </c>
      <c r="BF203" s="281">
        <f t="shared" si="5"/>
        <v>0</v>
      </c>
      <c r="BG203" s="281">
        <f t="shared" si="6"/>
        <v>0</v>
      </c>
      <c r="BH203" s="281">
        <f t="shared" si="7"/>
        <v>0</v>
      </c>
      <c r="BI203" s="281">
        <f t="shared" si="8"/>
        <v>0</v>
      </c>
      <c r="BJ203" s="180" t="s">
        <v>79</v>
      </c>
      <c r="BK203" s="281">
        <f t="shared" si="9"/>
        <v>0</v>
      </c>
      <c r="BL203" s="180" t="s">
        <v>1019</v>
      </c>
      <c r="BM203" s="280" t="s">
        <v>1221</v>
      </c>
    </row>
    <row r="204" spans="1:65" s="190" customFormat="1" ht="16.5" customHeight="1">
      <c r="A204" s="187"/>
      <c r="B204" s="188"/>
      <c r="C204" s="268" t="s">
        <v>318</v>
      </c>
      <c r="D204" s="268" t="s">
        <v>160</v>
      </c>
      <c r="E204" s="269" t="s">
        <v>1048</v>
      </c>
      <c r="F204" s="270" t="s">
        <v>1049</v>
      </c>
      <c r="G204" s="271" t="s">
        <v>970</v>
      </c>
      <c r="H204" s="272">
        <v>1</v>
      </c>
      <c r="I204" s="152"/>
      <c r="J204" s="273">
        <f t="shared" si="0"/>
        <v>0</v>
      </c>
      <c r="K204" s="274"/>
      <c r="L204" s="188"/>
      <c r="M204" s="275" t="s">
        <v>1</v>
      </c>
      <c r="N204" s="276" t="s">
        <v>37</v>
      </c>
      <c r="O204" s="277"/>
      <c r="P204" s="278">
        <f t="shared" si="1"/>
        <v>0</v>
      </c>
      <c r="Q204" s="278">
        <v>0</v>
      </c>
      <c r="R204" s="278">
        <f t="shared" si="2"/>
        <v>0</v>
      </c>
      <c r="S204" s="278">
        <v>0</v>
      </c>
      <c r="T204" s="279">
        <f t="shared" si="3"/>
        <v>0</v>
      </c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R204" s="280" t="s">
        <v>1019</v>
      </c>
      <c r="AT204" s="280" t="s">
        <v>160</v>
      </c>
      <c r="AU204" s="280" t="s">
        <v>81</v>
      </c>
      <c r="AY204" s="180" t="s">
        <v>158</v>
      </c>
      <c r="BE204" s="281">
        <f t="shared" si="4"/>
        <v>0</v>
      </c>
      <c r="BF204" s="281">
        <f t="shared" si="5"/>
        <v>0</v>
      </c>
      <c r="BG204" s="281">
        <f t="shared" si="6"/>
        <v>0</v>
      </c>
      <c r="BH204" s="281">
        <f t="shared" si="7"/>
        <v>0</v>
      </c>
      <c r="BI204" s="281">
        <f t="shared" si="8"/>
        <v>0</v>
      </c>
      <c r="BJ204" s="180" t="s">
        <v>79</v>
      </c>
      <c r="BK204" s="281">
        <f t="shared" si="9"/>
        <v>0</v>
      </c>
      <c r="BL204" s="180" t="s">
        <v>1019</v>
      </c>
      <c r="BM204" s="280" t="s">
        <v>1222</v>
      </c>
    </row>
    <row r="205" spans="1:65" s="190" customFormat="1" ht="16.5" customHeight="1">
      <c r="A205" s="187"/>
      <c r="B205" s="188"/>
      <c r="C205" s="268" t="s">
        <v>323</v>
      </c>
      <c r="D205" s="268" t="s">
        <v>160</v>
      </c>
      <c r="E205" s="269" t="s">
        <v>1052</v>
      </c>
      <c r="F205" s="270" t="s">
        <v>1053</v>
      </c>
      <c r="G205" s="271" t="s">
        <v>970</v>
      </c>
      <c r="H205" s="272">
        <v>1</v>
      </c>
      <c r="I205" s="152"/>
      <c r="J205" s="273">
        <f t="shared" si="0"/>
        <v>0</v>
      </c>
      <c r="K205" s="274"/>
      <c r="L205" s="188"/>
      <c r="M205" s="275" t="s">
        <v>1</v>
      </c>
      <c r="N205" s="276" t="s">
        <v>37</v>
      </c>
      <c r="O205" s="277"/>
      <c r="P205" s="278">
        <f t="shared" si="1"/>
        <v>0</v>
      </c>
      <c r="Q205" s="278">
        <v>0</v>
      </c>
      <c r="R205" s="278">
        <f t="shared" si="2"/>
        <v>0</v>
      </c>
      <c r="S205" s="278">
        <v>0</v>
      </c>
      <c r="T205" s="279">
        <f t="shared" si="3"/>
        <v>0</v>
      </c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R205" s="280" t="s">
        <v>1019</v>
      </c>
      <c r="AT205" s="280" t="s">
        <v>160</v>
      </c>
      <c r="AU205" s="280" t="s">
        <v>81</v>
      </c>
      <c r="AY205" s="180" t="s">
        <v>158</v>
      </c>
      <c r="BE205" s="281">
        <f t="shared" si="4"/>
        <v>0</v>
      </c>
      <c r="BF205" s="281">
        <f t="shared" si="5"/>
        <v>0</v>
      </c>
      <c r="BG205" s="281">
        <f t="shared" si="6"/>
        <v>0</v>
      </c>
      <c r="BH205" s="281">
        <f t="shared" si="7"/>
        <v>0</v>
      </c>
      <c r="BI205" s="281">
        <f t="shared" si="8"/>
        <v>0</v>
      </c>
      <c r="BJ205" s="180" t="s">
        <v>79</v>
      </c>
      <c r="BK205" s="281">
        <f t="shared" si="9"/>
        <v>0</v>
      </c>
      <c r="BL205" s="180" t="s">
        <v>1019</v>
      </c>
      <c r="BM205" s="280" t="s">
        <v>1223</v>
      </c>
    </row>
    <row r="206" spans="1:65" s="190" customFormat="1" ht="16.5" customHeight="1">
      <c r="A206" s="187"/>
      <c r="B206" s="188"/>
      <c r="C206" s="268" t="s">
        <v>328</v>
      </c>
      <c r="D206" s="268" t="s">
        <v>160</v>
      </c>
      <c r="E206" s="269" t="s">
        <v>1056</v>
      </c>
      <c r="F206" s="270" t="s">
        <v>1057</v>
      </c>
      <c r="G206" s="271" t="s">
        <v>970</v>
      </c>
      <c r="H206" s="272">
        <v>1</v>
      </c>
      <c r="I206" s="152"/>
      <c r="J206" s="273">
        <f t="shared" si="0"/>
        <v>0</v>
      </c>
      <c r="K206" s="274"/>
      <c r="L206" s="188"/>
      <c r="M206" s="275" t="s">
        <v>1</v>
      </c>
      <c r="N206" s="276" t="s">
        <v>37</v>
      </c>
      <c r="O206" s="277"/>
      <c r="P206" s="278">
        <f t="shared" si="1"/>
        <v>0</v>
      </c>
      <c r="Q206" s="278">
        <v>0</v>
      </c>
      <c r="R206" s="278">
        <f t="shared" si="2"/>
        <v>0</v>
      </c>
      <c r="S206" s="278">
        <v>0</v>
      </c>
      <c r="T206" s="279">
        <f t="shared" si="3"/>
        <v>0</v>
      </c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R206" s="280" t="s">
        <v>1019</v>
      </c>
      <c r="AT206" s="280" t="s">
        <v>160</v>
      </c>
      <c r="AU206" s="280" t="s">
        <v>81</v>
      </c>
      <c r="AY206" s="180" t="s">
        <v>158</v>
      </c>
      <c r="BE206" s="281">
        <f t="shared" si="4"/>
        <v>0</v>
      </c>
      <c r="BF206" s="281">
        <f t="shared" si="5"/>
        <v>0</v>
      </c>
      <c r="BG206" s="281">
        <f t="shared" si="6"/>
        <v>0</v>
      </c>
      <c r="BH206" s="281">
        <f t="shared" si="7"/>
        <v>0</v>
      </c>
      <c r="BI206" s="281">
        <f t="shared" si="8"/>
        <v>0</v>
      </c>
      <c r="BJ206" s="180" t="s">
        <v>79</v>
      </c>
      <c r="BK206" s="281">
        <f t="shared" si="9"/>
        <v>0</v>
      </c>
      <c r="BL206" s="180" t="s">
        <v>1019</v>
      </c>
      <c r="BM206" s="280" t="s">
        <v>1224</v>
      </c>
    </row>
    <row r="207" spans="1:65" s="190" customFormat="1" ht="21.75" customHeight="1">
      <c r="A207" s="187"/>
      <c r="B207" s="188"/>
      <c r="C207" s="268" t="s">
        <v>332</v>
      </c>
      <c r="D207" s="268" t="s">
        <v>160</v>
      </c>
      <c r="E207" s="269" t="s">
        <v>1060</v>
      </c>
      <c r="F207" s="270" t="s">
        <v>1061</v>
      </c>
      <c r="G207" s="271" t="s">
        <v>970</v>
      </c>
      <c r="H207" s="272">
        <v>1</v>
      </c>
      <c r="I207" s="152"/>
      <c r="J207" s="273">
        <f t="shared" si="0"/>
        <v>0</v>
      </c>
      <c r="K207" s="274"/>
      <c r="L207" s="188"/>
      <c r="M207" s="275" t="s">
        <v>1</v>
      </c>
      <c r="N207" s="276" t="s">
        <v>37</v>
      </c>
      <c r="O207" s="277"/>
      <c r="P207" s="278">
        <f t="shared" si="1"/>
        <v>0</v>
      </c>
      <c r="Q207" s="278">
        <v>0</v>
      </c>
      <c r="R207" s="278">
        <f t="shared" si="2"/>
        <v>0</v>
      </c>
      <c r="S207" s="278">
        <v>0</v>
      </c>
      <c r="T207" s="279">
        <f t="shared" si="3"/>
        <v>0</v>
      </c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R207" s="280" t="s">
        <v>1019</v>
      </c>
      <c r="AT207" s="280" t="s">
        <v>160</v>
      </c>
      <c r="AU207" s="280" t="s">
        <v>81</v>
      </c>
      <c r="AY207" s="180" t="s">
        <v>158</v>
      </c>
      <c r="BE207" s="281">
        <f t="shared" si="4"/>
        <v>0</v>
      </c>
      <c r="BF207" s="281">
        <f t="shared" si="5"/>
        <v>0</v>
      </c>
      <c r="BG207" s="281">
        <f t="shared" si="6"/>
        <v>0</v>
      </c>
      <c r="BH207" s="281">
        <f t="shared" si="7"/>
        <v>0</v>
      </c>
      <c r="BI207" s="281">
        <f t="shared" si="8"/>
        <v>0</v>
      </c>
      <c r="BJ207" s="180" t="s">
        <v>79</v>
      </c>
      <c r="BK207" s="281">
        <f t="shared" si="9"/>
        <v>0</v>
      </c>
      <c r="BL207" s="180" t="s">
        <v>1019</v>
      </c>
      <c r="BM207" s="280" t="s">
        <v>1225</v>
      </c>
    </row>
    <row r="208" spans="1:65" s="190" customFormat="1" ht="16.5" customHeight="1">
      <c r="A208" s="187"/>
      <c r="B208" s="188"/>
      <c r="C208" s="268" t="s">
        <v>335</v>
      </c>
      <c r="D208" s="268" t="s">
        <v>160</v>
      </c>
      <c r="E208" s="269" t="s">
        <v>1064</v>
      </c>
      <c r="F208" s="270" t="s">
        <v>1065</v>
      </c>
      <c r="G208" s="271" t="s">
        <v>970</v>
      </c>
      <c r="H208" s="272">
        <v>1</v>
      </c>
      <c r="I208" s="152"/>
      <c r="J208" s="273">
        <f t="shared" si="0"/>
        <v>0</v>
      </c>
      <c r="K208" s="274"/>
      <c r="L208" s="188"/>
      <c r="M208" s="275" t="s">
        <v>1</v>
      </c>
      <c r="N208" s="276" t="s">
        <v>37</v>
      </c>
      <c r="O208" s="277"/>
      <c r="P208" s="278">
        <f t="shared" si="1"/>
        <v>0</v>
      </c>
      <c r="Q208" s="278">
        <v>0</v>
      </c>
      <c r="R208" s="278">
        <f t="shared" si="2"/>
        <v>0</v>
      </c>
      <c r="S208" s="278">
        <v>0</v>
      </c>
      <c r="T208" s="279">
        <f t="shared" si="3"/>
        <v>0</v>
      </c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R208" s="280" t="s">
        <v>1019</v>
      </c>
      <c r="AT208" s="280" t="s">
        <v>160</v>
      </c>
      <c r="AU208" s="280" t="s">
        <v>81</v>
      </c>
      <c r="AY208" s="180" t="s">
        <v>158</v>
      </c>
      <c r="BE208" s="281">
        <f t="shared" si="4"/>
        <v>0</v>
      </c>
      <c r="BF208" s="281">
        <f t="shared" si="5"/>
        <v>0</v>
      </c>
      <c r="BG208" s="281">
        <f t="shared" si="6"/>
        <v>0</v>
      </c>
      <c r="BH208" s="281">
        <f t="shared" si="7"/>
        <v>0</v>
      </c>
      <c r="BI208" s="281">
        <f t="shared" si="8"/>
        <v>0</v>
      </c>
      <c r="BJ208" s="180" t="s">
        <v>79</v>
      </c>
      <c r="BK208" s="281">
        <f t="shared" si="9"/>
        <v>0</v>
      </c>
      <c r="BL208" s="180" t="s">
        <v>1019</v>
      </c>
      <c r="BM208" s="280" t="s">
        <v>1226</v>
      </c>
    </row>
    <row r="209" spans="1:65" s="190" customFormat="1" ht="16.5" customHeight="1">
      <c r="A209" s="187"/>
      <c r="B209" s="188"/>
      <c r="C209" s="268" t="s">
        <v>342</v>
      </c>
      <c r="D209" s="268" t="s">
        <v>160</v>
      </c>
      <c r="E209" s="269" t="s">
        <v>1068</v>
      </c>
      <c r="F209" s="270" t="s">
        <v>1069</v>
      </c>
      <c r="G209" s="271" t="s">
        <v>970</v>
      </c>
      <c r="H209" s="272">
        <v>1</v>
      </c>
      <c r="I209" s="152"/>
      <c r="J209" s="273">
        <f t="shared" si="0"/>
        <v>0</v>
      </c>
      <c r="K209" s="274"/>
      <c r="L209" s="188"/>
      <c r="M209" s="275" t="s">
        <v>1</v>
      </c>
      <c r="N209" s="276" t="s">
        <v>37</v>
      </c>
      <c r="O209" s="277"/>
      <c r="P209" s="278">
        <f t="shared" si="1"/>
        <v>0</v>
      </c>
      <c r="Q209" s="278">
        <v>0</v>
      </c>
      <c r="R209" s="278">
        <f t="shared" si="2"/>
        <v>0</v>
      </c>
      <c r="S209" s="278">
        <v>0</v>
      </c>
      <c r="T209" s="279">
        <f t="shared" si="3"/>
        <v>0</v>
      </c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R209" s="280" t="s">
        <v>1019</v>
      </c>
      <c r="AT209" s="280" t="s">
        <v>160</v>
      </c>
      <c r="AU209" s="280" t="s">
        <v>81</v>
      </c>
      <c r="AY209" s="180" t="s">
        <v>158</v>
      </c>
      <c r="BE209" s="281">
        <f t="shared" si="4"/>
        <v>0</v>
      </c>
      <c r="BF209" s="281">
        <f t="shared" si="5"/>
        <v>0</v>
      </c>
      <c r="BG209" s="281">
        <f t="shared" si="6"/>
        <v>0</v>
      </c>
      <c r="BH209" s="281">
        <f t="shared" si="7"/>
        <v>0</v>
      </c>
      <c r="BI209" s="281">
        <f t="shared" si="8"/>
        <v>0</v>
      </c>
      <c r="BJ209" s="180" t="s">
        <v>79</v>
      </c>
      <c r="BK209" s="281">
        <f t="shared" si="9"/>
        <v>0</v>
      </c>
      <c r="BL209" s="180" t="s">
        <v>1019</v>
      </c>
      <c r="BM209" s="280" t="s">
        <v>1227</v>
      </c>
    </row>
    <row r="210" spans="1:65" s="190" customFormat="1" ht="16.5" customHeight="1">
      <c r="A210" s="187"/>
      <c r="B210" s="188"/>
      <c r="C210" s="268" t="s">
        <v>346</v>
      </c>
      <c r="D210" s="268" t="s">
        <v>160</v>
      </c>
      <c r="E210" s="269" t="s">
        <v>1072</v>
      </c>
      <c r="F210" s="270" t="s">
        <v>1073</v>
      </c>
      <c r="G210" s="271" t="s">
        <v>970</v>
      </c>
      <c r="H210" s="272">
        <v>1</v>
      </c>
      <c r="I210" s="152"/>
      <c r="J210" s="273">
        <f t="shared" si="0"/>
        <v>0</v>
      </c>
      <c r="K210" s="274"/>
      <c r="L210" s="188"/>
      <c r="M210" s="275" t="s">
        <v>1</v>
      </c>
      <c r="N210" s="276" t="s">
        <v>37</v>
      </c>
      <c r="O210" s="277"/>
      <c r="P210" s="278">
        <f t="shared" si="1"/>
        <v>0</v>
      </c>
      <c r="Q210" s="278">
        <v>0</v>
      </c>
      <c r="R210" s="278">
        <f t="shared" si="2"/>
        <v>0</v>
      </c>
      <c r="S210" s="278">
        <v>0</v>
      </c>
      <c r="T210" s="279">
        <f t="shared" si="3"/>
        <v>0</v>
      </c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R210" s="280" t="s">
        <v>1019</v>
      </c>
      <c r="AT210" s="280" t="s">
        <v>160</v>
      </c>
      <c r="AU210" s="280" t="s">
        <v>81</v>
      </c>
      <c r="AY210" s="180" t="s">
        <v>158</v>
      </c>
      <c r="BE210" s="281">
        <f t="shared" si="4"/>
        <v>0</v>
      </c>
      <c r="BF210" s="281">
        <f t="shared" si="5"/>
        <v>0</v>
      </c>
      <c r="BG210" s="281">
        <f t="shared" si="6"/>
        <v>0</v>
      </c>
      <c r="BH210" s="281">
        <f t="shared" si="7"/>
        <v>0</v>
      </c>
      <c r="BI210" s="281">
        <f t="shared" si="8"/>
        <v>0</v>
      </c>
      <c r="BJ210" s="180" t="s">
        <v>79</v>
      </c>
      <c r="BK210" s="281">
        <f t="shared" si="9"/>
        <v>0</v>
      </c>
      <c r="BL210" s="180" t="s">
        <v>1019</v>
      </c>
      <c r="BM210" s="280" t="s">
        <v>1228</v>
      </c>
    </row>
    <row r="211" spans="1:65" s="190" customFormat="1" ht="16.5" customHeight="1">
      <c r="A211" s="187"/>
      <c r="B211" s="188"/>
      <c r="C211" s="268" t="s">
        <v>352</v>
      </c>
      <c r="D211" s="268" t="s">
        <v>160</v>
      </c>
      <c r="E211" s="269" t="s">
        <v>1076</v>
      </c>
      <c r="F211" s="270" t="s">
        <v>1077</v>
      </c>
      <c r="G211" s="271" t="s">
        <v>970</v>
      </c>
      <c r="H211" s="272">
        <v>1</v>
      </c>
      <c r="I211" s="152"/>
      <c r="J211" s="273">
        <f t="shared" si="0"/>
        <v>0</v>
      </c>
      <c r="K211" s="274"/>
      <c r="L211" s="188"/>
      <c r="M211" s="275" t="s">
        <v>1</v>
      </c>
      <c r="N211" s="276" t="s">
        <v>37</v>
      </c>
      <c r="O211" s="277"/>
      <c r="P211" s="278">
        <f t="shared" si="1"/>
        <v>0</v>
      </c>
      <c r="Q211" s="278">
        <v>0</v>
      </c>
      <c r="R211" s="278">
        <f t="shared" si="2"/>
        <v>0</v>
      </c>
      <c r="S211" s="278">
        <v>0</v>
      </c>
      <c r="T211" s="279">
        <f t="shared" si="3"/>
        <v>0</v>
      </c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R211" s="280" t="s">
        <v>1019</v>
      </c>
      <c r="AT211" s="280" t="s">
        <v>160</v>
      </c>
      <c r="AU211" s="280" t="s">
        <v>81</v>
      </c>
      <c r="AY211" s="180" t="s">
        <v>158</v>
      </c>
      <c r="BE211" s="281">
        <f t="shared" si="4"/>
        <v>0</v>
      </c>
      <c r="BF211" s="281">
        <f t="shared" si="5"/>
        <v>0</v>
      </c>
      <c r="BG211" s="281">
        <f t="shared" si="6"/>
        <v>0</v>
      </c>
      <c r="BH211" s="281">
        <f t="shared" si="7"/>
        <v>0</v>
      </c>
      <c r="BI211" s="281">
        <f t="shared" si="8"/>
        <v>0</v>
      </c>
      <c r="BJ211" s="180" t="s">
        <v>79</v>
      </c>
      <c r="BK211" s="281">
        <f t="shared" si="9"/>
        <v>0</v>
      </c>
      <c r="BL211" s="180" t="s">
        <v>1019</v>
      </c>
      <c r="BM211" s="280" t="s">
        <v>1229</v>
      </c>
    </row>
    <row r="212" spans="1:65" s="190" customFormat="1" ht="16.5" customHeight="1">
      <c r="A212" s="187"/>
      <c r="B212" s="188"/>
      <c r="C212" s="268" t="s">
        <v>358</v>
      </c>
      <c r="D212" s="268" t="s">
        <v>160</v>
      </c>
      <c r="E212" s="269" t="s">
        <v>1080</v>
      </c>
      <c r="F212" s="270" t="s">
        <v>1081</v>
      </c>
      <c r="G212" s="271" t="s">
        <v>970</v>
      </c>
      <c r="H212" s="272">
        <v>1</v>
      </c>
      <c r="I212" s="152"/>
      <c r="J212" s="273">
        <f t="shared" si="0"/>
        <v>0</v>
      </c>
      <c r="K212" s="274"/>
      <c r="L212" s="188"/>
      <c r="M212" s="275" t="s">
        <v>1</v>
      </c>
      <c r="N212" s="276" t="s">
        <v>37</v>
      </c>
      <c r="O212" s="277"/>
      <c r="P212" s="278">
        <f t="shared" si="1"/>
        <v>0</v>
      </c>
      <c r="Q212" s="278">
        <v>0</v>
      </c>
      <c r="R212" s="278">
        <f t="shared" si="2"/>
        <v>0</v>
      </c>
      <c r="S212" s="278">
        <v>0</v>
      </c>
      <c r="T212" s="279">
        <f t="shared" si="3"/>
        <v>0</v>
      </c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R212" s="280" t="s">
        <v>1019</v>
      </c>
      <c r="AT212" s="280" t="s">
        <v>160</v>
      </c>
      <c r="AU212" s="280" t="s">
        <v>81</v>
      </c>
      <c r="AY212" s="180" t="s">
        <v>158</v>
      </c>
      <c r="BE212" s="281">
        <f t="shared" si="4"/>
        <v>0</v>
      </c>
      <c r="BF212" s="281">
        <f t="shared" si="5"/>
        <v>0</v>
      </c>
      <c r="BG212" s="281">
        <f t="shared" si="6"/>
        <v>0</v>
      </c>
      <c r="BH212" s="281">
        <f t="shared" si="7"/>
        <v>0</v>
      </c>
      <c r="BI212" s="281">
        <f t="shared" si="8"/>
        <v>0</v>
      </c>
      <c r="BJ212" s="180" t="s">
        <v>79</v>
      </c>
      <c r="BK212" s="281">
        <f t="shared" si="9"/>
        <v>0</v>
      </c>
      <c r="BL212" s="180" t="s">
        <v>1019</v>
      </c>
      <c r="BM212" s="280" t="s">
        <v>1230</v>
      </c>
    </row>
    <row r="213" spans="2:63" s="255" customFormat="1" ht="22.9" customHeight="1">
      <c r="B213" s="256"/>
      <c r="D213" s="257" t="s">
        <v>71</v>
      </c>
      <c r="E213" s="266" t="s">
        <v>1083</v>
      </c>
      <c r="F213" s="266" t="s">
        <v>1084</v>
      </c>
      <c r="J213" s="267">
        <f>BK213</f>
        <v>0</v>
      </c>
      <c r="L213" s="256"/>
      <c r="M213" s="260"/>
      <c r="N213" s="261"/>
      <c r="O213" s="261"/>
      <c r="P213" s="262">
        <f>SUM(P214:P216)</f>
        <v>0</v>
      </c>
      <c r="Q213" s="261"/>
      <c r="R213" s="262">
        <f>SUM(R214:R216)</f>
        <v>0</v>
      </c>
      <c r="S213" s="261"/>
      <c r="T213" s="263">
        <f>SUM(T214:T216)</f>
        <v>0</v>
      </c>
      <c r="AR213" s="257" t="s">
        <v>181</v>
      </c>
      <c r="AT213" s="264" t="s">
        <v>71</v>
      </c>
      <c r="AU213" s="264" t="s">
        <v>79</v>
      </c>
      <c r="AY213" s="257" t="s">
        <v>158</v>
      </c>
      <c r="BK213" s="265">
        <f>SUM(BK214:BK216)</f>
        <v>0</v>
      </c>
    </row>
    <row r="214" spans="1:65" s="190" customFormat="1" ht="16.5" customHeight="1">
      <c r="A214" s="187"/>
      <c r="B214" s="188"/>
      <c r="C214" s="268" t="s">
        <v>363</v>
      </c>
      <c r="D214" s="268" t="s">
        <v>160</v>
      </c>
      <c r="E214" s="269" t="s">
        <v>1086</v>
      </c>
      <c r="F214" s="270" t="s">
        <v>1087</v>
      </c>
      <c r="G214" s="271" t="s">
        <v>970</v>
      </c>
      <c r="H214" s="272">
        <v>1</v>
      </c>
      <c r="I214" s="152"/>
      <c r="J214" s="273">
        <f>ROUND(I214*H214,2)</f>
        <v>0</v>
      </c>
      <c r="K214" s="274"/>
      <c r="L214" s="188"/>
      <c r="M214" s="275" t="s">
        <v>1</v>
      </c>
      <c r="N214" s="276" t="s">
        <v>37</v>
      </c>
      <c r="O214" s="277"/>
      <c r="P214" s="278">
        <f>O214*H214</f>
        <v>0</v>
      </c>
      <c r="Q214" s="278">
        <v>0</v>
      </c>
      <c r="R214" s="278">
        <f>Q214*H214</f>
        <v>0</v>
      </c>
      <c r="S214" s="278">
        <v>0</v>
      </c>
      <c r="T214" s="279">
        <f>S214*H214</f>
        <v>0</v>
      </c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R214" s="280" t="s">
        <v>1019</v>
      </c>
      <c r="AT214" s="280" t="s">
        <v>160</v>
      </c>
      <c r="AU214" s="280" t="s">
        <v>81</v>
      </c>
      <c r="AY214" s="180" t="s">
        <v>158</v>
      </c>
      <c r="BE214" s="281">
        <f>IF(N214="základní",J214,0)</f>
        <v>0</v>
      </c>
      <c r="BF214" s="281">
        <f>IF(N214="snížená",J214,0)</f>
        <v>0</v>
      </c>
      <c r="BG214" s="281">
        <f>IF(N214="zákl. přenesená",J214,0)</f>
        <v>0</v>
      </c>
      <c r="BH214" s="281">
        <f>IF(N214="sníž. přenesená",J214,0)</f>
        <v>0</v>
      </c>
      <c r="BI214" s="281">
        <f>IF(N214="nulová",J214,0)</f>
        <v>0</v>
      </c>
      <c r="BJ214" s="180" t="s">
        <v>79</v>
      </c>
      <c r="BK214" s="281">
        <f>ROUND(I214*H214,2)</f>
        <v>0</v>
      </c>
      <c r="BL214" s="180" t="s">
        <v>1019</v>
      </c>
      <c r="BM214" s="280" t="s">
        <v>1231</v>
      </c>
    </row>
    <row r="215" spans="1:65" s="190" customFormat="1" ht="16.5" customHeight="1">
      <c r="A215" s="187"/>
      <c r="B215" s="188"/>
      <c r="C215" s="268" t="s">
        <v>369</v>
      </c>
      <c r="D215" s="268" t="s">
        <v>160</v>
      </c>
      <c r="E215" s="269" t="s">
        <v>1090</v>
      </c>
      <c r="F215" s="270" t="s">
        <v>1091</v>
      </c>
      <c r="G215" s="271" t="s">
        <v>970</v>
      </c>
      <c r="H215" s="272">
        <v>1</v>
      </c>
      <c r="I215" s="152"/>
      <c r="J215" s="273">
        <f>ROUND(I215*H215,2)</f>
        <v>0</v>
      </c>
      <c r="K215" s="274"/>
      <c r="L215" s="188"/>
      <c r="M215" s="275" t="s">
        <v>1</v>
      </c>
      <c r="N215" s="276" t="s">
        <v>37</v>
      </c>
      <c r="O215" s="277"/>
      <c r="P215" s="278">
        <f>O215*H215</f>
        <v>0</v>
      </c>
      <c r="Q215" s="278">
        <v>0</v>
      </c>
      <c r="R215" s="278">
        <f>Q215*H215</f>
        <v>0</v>
      </c>
      <c r="S215" s="278">
        <v>0</v>
      </c>
      <c r="T215" s="279">
        <f>S215*H215</f>
        <v>0</v>
      </c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R215" s="280" t="s">
        <v>1019</v>
      </c>
      <c r="AT215" s="280" t="s">
        <v>160</v>
      </c>
      <c r="AU215" s="280" t="s">
        <v>81</v>
      </c>
      <c r="AY215" s="180" t="s">
        <v>158</v>
      </c>
      <c r="BE215" s="281">
        <f>IF(N215="základní",J215,0)</f>
        <v>0</v>
      </c>
      <c r="BF215" s="281">
        <f>IF(N215="snížená",J215,0)</f>
        <v>0</v>
      </c>
      <c r="BG215" s="281">
        <f>IF(N215="zákl. přenesená",J215,0)</f>
        <v>0</v>
      </c>
      <c r="BH215" s="281">
        <f>IF(N215="sníž. přenesená",J215,0)</f>
        <v>0</v>
      </c>
      <c r="BI215" s="281">
        <f>IF(N215="nulová",J215,0)</f>
        <v>0</v>
      </c>
      <c r="BJ215" s="180" t="s">
        <v>79</v>
      </c>
      <c r="BK215" s="281">
        <f>ROUND(I215*H215,2)</f>
        <v>0</v>
      </c>
      <c r="BL215" s="180" t="s">
        <v>1019</v>
      </c>
      <c r="BM215" s="280" t="s">
        <v>1232</v>
      </c>
    </row>
    <row r="216" spans="1:65" s="190" customFormat="1" ht="16.5" customHeight="1">
      <c r="A216" s="187"/>
      <c r="B216" s="188"/>
      <c r="C216" s="268" t="s">
        <v>374</v>
      </c>
      <c r="D216" s="268" t="s">
        <v>160</v>
      </c>
      <c r="E216" s="269" t="s">
        <v>1094</v>
      </c>
      <c r="F216" s="270" t="s">
        <v>1095</v>
      </c>
      <c r="G216" s="271" t="s">
        <v>970</v>
      </c>
      <c r="H216" s="272">
        <v>1</v>
      </c>
      <c r="I216" s="152"/>
      <c r="J216" s="273">
        <f>ROUND(I216*H216,2)</f>
        <v>0</v>
      </c>
      <c r="K216" s="274"/>
      <c r="L216" s="188"/>
      <c r="M216" s="308" t="s">
        <v>1</v>
      </c>
      <c r="N216" s="309" t="s">
        <v>37</v>
      </c>
      <c r="O216" s="310"/>
      <c r="P216" s="311">
        <f>O216*H216</f>
        <v>0</v>
      </c>
      <c r="Q216" s="311">
        <v>0</v>
      </c>
      <c r="R216" s="311">
        <f>Q216*H216</f>
        <v>0</v>
      </c>
      <c r="S216" s="311">
        <v>0</v>
      </c>
      <c r="T216" s="312">
        <f>S216*H216</f>
        <v>0</v>
      </c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R216" s="280" t="s">
        <v>1019</v>
      </c>
      <c r="AT216" s="280" t="s">
        <v>160</v>
      </c>
      <c r="AU216" s="280" t="s">
        <v>81</v>
      </c>
      <c r="AY216" s="180" t="s">
        <v>158</v>
      </c>
      <c r="BE216" s="281">
        <f>IF(N216="základní",J216,0)</f>
        <v>0</v>
      </c>
      <c r="BF216" s="281">
        <f>IF(N216="snížená",J216,0)</f>
        <v>0</v>
      </c>
      <c r="BG216" s="281">
        <f>IF(N216="zákl. přenesená",J216,0)</f>
        <v>0</v>
      </c>
      <c r="BH216" s="281">
        <f>IF(N216="sníž. přenesená",J216,0)</f>
        <v>0</v>
      </c>
      <c r="BI216" s="281">
        <f>IF(N216="nulová",J216,0)</f>
        <v>0</v>
      </c>
      <c r="BJ216" s="180" t="s">
        <v>79</v>
      </c>
      <c r="BK216" s="281">
        <f>ROUND(I216*H216,2)</f>
        <v>0</v>
      </c>
      <c r="BL216" s="180" t="s">
        <v>1019</v>
      </c>
      <c r="BM216" s="280" t="s">
        <v>1233</v>
      </c>
    </row>
    <row r="217" spans="1:31" s="190" customFormat="1" ht="6.95" customHeight="1">
      <c r="A217" s="187"/>
      <c r="B217" s="219"/>
      <c r="C217" s="220"/>
      <c r="D217" s="220"/>
      <c r="E217" s="220"/>
      <c r="F217" s="220"/>
      <c r="G217" s="220"/>
      <c r="H217" s="220"/>
      <c r="I217" s="220"/>
      <c r="J217" s="220"/>
      <c r="K217" s="220"/>
      <c r="L217" s="188"/>
      <c r="M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</row>
  </sheetData>
  <sheetProtection algorithmName="SHA-512" hashValue="JBeozTIyq8UzcFshCK+8kdbzdOscONO1KmQy3g/oUy/A+eKEF5TWCrHSJNPrCwPIt3sjqjoMLFu3l4ZGVI62pA==" saltValue="Y3i5iV9XzsBq0LYjYqPxRQ==" spinCount="100000" sheet="1" objects="1" scenarios="1"/>
  <autoFilter ref="C128:K216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79" customWidth="1"/>
    <col min="2" max="2" width="1.7109375" style="179" customWidth="1"/>
    <col min="3" max="3" width="4.140625" style="179" customWidth="1"/>
    <col min="4" max="4" width="4.28125" style="179" customWidth="1"/>
    <col min="5" max="5" width="17.140625" style="179" customWidth="1"/>
    <col min="6" max="6" width="50.8515625" style="179" customWidth="1"/>
    <col min="7" max="7" width="7.00390625" style="179" customWidth="1"/>
    <col min="8" max="8" width="11.421875" style="179" customWidth="1"/>
    <col min="9" max="10" width="20.140625" style="179" customWidth="1"/>
    <col min="11" max="11" width="20.140625" style="179" hidden="1" customWidth="1"/>
    <col min="12" max="12" width="9.28125" style="179" customWidth="1"/>
    <col min="13" max="13" width="10.8515625" style="179" hidden="1" customWidth="1"/>
    <col min="14" max="14" width="9.28125" style="179" hidden="1" customWidth="1"/>
    <col min="15" max="20" width="14.140625" style="179" hidden="1" customWidth="1"/>
    <col min="21" max="21" width="16.28125" style="179" hidden="1" customWidth="1"/>
    <col min="22" max="22" width="12.28125" style="179" customWidth="1"/>
    <col min="23" max="23" width="16.28125" style="179" customWidth="1"/>
    <col min="24" max="24" width="12.28125" style="179" customWidth="1"/>
    <col min="25" max="25" width="15.00390625" style="179" customWidth="1"/>
    <col min="26" max="26" width="11.00390625" style="179" customWidth="1"/>
    <col min="27" max="27" width="15.00390625" style="179" customWidth="1"/>
    <col min="28" max="28" width="16.28125" style="179" customWidth="1"/>
    <col min="29" max="29" width="11.00390625" style="179" customWidth="1"/>
    <col min="30" max="30" width="15.00390625" style="179" customWidth="1"/>
    <col min="31" max="31" width="16.28125" style="179" customWidth="1"/>
    <col min="32" max="43" width="9.28125" style="179" customWidth="1"/>
    <col min="44" max="65" width="9.28125" style="179" hidden="1" customWidth="1"/>
    <col min="66" max="16384" width="9.28125" style="179" customWidth="1"/>
  </cols>
  <sheetData>
    <row r="1" ht="12"/>
    <row r="2" spans="12:46" ht="36.95" customHeight="1">
      <c r="L2" s="370" t="s">
        <v>5</v>
      </c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80" t="s">
        <v>100</v>
      </c>
    </row>
    <row r="3" spans="2:46" ht="6.95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3"/>
      <c r="AT3" s="180" t="s">
        <v>81</v>
      </c>
    </row>
    <row r="4" spans="2:46" ht="24.95" customHeight="1">
      <c r="B4" s="183"/>
      <c r="D4" s="184" t="s">
        <v>115</v>
      </c>
      <c r="L4" s="183"/>
      <c r="M4" s="185" t="s">
        <v>10</v>
      </c>
      <c r="AT4" s="180" t="s">
        <v>3</v>
      </c>
    </row>
    <row r="5" spans="2:12" ht="6.95" customHeight="1">
      <c r="B5" s="183"/>
      <c r="L5" s="183"/>
    </row>
    <row r="6" spans="2:12" ht="12" customHeight="1">
      <c r="B6" s="183"/>
      <c r="D6" s="186" t="s">
        <v>16</v>
      </c>
      <c r="L6" s="183"/>
    </row>
    <row r="7" spans="2:12" ht="16.5" customHeight="1">
      <c r="B7" s="183"/>
      <c r="E7" s="372" t="str">
        <f>'Rekapitulace stavby'!K6</f>
        <v>Novostavba patrového parkoviště Bezručova IV, Benešov</v>
      </c>
      <c r="F7" s="373"/>
      <c r="G7" s="373"/>
      <c r="H7" s="373"/>
      <c r="L7" s="183"/>
    </row>
    <row r="8" spans="2:12" ht="12" customHeight="1">
      <c r="B8" s="183"/>
      <c r="D8" s="186" t="s">
        <v>116</v>
      </c>
      <c r="L8" s="183"/>
    </row>
    <row r="9" spans="1:31" s="190" customFormat="1" ht="16.5" customHeight="1">
      <c r="A9" s="187"/>
      <c r="B9" s="188"/>
      <c r="C9" s="187"/>
      <c r="D9" s="187"/>
      <c r="E9" s="372" t="s">
        <v>1283</v>
      </c>
      <c r="F9" s="369"/>
      <c r="G9" s="369"/>
      <c r="H9" s="369"/>
      <c r="I9" s="187"/>
      <c r="J9" s="187"/>
      <c r="K9" s="187"/>
      <c r="L9" s="189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31" s="190" customFormat="1" ht="12" customHeight="1">
      <c r="A10" s="187"/>
      <c r="B10" s="188"/>
      <c r="C10" s="187"/>
      <c r="D10" s="186" t="s">
        <v>118</v>
      </c>
      <c r="E10" s="187"/>
      <c r="F10" s="187"/>
      <c r="G10" s="187"/>
      <c r="H10" s="187"/>
      <c r="I10" s="187"/>
      <c r="J10" s="187"/>
      <c r="K10" s="187"/>
      <c r="L10" s="189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31" s="190" customFormat="1" ht="16.5" customHeight="1">
      <c r="A11" s="187"/>
      <c r="B11" s="188"/>
      <c r="C11" s="187"/>
      <c r="D11" s="187"/>
      <c r="E11" s="368" t="s">
        <v>1284</v>
      </c>
      <c r="F11" s="369"/>
      <c r="G11" s="369"/>
      <c r="H11" s="369"/>
      <c r="I11" s="187"/>
      <c r="J11" s="187"/>
      <c r="K11" s="187"/>
      <c r="L11" s="189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31" s="190" customFormat="1" ht="12">
      <c r="A12" s="187"/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9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31" s="190" customFormat="1" ht="12" customHeight="1">
      <c r="A13" s="187"/>
      <c r="B13" s="188"/>
      <c r="C13" s="187"/>
      <c r="D13" s="186" t="s">
        <v>18</v>
      </c>
      <c r="E13" s="187"/>
      <c r="F13" s="191" t="s">
        <v>1</v>
      </c>
      <c r="G13" s="187"/>
      <c r="H13" s="187"/>
      <c r="I13" s="186" t="s">
        <v>19</v>
      </c>
      <c r="J13" s="191" t="s">
        <v>1</v>
      </c>
      <c r="K13" s="187"/>
      <c r="L13" s="189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31" s="190" customFormat="1" ht="12" customHeight="1">
      <c r="A14" s="187"/>
      <c r="B14" s="188"/>
      <c r="C14" s="187"/>
      <c r="D14" s="186" t="s">
        <v>20</v>
      </c>
      <c r="E14" s="187"/>
      <c r="F14" s="191" t="s">
        <v>21</v>
      </c>
      <c r="G14" s="187"/>
      <c r="H14" s="187"/>
      <c r="I14" s="186" t="s">
        <v>22</v>
      </c>
      <c r="J14" s="192">
        <f>'Rekapitulace stavby'!AN8</f>
        <v>44599</v>
      </c>
      <c r="K14" s="187"/>
      <c r="L14" s="189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31" s="190" customFormat="1" ht="10.9" customHeight="1">
      <c r="A15" s="187"/>
      <c r="B15" s="188"/>
      <c r="C15" s="187"/>
      <c r="D15" s="187"/>
      <c r="E15" s="187"/>
      <c r="F15" s="187"/>
      <c r="G15" s="187"/>
      <c r="H15" s="187"/>
      <c r="I15" s="187"/>
      <c r="J15" s="187"/>
      <c r="K15" s="187"/>
      <c r="L15" s="189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31" s="190" customFormat="1" ht="12" customHeight="1">
      <c r="A16" s="187"/>
      <c r="B16" s="188"/>
      <c r="C16" s="187"/>
      <c r="D16" s="186" t="s">
        <v>23</v>
      </c>
      <c r="E16" s="187"/>
      <c r="F16" s="187"/>
      <c r="G16" s="187"/>
      <c r="H16" s="187"/>
      <c r="I16" s="186" t="s">
        <v>24</v>
      </c>
      <c r="J16" s="191" t="str">
        <f>IF('Rekapitulace stavby'!AN10="","",'Rekapitulace stavby'!AN10)</f>
        <v/>
      </c>
      <c r="K16" s="187"/>
      <c r="L16" s="189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190" customFormat="1" ht="18" customHeight="1">
      <c r="A17" s="187"/>
      <c r="B17" s="188"/>
      <c r="C17" s="187"/>
      <c r="D17" s="187"/>
      <c r="E17" s="191" t="str">
        <f>IF('Rekapitulace stavby'!E11="","",'Rekapitulace stavby'!E11)</f>
        <v xml:space="preserve"> </v>
      </c>
      <c r="F17" s="187"/>
      <c r="G17" s="187"/>
      <c r="H17" s="187"/>
      <c r="I17" s="186" t="s">
        <v>25</v>
      </c>
      <c r="J17" s="191" t="str">
        <f>IF('Rekapitulace stavby'!AN11="","",'Rekapitulace stavby'!AN11)</f>
        <v/>
      </c>
      <c r="K17" s="187"/>
      <c r="L17" s="189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190" customFormat="1" ht="6.95" customHeight="1">
      <c r="A18" s="187"/>
      <c r="B18" s="188"/>
      <c r="C18" s="187"/>
      <c r="D18" s="187"/>
      <c r="E18" s="187"/>
      <c r="F18" s="187"/>
      <c r="G18" s="187"/>
      <c r="H18" s="187"/>
      <c r="I18" s="187"/>
      <c r="J18" s="187"/>
      <c r="K18" s="187"/>
      <c r="L18" s="189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190" customFormat="1" ht="12" customHeight="1">
      <c r="A19" s="187"/>
      <c r="B19" s="188"/>
      <c r="C19" s="187"/>
      <c r="D19" s="186" t="s">
        <v>26</v>
      </c>
      <c r="E19" s="187"/>
      <c r="F19" s="187"/>
      <c r="G19" s="187"/>
      <c r="H19" s="187"/>
      <c r="I19" s="186" t="s">
        <v>24</v>
      </c>
      <c r="J19" s="193" t="str">
        <f>'Rekapitulace stavby'!AN13</f>
        <v>Vyplň údaj</v>
      </c>
      <c r="K19" s="187"/>
      <c r="L19" s="189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190" customFormat="1" ht="18" customHeight="1">
      <c r="A20" s="187"/>
      <c r="B20" s="188"/>
      <c r="C20" s="187"/>
      <c r="D20" s="187"/>
      <c r="E20" s="374" t="str">
        <f>'Rekapitulace stavby'!E14</f>
        <v>Vyplň údaj</v>
      </c>
      <c r="F20" s="375"/>
      <c r="G20" s="375"/>
      <c r="H20" s="375"/>
      <c r="I20" s="186" t="s">
        <v>25</v>
      </c>
      <c r="J20" s="193" t="str">
        <f>'Rekapitulace stavby'!AN14</f>
        <v>Vyplň údaj</v>
      </c>
      <c r="K20" s="187"/>
      <c r="L20" s="189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190" customFormat="1" ht="6.95" customHeight="1">
      <c r="A21" s="187"/>
      <c r="B21" s="188"/>
      <c r="C21" s="187"/>
      <c r="D21" s="187"/>
      <c r="E21" s="187"/>
      <c r="F21" s="187"/>
      <c r="G21" s="187"/>
      <c r="H21" s="187"/>
      <c r="I21" s="187"/>
      <c r="J21" s="187"/>
      <c r="K21" s="187"/>
      <c r="L21" s="189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190" customFormat="1" ht="12" customHeight="1">
      <c r="A22" s="187"/>
      <c r="B22" s="188"/>
      <c r="C22" s="187"/>
      <c r="D22" s="186" t="s">
        <v>28</v>
      </c>
      <c r="E22" s="187"/>
      <c r="F22" s="187"/>
      <c r="G22" s="187"/>
      <c r="H22" s="187"/>
      <c r="I22" s="186" t="s">
        <v>24</v>
      </c>
      <c r="J22" s="191" t="str">
        <f>IF('Rekapitulace stavby'!AN16="","",'Rekapitulace stavby'!AN16)</f>
        <v/>
      </c>
      <c r="K22" s="187"/>
      <c r="L22" s="189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190" customFormat="1" ht="18" customHeight="1">
      <c r="A23" s="187"/>
      <c r="B23" s="188"/>
      <c r="C23" s="187"/>
      <c r="D23" s="187"/>
      <c r="E23" s="191" t="str">
        <f>IF('Rekapitulace stavby'!E17="","",'Rekapitulace stavby'!E17)</f>
        <v xml:space="preserve"> </v>
      </c>
      <c r="F23" s="187"/>
      <c r="G23" s="187"/>
      <c r="H23" s="187"/>
      <c r="I23" s="186" t="s">
        <v>25</v>
      </c>
      <c r="J23" s="191" t="str">
        <f>IF('Rekapitulace stavby'!AN17="","",'Rekapitulace stavby'!AN17)</f>
        <v/>
      </c>
      <c r="K23" s="187"/>
      <c r="L23" s="189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190" customFormat="1" ht="6.95" customHeight="1">
      <c r="A24" s="187"/>
      <c r="B24" s="188"/>
      <c r="C24" s="187"/>
      <c r="D24" s="187"/>
      <c r="E24" s="187"/>
      <c r="F24" s="187"/>
      <c r="G24" s="187"/>
      <c r="H24" s="187"/>
      <c r="I24" s="187"/>
      <c r="J24" s="187"/>
      <c r="K24" s="187"/>
      <c r="L24" s="189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190" customFormat="1" ht="12" customHeight="1">
      <c r="A25" s="187"/>
      <c r="B25" s="188"/>
      <c r="C25" s="187"/>
      <c r="D25" s="186" t="s">
        <v>30</v>
      </c>
      <c r="E25" s="187"/>
      <c r="F25" s="187"/>
      <c r="G25" s="187"/>
      <c r="H25" s="187"/>
      <c r="I25" s="186" t="s">
        <v>24</v>
      </c>
      <c r="J25" s="191" t="str">
        <f>IF('Rekapitulace stavby'!AN19="","",'Rekapitulace stavby'!AN19)</f>
        <v/>
      </c>
      <c r="K25" s="187"/>
      <c r="L25" s="189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190" customFormat="1" ht="18" customHeight="1">
      <c r="A26" s="187"/>
      <c r="B26" s="188"/>
      <c r="C26" s="187"/>
      <c r="D26" s="187"/>
      <c r="E26" s="191" t="str">
        <f>IF('Rekapitulace stavby'!E20="","",'Rekapitulace stavby'!E20)</f>
        <v xml:space="preserve"> </v>
      </c>
      <c r="F26" s="187"/>
      <c r="G26" s="187"/>
      <c r="H26" s="187"/>
      <c r="I26" s="186" t="s">
        <v>25</v>
      </c>
      <c r="J26" s="191" t="str">
        <f>IF('Rekapitulace stavby'!AN20="","",'Rekapitulace stavby'!AN20)</f>
        <v/>
      </c>
      <c r="K26" s="187"/>
      <c r="L26" s="189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190" customFormat="1" ht="6.95" customHeight="1">
      <c r="A27" s="187"/>
      <c r="B27" s="188"/>
      <c r="C27" s="187"/>
      <c r="D27" s="187"/>
      <c r="E27" s="187"/>
      <c r="F27" s="187"/>
      <c r="G27" s="187"/>
      <c r="H27" s="187"/>
      <c r="I27" s="187"/>
      <c r="J27" s="187"/>
      <c r="K27" s="187"/>
      <c r="L27" s="189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</row>
    <row r="28" spans="1:31" s="190" customFormat="1" ht="12" customHeight="1">
      <c r="A28" s="187"/>
      <c r="B28" s="188"/>
      <c r="C28" s="187"/>
      <c r="D28" s="186" t="s">
        <v>31</v>
      </c>
      <c r="E28" s="187"/>
      <c r="F28" s="187"/>
      <c r="G28" s="187"/>
      <c r="H28" s="187"/>
      <c r="I28" s="187"/>
      <c r="J28" s="187"/>
      <c r="K28" s="187"/>
      <c r="L28" s="189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197" customFormat="1" ht="16.5" customHeight="1">
      <c r="A29" s="194"/>
      <c r="B29" s="195"/>
      <c r="C29" s="194"/>
      <c r="D29" s="194"/>
      <c r="E29" s="376" t="s">
        <v>1</v>
      </c>
      <c r="F29" s="376"/>
      <c r="G29" s="376"/>
      <c r="H29" s="376"/>
      <c r="I29" s="194"/>
      <c r="J29" s="194"/>
      <c r="K29" s="194"/>
      <c r="L29" s="196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</row>
    <row r="30" spans="1:31" s="190" customFormat="1" ht="6.95" customHeight="1">
      <c r="A30" s="187"/>
      <c r="B30" s="188"/>
      <c r="C30" s="187"/>
      <c r="D30" s="187"/>
      <c r="E30" s="187"/>
      <c r="F30" s="187"/>
      <c r="G30" s="187"/>
      <c r="H30" s="187"/>
      <c r="I30" s="187"/>
      <c r="J30" s="187"/>
      <c r="K30" s="187"/>
      <c r="L30" s="189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190" customFormat="1" ht="6.95" customHeight="1">
      <c r="A31" s="187"/>
      <c r="B31" s="188"/>
      <c r="C31" s="187"/>
      <c r="D31" s="198"/>
      <c r="E31" s="198"/>
      <c r="F31" s="198"/>
      <c r="G31" s="198"/>
      <c r="H31" s="198"/>
      <c r="I31" s="198"/>
      <c r="J31" s="198"/>
      <c r="K31" s="198"/>
      <c r="L31" s="189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190" customFormat="1" ht="25.35" customHeight="1">
      <c r="A32" s="187"/>
      <c r="B32" s="188"/>
      <c r="C32" s="187"/>
      <c r="D32" s="199" t="s">
        <v>32</v>
      </c>
      <c r="E32" s="187"/>
      <c r="F32" s="187"/>
      <c r="G32" s="187"/>
      <c r="H32" s="187"/>
      <c r="I32" s="187"/>
      <c r="J32" s="200">
        <f>ROUND(J130,2)</f>
        <v>0</v>
      </c>
      <c r="K32" s="187"/>
      <c r="L32" s="189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190" customFormat="1" ht="6.95" customHeight="1">
      <c r="A33" s="187"/>
      <c r="B33" s="188"/>
      <c r="C33" s="187"/>
      <c r="D33" s="198"/>
      <c r="E33" s="198"/>
      <c r="F33" s="198"/>
      <c r="G33" s="198"/>
      <c r="H33" s="198"/>
      <c r="I33" s="198"/>
      <c r="J33" s="198"/>
      <c r="K33" s="198"/>
      <c r="L33" s="189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190" customFormat="1" ht="14.45" customHeight="1">
      <c r="A34" s="187"/>
      <c r="B34" s="188"/>
      <c r="C34" s="187"/>
      <c r="D34" s="187"/>
      <c r="E34" s="187"/>
      <c r="F34" s="201" t="s">
        <v>34</v>
      </c>
      <c r="G34" s="187"/>
      <c r="H34" s="187"/>
      <c r="I34" s="201" t="s">
        <v>33</v>
      </c>
      <c r="J34" s="201" t="s">
        <v>35</v>
      </c>
      <c r="K34" s="187"/>
      <c r="L34" s="189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190" customFormat="1" ht="14.45" customHeight="1">
      <c r="A35" s="187"/>
      <c r="B35" s="188"/>
      <c r="C35" s="187"/>
      <c r="D35" s="202" t="s">
        <v>36</v>
      </c>
      <c r="E35" s="186" t="s">
        <v>37</v>
      </c>
      <c r="F35" s="203">
        <f>ROUND((SUM(BE130:BE249)),2)</f>
        <v>0</v>
      </c>
      <c r="G35" s="187"/>
      <c r="H35" s="187"/>
      <c r="I35" s="204">
        <v>0.21</v>
      </c>
      <c r="J35" s="203">
        <f>ROUND(((SUM(BE130:BE249))*I35),2)</f>
        <v>0</v>
      </c>
      <c r="K35" s="187"/>
      <c r="L35" s="189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190" customFormat="1" ht="14.45" customHeight="1">
      <c r="A36" s="187"/>
      <c r="B36" s="188"/>
      <c r="C36" s="187"/>
      <c r="D36" s="187"/>
      <c r="E36" s="186" t="s">
        <v>38</v>
      </c>
      <c r="F36" s="203">
        <f>ROUND((SUM(BF130:BF249)),2)</f>
        <v>0</v>
      </c>
      <c r="G36" s="187"/>
      <c r="H36" s="187"/>
      <c r="I36" s="204">
        <v>0.15</v>
      </c>
      <c r="J36" s="203">
        <f>ROUND(((SUM(BF130:BF249))*I36),2)</f>
        <v>0</v>
      </c>
      <c r="K36" s="187"/>
      <c r="L36" s="189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190" customFormat="1" ht="14.45" customHeight="1" hidden="1">
      <c r="A37" s="187"/>
      <c r="B37" s="188"/>
      <c r="C37" s="187"/>
      <c r="D37" s="187"/>
      <c r="E37" s="186" t="s">
        <v>39</v>
      </c>
      <c r="F37" s="203">
        <f>ROUND((SUM(BG130:BG249)),2)</f>
        <v>0</v>
      </c>
      <c r="G37" s="187"/>
      <c r="H37" s="187"/>
      <c r="I37" s="204">
        <v>0.21</v>
      </c>
      <c r="J37" s="203">
        <f>0</f>
        <v>0</v>
      </c>
      <c r="K37" s="187"/>
      <c r="L37" s="189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190" customFormat="1" ht="14.45" customHeight="1" hidden="1">
      <c r="A38" s="187"/>
      <c r="B38" s="188"/>
      <c r="C38" s="187"/>
      <c r="D38" s="187"/>
      <c r="E38" s="186" t="s">
        <v>40</v>
      </c>
      <c r="F38" s="203">
        <f>ROUND((SUM(BH130:BH249)),2)</f>
        <v>0</v>
      </c>
      <c r="G38" s="187"/>
      <c r="H38" s="187"/>
      <c r="I38" s="204">
        <v>0.15</v>
      </c>
      <c r="J38" s="203">
        <f>0</f>
        <v>0</v>
      </c>
      <c r="K38" s="187"/>
      <c r="L38" s="189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190" customFormat="1" ht="14.45" customHeight="1" hidden="1">
      <c r="A39" s="187"/>
      <c r="B39" s="188"/>
      <c r="C39" s="187"/>
      <c r="D39" s="187"/>
      <c r="E39" s="186" t="s">
        <v>41</v>
      </c>
      <c r="F39" s="203">
        <f>ROUND((SUM(BI130:BI249)),2)</f>
        <v>0</v>
      </c>
      <c r="G39" s="187"/>
      <c r="H39" s="187"/>
      <c r="I39" s="204">
        <v>0</v>
      </c>
      <c r="J39" s="203">
        <f>0</f>
        <v>0</v>
      </c>
      <c r="K39" s="187"/>
      <c r="L39" s="189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190" customFormat="1" ht="6.95" customHeight="1">
      <c r="A40" s="187"/>
      <c r="B40" s="188"/>
      <c r="C40" s="187"/>
      <c r="D40" s="187"/>
      <c r="E40" s="187"/>
      <c r="F40" s="187"/>
      <c r="G40" s="187"/>
      <c r="H40" s="187"/>
      <c r="I40" s="187"/>
      <c r="J40" s="187"/>
      <c r="K40" s="187"/>
      <c r="L40" s="189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s="190" customFormat="1" ht="25.35" customHeight="1">
      <c r="A41" s="187"/>
      <c r="B41" s="188"/>
      <c r="C41" s="205"/>
      <c r="D41" s="206" t="s">
        <v>42</v>
      </c>
      <c r="E41" s="207"/>
      <c r="F41" s="207"/>
      <c r="G41" s="208" t="s">
        <v>43</v>
      </c>
      <c r="H41" s="209" t="s">
        <v>44</v>
      </c>
      <c r="I41" s="207"/>
      <c r="J41" s="210">
        <f>SUM(J32:J39)</f>
        <v>0</v>
      </c>
      <c r="K41" s="211"/>
      <c r="L41" s="189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</row>
    <row r="42" spans="1:31" s="190" customFormat="1" ht="14.45" customHeight="1">
      <c r="A42" s="187"/>
      <c r="B42" s="188"/>
      <c r="C42" s="187"/>
      <c r="D42" s="187"/>
      <c r="E42" s="187"/>
      <c r="F42" s="187"/>
      <c r="G42" s="187"/>
      <c r="H42" s="187"/>
      <c r="I42" s="187"/>
      <c r="J42" s="187"/>
      <c r="K42" s="187"/>
      <c r="L42" s="189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</row>
    <row r="43" spans="2:12" ht="14.45" customHeight="1">
      <c r="B43" s="183"/>
      <c r="L43" s="183"/>
    </row>
    <row r="44" spans="2:12" ht="14.45" customHeight="1">
      <c r="B44" s="183"/>
      <c r="L44" s="183"/>
    </row>
    <row r="45" spans="2:12" ht="14.45" customHeight="1">
      <c r="B45" s="183"/>
      <c r="L45" s="183"/>
    </row>
    <row r="46" spans="2:12" ht="14.45" customHeight="1">
      <c r="B46" s="183"/>
      <c r="L46" s="183"/>
    </row>
    <row r="47" spans="2:12" ht="14.45" customHeight="1">
      <c r="B47" s="183"/>
      <c r="L47" s="183"/>
    </row>
    <row r="48" spans="2:12" ht="14.45" customHeight="1">
      <c r="B48" s="183"/>
      <c r="L48" s="183"/>
    </row>
    <row r="49" spans="2:12" ht="14.45" customHeight="1">
      <c r="B49" s="183"/>
      <c r="L49" s="183"/>
    </row>
    <row r="50" spans="2:12" s="190" customFormat="1" ht="14.45" customHeight="1">
      <c r="B50" s="189"/>
      <c r="D50" s="212" t="s">
        <v>45</v>
      </c>
      <c r="E50" s="213"/>
      <c r="F50" s="213"/>
      <c r="G50" s="212" t="s">
        <v>46</v>
      </c>
      <c r="H50" s="213"/>
      <c r="I50" s="213"/>
      <c r="J50" s="213"/>
      <c r="K50" s="213"/>
      <c r="L50" s="189"/>
    </row>
    <row r="51" spans="2:12" ht="12">
      <c r="B51" s="183"/>
      <c r="L51" s="183"/>
    </row>
    <row r="52" spans="2:12" ht="12">
      <c r="B52" s="183"/>
      <c r="L52" s="183"/>
    </row>
    <row r="53" spans="2:12" ht="12">
      <c r="B53" s="183"/>
      <c r="L53" s="183"/>
    </row>
    <row r="54" spans="2:12" ht="12">
      <c r="B54" s="183"/>
      <c r="L54" s="183"/>
    </row>
    <row r="55" spans="2:12" ht="12">
      <c r="B55" s="183"/>
      <c r="L55" s="183"/>
    </row>
    <row r="56" spans="2:12" ht="12">
      <c r="B56" s="183"/>
      <c r="L56" s="183"/>
    </row>
    <row r="57" spans="2:12" ht="12">
      <c r="B57" s="183"/>
      <c r="L57" s="183"/>
    </row>
    <row r="58" spans="2:12" ht="12">
      <c r="B58" s="183"/>
      <c r="L58" s="183"/>
    </row>
    <row r="59" spans="2:12" ht="12">
      <c r="B59" s="183"/>
      <c r="L59" s="183"/>
    </row>
    <row r="60" spans="2:12" ht="12">
      <c r="B60" s="183"/>
      <c r="L60" s="183"/>
    </row>
    <row r="61" spans="1:31" s="190" customFormat="1" ht="12.75">
      <c r="A61" s="187"/>
      <c r="B61" s="188"/>
      <c r="C61" s="187"/>
      <c r="D61" s="214" t="s">
        <v>47</v>
      </c>
      <c r="E61" s="215"/>
      <c r="F61" s="216" t="s">
        <v>48</v>
      </c>
      <c r="G61" s="214" t="s">
        <v>47</v>
      </c>
      <c r="H61" s="215"/>
      <c r="I61" s="215"/>
      <c r="J61" s="217" t="s">
        <v>48</v>
      </c>
      <c r="K61" s="215"/>
      <c r="L61" s="189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2:12" ht="12">
      <c r="B62" s="183"/>
      <c r="L62" s="183"/>
    </row>
    <row r="63" spans="2:12" ht="12">
      <c r="B63" s="183"/>
      <c r="L63" s="183"/>
    </row>
    <row r="64" spans="2:12" ht="12">
      <c r="B64" s="183"/>
      <c r="L64" s="183"/>
    </row>
    <row r="65" spans="1:31" s="190" customFormat="1" ht="12.75">
      <c r="A65" s="187"/>
      <c r="B65" s="188"/>
      <c r="C65" s="187"/>
      <c r="D65" s="212" t="s">
        <v>49</v>
      </c>
      <c r="E65" s="218"/>
      <c r="F65" s="218"/>
      <c r="G65" s="212" t="s">
        <v>50</v>
      </c>
      <c r="H65" s="218"/>
      <c r="I65" s="218"/>
      <c r="J65" s="218"/>
      <c r="K65" s="218"/>
      <c r="L65" s="189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2:12" ht="12">
      <c r="B66" s="183"/>
      <c r="L66" s="183"/>
    </row>
    <row r="67" spans="2:12" ht="12">
      <c r="B67" s="183"/>
      <c r="L67" s="183"/>
    </row>
    <row r="68" spans="2:12" ht="12">
      <c r="B68" s="183"/>
      <c r="L68" s="183"/>
    </row>
    <row r="69" spans="2:12" ht="12">
      <c r="B69" s="183"/>
      <c r="L69" s="183"/>
    </row>
    <row r="70" spans="2:12" ht="12">
      <c r="B70" s="183"/>
      <c r="L70" s="183"/>
    </row>
    <row r="71" spans="2:12" ht="12">
      <c r="B71" s="183"/>
      <c r="L71" s="183"/>
    </row>
    <row r="72" spans="2:12" ht="12">
      <c r="B72" s="183"/>
      <c r="L72" s="183"/>
    </row>
    <row r="73" spans="2:12" ht="12">
      <c r="B73" s="183"/>
      <c r="L73" s="183"/>
    </row>
    <row r="74" spans="2:12" ht="12">
      <c r="B74" s="183"/>
      <c r="L74" s="183"/>
    </row>
    <row r="75" spans="2:12" ht="12">
      <c r="B75" s="183"/>
      <c r="L75" s="183"/>
    </row>
    <row r="76" spans="1:31" s="190" customFormat="1" ht="12.75">
      <c r="A76" s="187"/>
      <c r="B76" s="188"/>
      <c r="C76" s="187"/>
      <c r="D76" s="214" t="s">
        <v>47</v>
      </c>
      <c r="E76" s="215"/>
      <c r="F76" s="216" t="s">
        <v>48</v>
      </c>
      <c r="G76" s="214" t="s">
        <v>47</v>
      </c>
      <c r="H76" s="215"/>
      <c r="I76" s="215"/>
      <c r="J76" s="217" t="s">
        <v>48</v>
      </c>
      <c r="K76" s="215"/>
      <c r="L76" s="189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190" customFormat="1" ht="14.45" customHeight="1">
      <c r="A77" s="187"/>
      <c r="B77" s="219"/>
      <c r="C77" s="220"/>
      <c r="D77" s="220"/>
      <c r="E77" s="220"/>
      <c r="F77" s="220"/>
      <c r="G77" s="220"/>
      <c r="H77" s="220"/>
      <c r="I77" s="220"/>
      <c r="J77" s="220"/>
      <c r="K77" s="220"/>
      <c r="L77" s="189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31" s="190" customFormat="1" ht="6.95" customHeight="1">
      <c r="A81" s="187"/>
      <c r="B81" s="221"/>
      <c r="C81" s="222"/>
      <c r="D81" s="222"/>
      <c r="E81" s="222"/>
      <c r="F81" s="222"/>
      <c r="G81" s="222"/>
      <c r="H81" s="222"/>
      <c r="I81" s="222"/>
      <c r="J81" s="222"/>
      <c r="K81" s="222"/>
      <c r="L81" s="189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31" s="190" customFormat="1" ht="24.95" customHeight="1">
      <c r="A82" s="187"/>
      <c r="B82" s="188"/>
      <c r="C82" s="184" t="s">
        <v>120</v>
      </c>
      <c r="D82" s="187"/>
      <c r="E82" s="187"/>
      <c r="F82" s="187"/>
      <c r="G82" s="187"/>
      <c r="H82" s="187"/>
      <c r="I82" s="187"/>
      <c r="J82" s="187"/>
      <c r="K82" s="187"/>
      <c r="L82" s="189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31" s="190" customFormat="1" ht="6.95" customHeight="1">
      <c r="A83" s="187"/>
      <c r="B83" s="188"/>
      <c r="C83" s="187"/>
      <c r="D83" s="187"/>
      <c r="E83" s="187"/>
      <c r="F83" s="187"/>
      <c r="G83" s="187"/>
      <c r="H83" s="187"/>
      <c r="I83" s="187"/>
      <c r="J83" s="187"/>
      <c r="K83" s="187"/>
      <c r="L83" s="189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31" s="190" customFormat="1" ht="12" customHeight="1">
      <c r="A84" s="187"/>
      <c r="B84" s="188"/>
      <c r="C84" s="186" t="s">
        <v>16</v>
      </c>
      <c r="D84" s="187"/>
      <c r="E84" s="187"/>
      <c r="F84" s="187"/>
      <c r="G84" s="187"/>
      <c r="H84" s="187"/>
      <c r="I84" s="187"/>
      <c r="J84" s="187"/>
      <c r="K84" s="187"/>
      <c r="L84" s="189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31" s="190" customFormat="1" ht="16.5" customHeight="1">
      <c r="A85" s="187"/>
      <c r="B85" s="188"/>
      <c r="C85" s="187"/>
      <c r="D85" s="187"/>
      <c r="E85" s="372" t="str">
        <f>E7</f>
        <v>Novostavba patrového parkoviště Bezručova IV, Benešov</v>
      </c>
      <c r="F85" s="373"/>
      <c r="G85" s="373"/>
      <c r="H85" s="373"/>
      <c r="I85" s="187"/>
      <c r="J85" s="187"/>
      <c r="K85" s="187"/>
      <c r="L85" s="189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2:12" ht="12" customHeight="1">
      <c r="B86" s="183"/>
      <c r="C86" s="186" t="s">
        <v>116</v>
      </c>
      <c r="L86" s="183"/>
    </row>
    <row r="87" spans="1:31" s="190" customFormat="1" ht="16.5" customHeight="1">
      <c r="A87" s="187"/>
      <c r="B87" s="188"/>
      <c r="C87" s="187"/>
      <c r="D87" s="187"/>
      <c r="E87" s="372" t="s">
        <v>1283</v>
      </c>
      <c r="F87" s="369"/>
      <c r="G87" s="369"/>
      <c r="H87" s="369"/>
      <c r="I87" s="187"/>
      <c r="J87" s="187"/>
      <c r="K87" s="187"/>
      <c r="L87" s="189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31" s="190" customFormat="1" ht="12" customHeight="1">
      <c r="A88" s="187"/>
      <c r="B88" s="188"/>
      <c r="C88" s="186" t="s">
        <v>118</v>
      </c>
      <c r="D88" s="187"/>
      <c r="E88" s="187"/>
      <c r="F88" s="187"/>
      <c r="G88" s="187"/>
      <c r="H88" s="187"/>
      <c r="I88" s="187"/>
      <c r="J88" s="187"/>
      <c r="K88" s="187"/>
      <c r="L88" s="189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31" s="190" customFormat="1" ht="16.5" customHeight="1">
      <c r="A89" s="187"/>
      <c r="B89" s="188"/>
      <c r="C89" s="187"/>
      <c r="D89" s="187"/>
      <c r="E89" s="368" t="str">
        <f>E11</f>
        <v>C 04 - Přípojka kanalizace</v>
      </c>
      <c r="F89" s="369"/>
      <c r="G89" s="369"/>
      <c r="H89" s="369"/>
      <c r="I89" s="187"/>
      <c r="J89" s="187"/>
      <c r="K89" s="187"/>
      <c r="L89" s="189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31" s="190" customFormat="1" ht="6.95" customHeight="1">
      <c r="A90" s="187"/>
      <c r="B90" s="188"/>
      <c r="C90" s="187"/>
      <c r="D90" s="187"/>
      <c r="E90" s="187"/>
      <c r="F90" s="187"/>
      <c r="G90" s="187"/>
      <c r="H90" s="187"/>
      <c r="I90" s="187"/>
      <c r="J90" s="187"/>
      <c r="K90" s="187"/>
      <c r="L90" s="189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31" s="190" customFormat="1" ht="12" customHeight="1">
      <c r="A91" s="187"/>
      <c r="B91" s="188"/>
      <c r="C91" s="186" t="s">
        <v>20</v>
      </c>
      <c r="D91" s="187"/>
      <c r="E91" s="187"/>
      <c r="F91" s="191" t="str">
        <f>F14</f>
        <v xml:space="preserve"> </v>
      </c>
      <c r="G91" s="187"/>
      <c r="H91" s="187"/>
      <c r="I91" s="186" t="s">
        <v>22</v>
      </c>
      <c r="J91" s="192">
        <f>IF(J14="","",J14)</f>
        <v>44599</v>
      </c>
      <c r="K91" s="187"/>
      <c r="L91" s="189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31" s="190" customFormat="1" ht="6.95" customHeight="1">
      <c r="A92" s="187"/>
      <c r="B92" s="188"/>
      <c r="C92" s="187"/>
      <c r="D92" s="187"/>
      <c r="E92" s="187"/>
      <c r="F92" s="187"/>
      <c r="G92" s="187"/>
      <c r="H92" s="187"/>
      <c r="I92" s="187"/>
      <c r="J92" s="187"/>
      <c r="K92" s="187"/>
      <c r="L92" s="189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31" s="190" customFormat="1" ht="15.2" customHeight="1">
      <c r="A93" s="187"/>
      <c r="B93" s="188"/>
      <c r="C93" s="186" t="s">
        <v>23</v>
      </c>
      <c r="D93" s="187"/>
      <c r="E93" s="187"/>
      <c r="F93" s="191" t="str">
        <f>E17</f>
        <v xml:space="preserve"> </v>
      </c>
      <c r="G93" s="187"/>
      <c r="H93" s="187"/>
      <c r="I93" s="186" t="s">
        <v>28</v>
      </c>
      <c r="J93" s="223" t="str">
        <f>E23</f>
        <v xml:space="preserve"> </v>
      </c>
      <c r="K93" s="187"/>
      <c r="L93" s="189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31" s="190" customFormat="1" ht="15.2" customHeight="1">
      <c r="A94" s="187"/>
      <c r="B94" s="188"/>
      <c r="C94" s="186" t="s">
        <v>26</v>
      </c>
      <c r="D94" s="187"/>
      <c r="E94" s="187"/>
      <c r="F94" s="191" t="str">
        <f>IF(E20="","",E20)</f>
        <v>Vyplň údaj</v>
      </c>
      <c r="G94" s="187"/>
      <c r="H94" s="187"/>
      <c r="I94" s="186" t="s">
        <v>30</v>
      </c>
      <c r="J94" s="223" t="str">
        <f>E26</f>
        <v xml:space="preserve"> </v>
      </c>
      <c r="K94" s="187"/>
      <c r="L94" s="189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31" s="190" customFormat="1" ht="10.35" customHeight="1">
      <c r="A95" s="187"/>
      <c r="B95" s="188"/>
      <c r="C95" s="187"/>
      <c r="D95" s="187"/>
      <c r="E95" s="187"/>
      <c r="F95" s="187"/>
      <c r="G95" s="187"/>
      <c r="H95" s="187"/>
      <c r="I95" s="187"/>
      <c r="J95" s="187"/>
      <c r="K95" s="187"/>
      <c r="L95" s="189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31" s="190" customFormat="1" ht="29.25" customHeight="1">
      <c r="A96" s="187"/>
      <c r="B96" s="188"/>
      <c r="C96" s="224" t="s">
        <v>121</v>
      </c>
      <c r="D96" s="205"/>
      <c r="E96" s="205"/>
      <c r="F96" s="205"/>
      <c r="G96" s="205"/>
      <c r="H96" s="205"/>
      <c r="I96" s="205"/>
      <c r="J96" s="225" t="s">
        <v>122</v>
      </c>
      <c r="K96" s="205"/>
      <c r="L96" s="189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31" s="190" customFormat="1" ht="10.35" customHeight="1">
      <c r="A97" s="187"/>
      <c r="B97" s="188"/>
      <c r="C97" s="187"/>
      <c r="D97" s="187"/>
      <c r="E97" s="187"/>
      <c r="F97" s="187"/>
      <c r="G97" s="187"/>
      <c r="H97" s="187"/>
      <c r="I97" s="187"/>
      <c r="J97" s="187"/>
      <c r="K97" s="187"/>
      <c r="L97" s="189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pans="1:47" s="190" customFormat="1" ht="22.9" customHeight="1">
      <c r="A98" s="187"/>
      <c r="B98" s="188"/>
      <c r="C98" s="226" t="s">
        <v>123</v>
      </c>
      <c r="D98" s="187"/>
      <c r="E98" s="187"/>
      <c r="F98" s="187"/>
      <c r="G98" s="187"/>
      <c r="H98" s="187"/>
      <c r="I98" s="187"/>
      <c r="J98" s="200">
        <f>J130</f>
        <v>0</v>
      </c>
      <c r="K98" s="187"/>
      <c r="L98" s="189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U98" s="180" t="s">
        <v>124</v>
      </c>
    </row>
    <row r="99" spans="2:12" s="227" customFormat="1" ht="24.95" customHeight="1">
      <c r="B99" s="228"/>
      <c r="D99" s="229" t="s">
        <v>125</v>
      </c>
      <c r="E99" s="230"/>
      <c r="F99" s="230"/>
      <c r="G99" s="230"/>
      <c r="H99" s="230"/>
      <c r="I99" s="230"/>
      <c r="J99" s="231">
        <f>J131</f>
        <v>0</v>
      </c>
      <c r="L99" s="228"/>
    </row>
    <row r="100" spans="2:12" s="232" customFormat="1" ht="19.9" customHeight="1">
      <c r="B100" s="233"/>
      <c r="D100" s="234" t="s">
        <v>126</v>
      </c>
      <c r="E100" s="235"/>
      <c r="F100" s="235"/>
      <c r="G100" s="235"/>
      <c r="H100" s="235"/>
      <c r="I100" s="235"/>
      <c r="J100" s="236">
        <f>J132</f>
        <v>0</v>
      </c>
      <c r="L100" s="233"/>
    </row>
    <row r="101" spans="2:12" s="232" customFormat="1" ht="19.9" customHeight="1">
      <c r="B101" s="233"/>
      <c r="D101" s="234" t="s">
        <v>1285</v>
      </c>
      <c r="E101" s="235"/>
      <c r="F101" s="235"/>
      <c r="G101" s="235"/>
      <c r="H101" s="235"/>
      <c r="I101" s="235"/>
      <c r="J101" s="236">
        <f>J169</f>
        <v>0</v>
      </c>
      <c r="L101" s="233"/>
    </row>
    <row r="102" spans="2:12" s="232" customFormat="1" ht="19.9" customHeight="1">
      <c r="B102" s="233"/>
      <c r="D102" s="234" t="s">
        <v>132</v>
      </c>
      <c r="E102" s="235"/>
      <c r="F102" s="235"/>
      <c r="G102" s="235"/>
      <c r="H102" s="235"/>
      <c r="I102" s="235"/>
      <c r="J102" s="236">
        <f>J203</f>
        <v>0</v>
      </c>
      <c r="L102" s="233"/>
    </row>
    <row r="103" spans="2:12" s="227" customFormat="1" ht="24.95" customHeight="1">
      <c r="B103" s="228"/>
      <c r="D103" s="229" t="s">
        <v>133</v>
      </c>
      <c r="E103" s="230"/>
      <c r="F103" s="230"/>
      <c r="G103" s="230"/>
      <c r="H103" s="230"/>
      <c r="I103" s="230"/>
      <c r="J103" s="231">
        <f>J210</f>
        <v>0</v>
      </c>
      <c r="L103" s="228"/>
    </row>
    <row r="104" spans="2:12" s="232" customFormat="1" ht="19.9" customHeight="1">
      <c r="B104" s="233"/>
      <c r="D104" s="234" t="s">
        <v>134</v>
      </c>
      <c r="E104" s="235"/>
      <c r="F104" s="235"/>
      <c r="G104" s="235"/>
      <c r="H104" s="235"/>
      <c r="I104" s="235"/>
      <c r="J104" s="236">
        <f>J211</f>
        <v>0</v>
      </c>
      <c r="L104" s="233"/>
    </row>
    <row r="105" spans="2:12" s="227" customFormat="1" ht="24.95" customHeight="1">
      <c r="B105" s="228"/>
      <c r="D105" s="229" t="s">
        <v>139</v>
      </c>
      <c r="E105" s="230"/>
      <c r="F105" s="230"/>
      <c r="G105" s="230"/>
      <c r="H105" s="230"/>
      <c r="I105" s="230"/>
      <c r="J105" s="231">
        <f>J227</f>
        <v>0</v>
      </c>
      <c r="L105" s="228"/>
    </row>
    <row r="106" spans="2:12" s="232" customFormat="1" ht="19.9" customHeight="1">
      <c r="B106" s="233"/>
      <c r="D106" s="234" t="s">
        <v>140</v>
      </c>
      <c r="E106" s="235"/>
      <c r="F106" s="235"/>
      <c r="G106" s="235"/>
      <c r="H106" s="235"/>
      <c r="I106" s="235"/>
      <c r="J106" s="236">
        <f>J228</f>
        <v>0</v>
      </c>
      <c r="L106" s="233"/>
    </row>
    <row r="107" spans="2:12" s="232" customFormat="1" ht="19.9" customHeight="1">
      <c r="B107" s="233"/>
      <c r="D107" s="234" t="s">
        <v>141</v>
      </c>
      <c r="E107" s="235"/>
      <c r="F107" s="235"/>
      <c r="G107" s="235"/>
      <c r="H107" s="235"/>
      <c r="I107" s="235"/>
      <c r="J107" s="236">
        <f>J234</f>
        <v>0</v>
      </c>
      <c r="L107" s="233"/>
    </row>
    <row r="108" spans="2:12" s="232" customFormat="1" ht="19.9" customHeight="1">
      <c r="B108" s="233"/>
      <c r="D108" s="234" t="s">
        <v>142</v>
      </c>
      <c r="E108" s="235"/>
      <c r="F108" s="235"/>
      <c r="G108" s="235"/>
      <c r="H108" s="235"/>
      <c r="I108" s="235"/>
      <c r="J108" s="236">
        <f>J246</f>
        <v>0</v>
      </c>
      <c r="L108" s="233"/>
    </row>
    <row r="109" spans="1:31" s="190" customFormat="1" ht="21.75" customHeight="1">
      <c r="A109" s="187"/>
      <c r="B109" s="188"/>
      <c r="C109" s="187"/>
      <c r="D109" s="187"/>
      <c r="E109" s="187"/>
      <c r="F109" s="187"/>
      <c r="G109" s="187"/>
      <c r="H109" s="187"/>
      <c r="I109" s="187"/>
      <c r="J109" s="187"/>
      <c r="K109" s="187"/>
      <c r="L109" s="189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190" customFormat="1" ht="6.95" customHeight="1">
      <c r="A110" s="187"/>
      <c r="B110" s="219"/>
      <c r="C110" s="220"/>
      <c r="D110" s="220"/>
      <c r="E110" s="220"/>
      <c r="F110" s="220"/>
      <c r="G110" s="220"/>
      <c r="H110" s="220"/>
      <c r="I110" s="220"/>
      <c r="J110" s="220"/>
      <c r="K110" s="220"/>
      <c r="L110" s="189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4" spans="1:31" s="190" customFormat="1" ht="6.95" customHeight="1">
      <c r="A114" s="187"/>
      <c r="B114" s="221"/>
      <c r="C114" s="222"/>
      <c r="D114" s="222"/>
      <c r="E114" s="222"/>
      <c r="F114" s="222"/>
      <c r="G114" s="222"/>
      <c r="H114" s="222"/>
      <c r="I114" s="222"/>
      <c r="J114" s="222"/>
      <c r="K114" s="222"/>
      <c r="L114" s="189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31" s="190" customFormat="1" ht="24.95" customHeight="1">
      <c r="A115" s="187"/>
      <c r="B115" s="188"/>
      <c r="C115" s="184" t="s">
        <v>143</v>
      </c>
      <c r="D115" s="187"/>
      <c r="E115" s="187"/>
      <c r="F115" s="187"/>
      <c r="G115" s="187"/>
      <c r="H115" s="187"/>
      <c r="I115" s="187"/>
      <c r="J115" s="187"/>
      <c r="K115" s="187"/>
      <c r="L115" s="189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31" s="190" customFormat="1" ht="6.95" customHeight="1">
      <c r="A116" s="187"/>
      <c r="B116" s="188"/>
      <c r="C116" s="187"/>
      <c r="D116" s="187"/>
      <c r="E116" s="187"/>
      <c r="F116" s="187"/>
      <c r="G116" s="187"/>
      <c r="H116" s="187"/>
      <c r="I116" s="187"/>
      <c r="J116" s="187"/>
      <c r="K116" s="187"/>
      <c r="L116" s="189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31" s="190" customFormat="1" ht="12" customHeight="1">
      <c r="A117" s="187"/>
      <c r="B117" s="188"/>
      <c r="C117" s="186" t="s">
        <v>16</v>
      </c>
      <c r="D117" s="187"/>
      <c r="E117" s="187"/>
      <c r="F117" s="187"/>
      <c r="G117" s="187"/>
      <c r="H117" s="187"/>
      <c r="I117" s="187"/>
      <c r="J117" s="187"/>
      <c r="K117" s="187"/>
      <c r="L117" s="189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31" s="190" customFormat="1" ht="16.5" customHeight="1">
      <c r="A118" s="187"/>
      <c r="B118" s="188"/>
      <c r="C118" s="187"/>
      <c r="D118" s="187"/>
      <c r="E118" s="372" t="str">
        <f>E7</f>
        <v>Novostavba patrového parkoviště Bezručova IV, Benešov</v>
      </c>
      <c r="F118" s="373"/>
      <c r="G118" s="373"/>
      <c r="H118" s="373"/>
      <c r="I118" s="187"/>
      <c r="J118" s="187"/>
      <c r="K118" s="187"/>
      <c r="L118" s="189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2:12" ht="12" customHeight="1">
      <c r="B119" s="183"/>
      <c r="C119" s="186" t="s">
        <v>116</v>
      </c>
      <c r="L119" s="183"/>
    </row>
    <row r="120" spans="1:31" s="190" customFormat="1" ht="16.5" customHeight="1">
      <c r="A120" s="187"/>
      <c r="B120" s="188"/>
      <c r="C120" s="187"/>
      <c r="D120" s="187"/>
      <c r="E120" s="372" t="s">
        <v>1283</v>
      </c>
      <c r="F120" s="369"/>
      <c r="G120" s="369"/>
      <c r="H120" s="369"/>
      <c r="I120" s="187"/>
      <c r="J120" s="187"/>
      <c r="K120" s="187"/>
      <c r="L120" s="189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31" s="190" customFormat="1" ht="12" customHeight="1">
      <c r="A121" s="187"/>
      <c r="B121" s="188"/>
      <c r="C121" s="186" t="s">
        <v>118</v>
      </c>
      <c r="D121" s="187"/>
      <c r="E121" s="187"/>
      <c r="F121" s="187"/>
      <c r="G121" s="187"/>
      <c r="H121" s="187"/>
      <c r="I121" s="187"/>
      <c r="J121" s="187"/>
      <c r="K121" s="187"/>
      <c r="L121" s="189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31" s="190" customFormat="1" ht="16.5" customHeight="1">
      <c r="A122" s="187"/>
      <c r="B122" s="188"/>
      <c r="C122" s="187"/>
      <c r="D122" s="187"/>
      <c r="E122" s="368" t="str">
        <f>E11</f>
        <v>C 04 - Přípojka kanalizace</v>
      </c>
      <c r="F122" s="369"/>
      <c r="G122" s="369"/>
      <c r="H122" s="369"/>
      <c r="I122" s="187"/>
      <c r="J122" s="187"/>
      <c r="K122" s="187"/>
      <c r="L122" s="189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pans="1:31" s="190" customFormat="1" ht="6.95" customHeight="1">
      <c r="A123" s="187"/>
      <c r="B123" s="188"/>
      <c r="C123" s="187"/>
      <c r="D123" s="187"/>
      <c r="E123" s="187"/>
      <c r="F123" s="187"/>
      <c r="G123" s="187"/>
      <c r="H123" s="187"/>
      <c r="I123" s="187"/>
      <c r="J123" s="187"/>
      <c r="K123" s="187"/>
      <c r="L123" s="189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31" s="190" customFormat="1" ht="12" customHeight="1">
      <c r="A124" s="187"/>
      <c r="B124" s="188"/>
      <c r="C124" s="186" t="s">
        <v>20</v>
      </c>
      <c r="D124" s="187"/>
      <c r="E124" s="187"/>
      <c r="F124" s="191" t="str">
        <f>F14</f>
        <v xml:space="preserve"> </v>
      </c>
      <c r="G124" s="187"/>
      <c r="H124" s="187"/>
      <c r="I124" s="186" t="s">
        <v>22</v>
      </c>
      <c r="J124" s="192">
        <f>IF(J14="","",J14)</f>
        <v>44599</v>
      </c>
      <c r="K124" s="187"/>
      <c r="L124" s="189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</row>
    <row r="125" spans="1:31" s="190" customFormat="1" ht="6.95" customHeight="1">
      <c r="A125" s="187"/>
      <c r="B125" s="188"/>
      <c r="C125" s="187"/>
      <c r="D125" s="187"/>
      <c r="E125" s="187"/>
      <c r="F125" s="187"/>
      <c r="G125" s="187"/>
      <c r="H125" s="187"/>
      <c r="I125" s="187"/>
      <c r="J125" s="187"/>
      <c r="K125" s="187"/>
      <c r="L125" s="189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pans="1:31" s="190" customFormat="1" ht="15.2" customHeight="1">
      <c r="A126" s="187"/>
      <c r="B126" s="188"/>
      <c r="C126" s="186" t="s">
        <v>23</v>
      </c>
      <c r="D126" s="187"/>
      <c r="E126" s="187"/>
      <c r="F126" s="191" t="str">
        <f>E17</f>
        <v xml:space="preserve"> </v>
      </c>
      <c r="G126" s="187"/>
      <c r="H126" s="187"/>
      <c r="I126" s="186" t="s">
        <v>28</v>
      </c>
      <c r="J126" s="223" t="str">
        <f>E23</f>
        <v xml:space="preserve"> </v>
      </c>
      <c r="K126" s="187"/>
      <c r="L126" s="189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31" s="190" customFormat="1" ht="15.2" customHeight="1">
      <c r="A127" s="187"/>
      <c r="B127" s="188"/>
      <c r="C127" s="186" t="s">
        <v>26</v>
      </c>
      <c r="D127" s="187"/>
      <c r="E127" s="187"/>
      <c r="F127" s="191" t="str">
        <f>IF(E20="","",E20)</f>
        <v>Vyplň údaj</v>
      </c>
      <c r="G127" s="187"/>
      <c r="H127" s="187"/>
      <c r="I127" s="186" t="s">
        <v>30</v>
      </c>
      <c r="J127" s="223" t="str">
        <f>E26</f>
        <v xml:space="preserve"> </v>
      </c>
      <c r="K127" s="187"/>
      <c r="L127" s="189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31" s="190" customFormat="1" ht="10.35" customHeight="1">
      <c r="A128" s="187"/>
      <c r="B128" s="188"/>
      <c r="C128" s="187"/>
      <c r="D128" s="187"/>
      <c r="E128" s="187"/>
      <c r="F128" s="187"/>
      <c r="G128" s="187"/>
      <c r="H128" s="187"/>
      <c r="I128" s="187"/>
      <c r="J128" s="187"/>
      <c r="K128" s="187"/>
      <c r="L128" s="189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</row>
    <row r="129" spans="1:31" s="247" customFormat="1" ht="29.25" customHeight="1">
      <c r="A129" s="237"/>
      <c r="B129" s="238"/>
      <c r="C129" s="239" t="s">
        <v>144</v>
      </c>
      <c r="D129" s="240" t="s">
        <v>57</v>
      </c>
      <c r="E129" s="240" t="s">
        <v>53</v>
      </c>
      <c r="F129" s="240" t="s">
        <v>54</v>
      </c>
      <c r="G129" s="240" t="s">
        <v>145</v>
      </c>
      <c r="H129" s="240" t="s">
        <v>146</v>
      </c>
      <c r="I129" s="240" t="s">
        <v>147</v>
      </c>
      <c r="J129" s="241" t="s">
        <v>122</v>
      </c>
      <c r="K129" s="242" t="s">
        <v>148</v>
      </c>
      <c r="L129" s="243"/>
      <c r="M129" s="244" t="s">
        <v>1</v>
      </c>
      <c r="N129" s="245" t="s">
        <v>36</v>
      </c>
      <c r="O129" s="245" t="s">
        <v>149</v>
      </c>
      <c r="P129" s="245" t="s">
        <v>150</v>
      </c>
      <c r="Q129" s="245" t="s">
        <v>151</v>
      </c>
      <c r="R129" s="245" t="s">
        <v>152</v>
      </c>
      <c r="S129" s="245" t="s">
        <v>153</v>
      </c>
      <c r="T129" s="246" t="s">
        <v>154</v>
      </c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</row>
    <row r="130" spans="1:63" s="190" customFormat="1" ht="22.9" customHeight="1">
      <c r="A130" s="187"/>
      <c r="B130" s="188"/>
      <c r="C130" s="248" t="s">
        <v>155</v>
      </c>
      <c r="D130" s="187"/>
      <c r="E130" s="187"/>
      <c r="F130" s="187"/>
      <c r="G130" s="187"/>
      <c r="H130" s="187"/>
      <c r="I130" s="187"/>
      <c r="J130" s="249">
        <f>BK130</f>
        <v>0</v>
      </c>
      <c r="K130" s="187"/>
      <c r="L130" s="188"/>
      <c r="M130" s="250"/>
      <c r="N130" s="251"/>
      <c r="O130" s="198"/>
      <c r="P130" s="252">
        <f>P131+P210+P227</f>
        <v>0</v>
      </c>
      <c r="Q130" s="198"/>
      <c r="R130" s="252">
        <f>R131+R210+R227</f>
        <v>130.88774525</v>
      </c>
      <c r="S130" s="198"/>
      <c r="T130" s="253">
        <f>T131+T210+T227</f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T130" s="180" t="s">
        <v>71</v>
      </c>
      <c r="AU130" s="180" t="s">
        <v>124</v>
      </c>
      <c r="BK130" s="254">
        <f>BK131+BK210+BK227</f>
        <v>0</v>
      </c>
    </row>
    <row r="131" spans="2:63" s="255" customFormat="1" ht="25.9" customHeight="1">
      <c r="B131" s="256"/>
      <c r="D131" s="257" t="s">
        <v>71</v>
      </c>
      <c r="E131" s="258" t="s">
        <v>156</v>
      </c>
      <c r="F131" s="258" t="s">
        <v>157</v>
      </c>
      <c r="J131" s="259">
        <f>BK131</f>
        <v>0</v>
      </c>
      <c r="L131" s="256"/>
      <c r="M131" s="260"/>
      <c r="N131" s="261"/>
      <c r="O131" s="261"/>
      <c r="P131" s="262">
        <f>P132+P169+P203</f>
        <v>0</v>
      </c>
      <c r="Q131" s="261"/>
      <c r="R131" s="262">
        <f>R132+R169+R203</f>
        <v>130.81874975</v>
      </c>
      <c r="S131" s="261"/>
      <c r="T131" s="263">
        <f>T132+T169+T203</f>
        <v>0</v>
      </c>
      <c r="AR131" s="257" t="s">
        <v>79</v>
      </c>
      <c r="AT131" s="264" t="s">
        <v>71</v>
      </c>
      <c r="AU131" s="264" t="s">
        <v>72</v>
      </c>
      <c r="AY131" s="257" t="s">
        <v>158</v>
      </c>
      <c r="BK131" s="265">
        <f>BK132+BK169+BK203</f>
        <v>0</v>
      </c>
    </row>
    <row r="132" spans="2:63" s="255" customFormat="1" ht="22.9" customHeight="1">
      <c r="B132" s="256"/>
      <c r="D132" s="257" t="s">
        <v>71</v>
      </c>
      <c r="E132" s="266" t="s">
        <v>79</v>
      </c>
      <c r="F132" s="266" t="s">
        <v>159</v>
      </c>
      <c r="J132" s="267">
        <f>BK132</f>
        <v>0</v>
      </c>
      <c r="L132" s="256"/>
      <c r="M132" s="260"/>
      <c r="N132" s="261"/>
      <c r="O132" s="261"/>
      <c r="P132" s="262">
        <f>SUM(P133:P168)</f>
        <v>0</v>
      </c>
      <c r="Q132" s="261"/>
      <c r="R132" s="262">
        <f>SUM(R133:R168)</f>
        <v>116.99048175</v>
      </c>
      <c r="S132" s="261"/>
      <c r="T132" s="263">
        <f>SUM(T133:T168)</f>
        <v>0</v>
      </c>
      <c r="AR132" s="257" t="s">
        <v>79</v>
      </c>
      <c r="AT132" s="264" t="s">
        <v>71</v>
      </c>
      <c r="AU132" s="264" t="s">
        <v>79</v>
      </c>
      <c r="AY132" s="257" t="s">
        <v>158</v>
      </c>
      <c r="BK132" s="265">
        <f>SUM(BK133:BK168)</f>
        <v>0</v>
      </c>
    </row>
    <row r="133" spans="1:65" s="190" customFormat="1" ht="21.75" customHeight="1">
      <c r="A133" s="187"/>
      <c r="B133" s="188"/>
      <c r="C133" s="268" t="s">
        <v>79</v>
      </c>
      <c r="D133" s="268" t="s">
        <v>160</v>
      </c>
      <c r="E133" s="269" t="s">
        <v>1286</v>
      </c>
      <c r="F133" s="270" t="s">
        <v>1287</v>
      </c>
      <c r="G133" s="271" t="s">
        <v>184</v>
      </c>
      <c r="H133" s="272">
        <v>15.319</v>
      </c>
      <c r="I133" s="152"/>
      <c r="J133" s="273">
        <f>ROUND(I133*H133,2)</f>
        <v>0</v>
      </c>
      <c r="K133" s="274"/>
      <c r="L133" s="188"/>
      <c r="M133" s="275" t="s">
        <v>1</v>
      </c>
      <c r="N133" s="276" t="s">
        <v>37</v>
      </c>
      <c r="O133" s="277"/>
      <c r="P133" s="278">
        <f>O133*H133</f>
        <v>0</v>
      </c>
      <c r="Q133" s="278">
        <v>0</v>
      </c>
      <c r="R133" s="278">
        <f>Q133*H133</f>
        <v>0</v>
      </c>
      <c r="S133" s="278">
        <v>0</v>
      </c>
      <c r="T133" s="279">
        <f>S133*H133</f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R133" s="280" t="s">
        <v>164</v>
      </c>
      <c r="AT133" s="280" t="s">
        <v>160</v>
      </c>
      <c r="AU133" s="280" t="s">
        <v>81</v>
      </c>
      <c r="AY133" s="180" t="s">
        <v>158</v>
      </c>
      <c r="BE133" s="281">
        <f>IF(N133="základní",J133,0)</f>
        <v>0</v>
      </c>
      <c r="BF133" s="281">
        <f>IF(N133="snížená",J133,0)</f>
        <v>0</v>
      </c>
      <c r="BG133" s="281">
        <f>IF(N133="zákl. přenesená",J133,0)</f>
        <v>0</v>
      </c>
      <c r="BH133" s="281">
        <f>IF(N133="sníž. přenesená",J133,0)</f>
        <v>0</v>
      </c>
      <c r="BI133" s="281">
        <f>IF(N133="nulová",J133,0)</f>
        <v>0</v>
      </c>
      <c r="BJ133" s="180" t="s">
        <v>79</v>
      </c>
      <c r="BK133" s="281">
        <f>ROUND(I133*H133,2)</f>
        <v>0</v>
      </c>
      <c r="BL133" s="180" t="s">
        <v>164</v>
      </c>
      <c r="BM133" s="280" t="s">
        <v>1288</v>
      </c>
    </row>
    <row r="134" spans="2:51" s="282" customFormat="1" ht="12">
      <c r="B134" s="283"/>
      <c r="D134" s="284" t="s">
        <v>166</v>
      </c>
      <c r="E134" s="285" t="s">
        <v>1</v>
      </c>
      <c r="F134" s="286" t="s">
        <v>367</v>
      </c>
      <c r="H134" s="285" t="s">
        <v>1</v>
      </c>
      <c r="L134" s="283"/>
      <c r="M134" s="287"/>
      <c r="N134" s="288"/>
      <c r="O134" s="288"/>
      <c r="P134" s="288"/>
      <c r="Q134" s="288"/>
      <c r="R134" s="288"/>
      <c r="S134" s="288"/>
      <c r="T134" s="289"/>
      <c r="AT134" s="285" t="s">
        <v>166</v>
      </c>
      <c r="AU134" s="285" t="s">
        <v>81</v>
      </c>
      <c r="AV134" s="282" t="s">
        <v>79</v>
      </c>
      <c r="AW134" s="282" t="s">
        <v>29</v>
      </c>
      <c r="AX134" s="282" t="s">
        <v>72</v>
      </c>
      <c r="AY134" s="285" t="s">
        <v>158</v>
      </c>
    </row>
    <row r="135" spans="2:51" s="290" customFormat="1" ht="12">
      <c r="B135" s="291"/>
      <c r="D135" s="284" t="s">
        <v>166</v>
      </c>
      <c r="E135" s="292" t="s">
        <v>1</v>
      </c>
      <c r="F135" s="293" t="s">
        <v>1289</v>
      </c>
      <c r="H135" s="294">
        <v>15.319</v>
      </c>
      <c r="L135" s="291"/>
      <c r="M135" s="295"/>
      <c r="N135" s="296"/>
      <c r="O135" s="296"/>
      <c r="P135" s="296"/>
      <c r="Q135" s="296"/>
      <c r="R135" s="296"/>
      <c r="S135" s="296"/>
      <c r="T135" s="297"/>
      <c r="AT135" s="292" t="s">
        <v>166</v>
      </c>
      <c r="AU135" s="292" t="s">
        <v>81</v>
      </c>
      <c r="AV135" s="290" t="s">
        <v>81</v>
      </c>
      <c r="AW135" s="290" t="s">
        <v>29</v>
      </c>
      <c r="AX135" s="290" t="s">
        <v>72</v>
      </c>
      <c r="AY135" s="292" t="s">
        <v>158</v>
      </c>
    </row>
    <row r="136" spans="1:65" s="190" customFormat="1" ht="21.75" customHeight="1">
      <c r="A136" s="187"/>
      <c r="B136" s="188"/>
      <c r="C136" s="268" t="s">
        <v>81</v>
      </c>
      <c r="D136" s="268" t="s">
        <v>160</v>
      </c>
      <c r="E136" s="269" t="s">
        <v>1290</v>
      </c>
      <c r="F136" s="270" t="s">
        <v>1291</v>
      </c>
      <c r="G136" s="271" t="s">
        <v>184</v>
      </c>
      <c r="H136" s="272">
        <v>15.319</v>
      </c>
      <c r="I136" s="152"/>
      <c r="J136" s="273">
        <f>ROUND(I136*H136,2)</f>
        <v>0</v>
      </c>
      <c r="K136" s="274"/>
      <c r="L136" s="188"/>
      <c r="M136" s="275" t="s">
        <v>1</v>
      </c>
      <c r="N136" s="276" t="s">
        <v>37</v>
      </c>
      <c r="O136" s="277"/>
      <c r="P136" s="278">
        <f>O136*H136</f>
        <v>0</v>
      </c>
      <c r="Q136" s="278">
        <v>0</v>
      </c>
      <c r="R136" s="278">
        <f>Q136*H136</f>
        <v>0</v>
      </c>
      <c r="S136" s="278">
        <v>0</v>
      </c>
      <c r="T136" s="279">
        <f>S136*H136</f>
        <v>0</v>
      </c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R136" s="280" t="s">
        <v>164</v>
      </c>
      <c r="AT136" s="280" t="s">
        <v>160</v>
      </c>
      <c r="AU136" s="280" t="s">
        <v>81</v>
      </c>
      <c r="AY136" s="180" t="s">
        <v>158</v>
      </c>
      <c r="BE136" s="281">
        <f>IF(N136="základní",J136,0)</f>
        <v>0</v>
      </c>
      <c r="BF136" s="281">
        <f>IF(N136="snížená",J136,0)</f>
        <v>0</v>
      </c>
      <c r="BG136" s="281">
        <f>IF(N136="zákl. přenesená",J136,0)</f>
        <v>0</v>
      </c>
      <c r="BH136" s="281">
        <f>IF(N136="sníž. přenesená",J136,0)</f>
        <v>0</v>
      </c>
      <c r="BI136" s="281">
        <f>IF(N136="nulová",J136,0)</f>
        <v>0</v>
      </c>
      <c r="BJ136" s="180" t="s">
        <v>79</v>
      </c>
      <c r="BK136" s="281">
        <f>ROUND(I136*H136,2)</f>
        <v>0</v>
      </c>
      <c r="BL136" s="180" t="s">
        <v>164</v>
      </c>
      <c r="BM136" s="280" t="s">
        <v>1292</v>
      </c>
    </row>
    <row r="137" spans="2:51" s="282" customFormat="1" ht="12">
      <c r="B137" s="283"/>
      <c r="D137" s="284" t="s">
        <v>166</v>
      </c>
      <c r="E137" s="285" t="s">
        <v>1</v>
      </c>
      <c r="F137" s="286" t="s">
        <v>367</v>
      </c>
      <c r="H137" s="285" t="s">
        <v>1</v>
      </c>
      <c r="L137" s="283"/>
      <c r="M137" s="287"/>
      <c r="N137" s="288"/>
      <c r="O137" s="288"/>
      <c r="P137" s="288"/>
      <c r="Q137" s="288"/>
      <c r="R137" s="288"/>
      <c r="S137" s="288"/>
      <c r="T137" s="289"/>
      <c r="AT137" s="285" t="s">
        <v>166</v>
      </c>
      <c r="AU137" s="285" t="s">
        <v>81</v>
      </c>
      <c r="AV137" s="282" t="s">
        <v>79</v>
      </c>
      <c r="AW137" s="282" t="s">
        <v>29</v>
      </c>
      <c r="AX137" s="282" t="s">
        <v>72</v>
      </c>
      <c r="AY137" s="285" t="s">
        <v>158</v>
      </c>
    </row>
    <row r="138" spans="2:51" s="290" customFormat="1" ht="12">
      <c r="B138" s="291"/>
      <c r="D138" s="284" t="s">
        <v>166</v>
      </c>
      <c r="E138" s="292" t="s">
        <v>1</v>
      </c>
      <c r="F138" s="293" t="s">
        <v>1289</v>
      </c>
      <c r="H138" s="294">
        <v>15.319</v>
      </c>
      <c r="L138" s="291"/>
      <c r="M138" s="295"/>
      <c r="N138" s="296"/>
      <c r="O138" s="296"/>
      <c r="P138" s="296"/>
      <c r="Q138" s="296"/>
      <c r="R138" s="296"/>
      <c r="S138" s="296"/>
      <c r="T138" s="297"/>
      <c r="AT138" s="292" t="s">
        <v>166</v>
      </c>
      <c r="AU138" s="292" t="s">
        <v>81</v>
      </c>
      <c r="AV138" s="290" t="s">
        <v>81</v>
      </c>
      <c r="AW138" s="290" t="s">
        <v>29</v>
      </c>
      <c r="AX138" s="290" t="s">
        <v>72</v>
      </c>
      <c r="AY138" s="292" t="s">
        <v>158</v>
      </c>
    </row>
    <row r="139" spans="1:65" s="190" customFormat="1" ht="21.75" customHeight="1">
      <c r="A139" s="187"/>
      <c r="B139" s="188"/>
      <c r="C139" s="268" t="s">
        <v>174</v>
      </c>
      <c r="D139" s="268" t="s">
        <v>160</v>
      </c>
      <c r="E139" s="269" t="s">
        <v>1293</v>
      </c>
      <c r="F139" s="270" t="s">
        <v>1294</v>
      </c>
      <c r="G139" s="271" t="s">
        <v>184</v>
      </c>
      <c r="H139" s="272">
        <v>10.217</v>
      </c>
      <c r="I139" s="152"/>
      <c r="J139" s="273">
        <f>ROUND(I139*H139,2)</f>
        <v>0</v>
      </c>
      <c r="K139" s="274"/>
      <c r="L139" s="188"/>
      <c r="M139" s="275" t="s">
        <v>1</v>
      </c>
      <c r="N139" s="276" t="s">
        <v>37</v>
      </c>
      <c r="O139" s="277"/>
      <c r="P139" s="278">
        <f>O139*H139</f>
        <v>0</v>
      </c>
      <c r="Q139" s="278">
        <v>0</v>
      </c>
      <c r="R139" s="278">
        <f>Q139*H139</f>
        <v>0</v>
      </c>
      <c r="S139" s="278">
        <v>0</v>
      </c>
      <c r="T139" s="279">
        <f>S139*H139</f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R139" s="280" t="s">
        <v>164</v>
      </c>
      <c r="AT139" s="280" t="s">
        <v>160</v>
      </c>
      <c r="AU139" s="280" t="s">
        <v>81</v>
      </c>
      <c r="AY139" s="180" t="s">
        <v>158</v>
      </c>
      <c r="BE139" s="281">
        <f>IF(N139="základní",J139,0)</f>
        <v>0</v>
      </c>
      <c r="BF139" s="281">
        <f>IF(N139="snížená",J139,0)</f>
        <v>0</v>
      </c>
      <c r="BG139" s="281">
        <f>IF(N139="zákl. přenesená",J139,0)</f>
        <v>0</v>
      </c>
      <c r="BH139" s="281">
        <f>IF(N139="sníž. přenesená",J139,0)</f>
        <v>0</v>
      </c>
      <c r="BI139" s="281">
        <f>IF(N139="nulová",J139,0)</f>
        <v>0</v>
      </c>
      <c r="BJ139" s="180" t="s">
        <v>79</v>
      </c>
      <c r="BK139" s="281">
        <f>ROUND(I139*H139,2)</f>
        <v>0</v>
      </c>
      <c r="BL139" s="180" t="s">
        <v>164</v>
      </c>
      <c r="BM139" s="280" t="s">
        <v>1295</v>
      </c>
    </row>
    <row r="140" spans="2:51" s="282" customFormat="1" ht="12">
      <c r="B140" s="283"/>
      <c r="D140" s="284" t="s">
        <v>166</v>
      </c>
      <c r="E140" s="285" t="s">
        <v>1</v>
      </c>
      <c r="F140" s="286" t="s">
        <v>367</v>
      </c>
      <c r="H140" s="285" t="s">
        <v>1</v>
      </c>
      <c r="L140" s="283"/>
      <c r="M140" s="287"/>
      <c r="N140" s="288"/>
      <c r="O140" s="288"/>
      <c r="P140" s="288"/>
      <c r="Q140" s="288"/>
      <c r="R140" s="288"/>
      <c r="S140" s="288"/>
      <c r="T140" s="289"/>
      <c r="AT140" s="285" t="s">
        <v>166</v>
      </c>
      <c r="AU140" s="285" t="s">
        <v>81</v>
      </c>
      <c r="AV140" s="282" t="s">
        <v>79</v>
      </c>
      <c r="AW140" s="282" t="s">
        <v>29</v>
      </c>
      <c r="AX140" s="282" t="s">
        <v>72</v>
      </c>
      <c r="AY140" s="285" t="s">
        <v>158</v>
      </c>
    </row>
    <row r="141" spans="2:51" s="290" customFormat="1" ht="12">
      <c r="B141" s="291"/>
      <c r="D141" s="284" t="s">
        <v>166</v>
      </c>
      <c r="E141" s="292" t="s">
        <v>1</v>
      </c>
      <c r="F141" s="293" t="s">
        <v>1296</v>
      </c>
      <c r="H141" s="294">
        <v>10.217</v>
      </c>
      <c r="L141" s="291"/>
      <c r="M141" s="295"/>
      <c r="N141" s="296"/>
      <c r="O141" s="296"/>
      <c r="P141" s="296"/>
      <c r="Q141" s="296"/>
      <c r="R141" s="296"/>
      <c r="S141" s="296"/>
      <c r="T141" s="297"/>
      <c r="AT141" s="292" t="s">
        <v>166</v>
      </c>
      <c r="AU141" s="292" t="s">
        <v>81</v>
      </c>
      <c r="AV141" s="290" t="s">
        <v>81</v>
      </c>
      <c r="AW141" s="290" t="s">
        <v>29</v>
      </c>
      <c r="AX141" s="290" t="s">
        <v>72</v>
      </c>
      <c r="AY141" s="292" t="s">
        <v>158</v>
      </c>
    </row>
    <row r="142" spans="1:65" s="190" customFormat="1" ht="21.75" customHeight="1">
      <c r="A142" s="187"/>
      <c r="B142" s="188"/>
      <c r="C142" s="268" t="s">
        <v>164</v>
      </c>
      <c r="D142" s="268" t="s">
        <v>160</v>
      </c>
      <c r="E142" s="269" t="s">
        <v>1297</v>
      </c>
      <c r="F142" s="270" t="s">
        <v>1298</v>
      </c>
      <c r="G142" s="271" t="s">
        <v>184</v>
      </c>
      <c r="H142" s="272">
        <v>23.839</v>
      </c>
      <c r="I142" s="152"/>
      <c r="J142" s="273">
        <f>ROUND(I142*H142,2)</f>
        <v>0</v>
      </c>
      <c r="K142" s="274"/>
      <c r="L142" s="188"/>
      <c r="M142" s="275" t="s">
        <v>1</v>
      </c>
      <c r="N142" s="276" t="s">
        <v>37</v>
      </c>
      <c r="O142" s="277"/>
      <c r="P142" s="278">
        <f>O142*H142</f>
        <v>0</v>
      </c>
      <c r="Q142" s="278">
        <v>0</v>
      </c>
      <c r="R142" s="278">
        <f>Q142*H142</f>
        <v>0</v>
      </c>
      <c r="S142" s="278">
        <v>0</v>
      </c>
      <c r="T142" s="279">
        <f>S142*H142</f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R142" s="280" t="s">
        <v>164</v>
      </c>
      <c r="AT142" s="280" t="s">
        <v>160</v>
      </c>
      <c r="AU142" s="280" t="s">
        <v>81</v>
      </c>
      <c r="AY142" s="180" t="s">
        <v>158</v>
      </c>
      <c r="BE142" s="281">
        <f>IF(N142="základní",J142,0)</f>
        <v>0</v>
      </c>
      <c r="BF142" s="281">
        <f>IF(N142="snížená",J142,0)</f>
        <v>0</v>
      </c>
      <c r="BG142" s="281">
        <f>IF(N142="zákl. přenesená",J142,0)</f>
        <v>0</v>
      </c>
      <c r="BH142" s="281">
        <f>IF(N142="sníž. přenesená",J142,0)</f>
        <v>0</v>
      </c>
      <c r="BI142" s="281">
        <f>IF(N142="nulová",J142,0)</f>
        <v>0</v>
      </c>
      <c r="BJ142" s="180" t="s">
        <v>79</v>
      </c>
      <c r="BK142" s="281">
        <f>ROUND(I142*H142,2)</f>
        <v>0</v>
      </c>
      <c r="BL142" s="180" t="s">
        <v>164</v>
      </c>
      <c r="BM142" s="280" t="s">
        <v>1299</v>
      </c>
    </row>
    <row r="143" spans="2:51" s="282" customFormat="1" ht="12">
      <c r="B143" s="283"/>
      <c r="D143" s="284" t="s">
        <v>166</v>
      </c>
      <c r="E143" s="285" t="s">
        <v>1</v>
      </c>
      <c r="F143" s="286" t="s">
        <v>367</v>
      </c>
      <c r="H143" s="285" t="s">
        <v>1</v>
      </c>
      <c r="L143" s="283"/>
      <c r="M143" s="287"/>
      <c r="N143" s="288"/>
      <c r="O143" s="288"/>
      <c r="P143" s="288"/>
      <c r="Q143" s="288"/>
      <c r="R143" s="288"/>
      <c r="S143" s="288"/>
      <c r="T143" s="289"/>
      <c r="AT143" s="285" t="s">
        <v>166</v>
      </c>
      <c r="AU143" s="285" t="s">
        <v>81</v>
      </c>
      <c r="AV143" s="282" t="s">
        <v>79</v>
      </c>
      <c r="AW143" s="282" t="s">
        <v>29</v>
      </c>
      <c r="AX143" s="282" t="s">
        <v>72</v>
      </c>
      <c r="AY143" s="285" t="s">
        <v>158</v>
      </c>
    </row>
    <row r="144" spans="2:51" s="290" customFormat="1" ht="12">
      <c r="B144" s="291"/>
      <c r="D144" s="284" t="s">
        <v>166</v>
      </c>
      <c r="E144" s="292" t="s">
        <v>1</v>
      </c>
      <c r="F144" s="293" t="s">
        <v>1300</v>
      </c>
      <c r="H144" s="294">
        <v>23.839</v>
      </c>
      <c r="L144" s="291"/>
      <c r="M144" s="295"/>
      <c r="N144" s="296"/>
      <c r="O144" s="296"/>
      <c r="P144" s="296"/>
      <c r="Q144" s="296"/>
      <c r="R144" s="296"/>
      <c r="S144" s="296"/>
      <c r="T144" s="297"/>
      <c r="AT144" s="292" t="s">
        <v>166</v>
      </c>
      <c r="AU144" s="292" t="s">
        <v>81</v>
      </c>
      <c r="AV144" s="290" t="s">
        <v>81</v>
      </c>
      <c r="AW144" s="290" t="s">
        <v>29</v>
      </c>
      <c r="AX144" s="290" t="s">
        <v>72</v>
      </c>
      <c r="AY144" s="292" t="s">
        <v>158</v>
      </c>
    </row>
    <row r="145" spans="1:65" s="190" customFormat="1" ht="21.75" customHeight="1">
      <c r="A145" s="187"/>
      <c r="B145" s="188"/>
      <c r="C145" s="268" t="s">
        <v>181</v>
      </c>
      <c r="D145" s="268" t="s">
        <v>160</v>
      </c>
      <c r="E145" s="269" t="s">
        <v>218</v>
      </c>
      <c r="F145" s="270" t="s">
        <v>219</v>
      </c>
      <c r="G145" s="271" t="s">
        <v>184</v>
      </c>
      <c r="H145" s="272">
        <v>64.694</v>
      </c>
      <c r="I145" s="152"/>
      <c r="J145" s="273">
        <f>ROUND(I145*H145,2)</f>
        <v>0</v>
      </c>
      <c r="K145" s="274"/>
      <c r="L145" s="188"/>
      <c r="M145" s="275" t="s">
        <v>1</v>
      </c>
      <c r="N145" s="276" t="s">
        <v>37</v>
      </c>
      <c r="O145" s="277"/>
      <c r="P145" s="278">
        <f>O145*H145</f>
        <v>0</v>
      </c>
      <c r="Q145" s="278">
        <v>0</v>
      </c>
      <c r="R145" s="278">
        <f>Q145*H145</f>
        <v>0</v>
      </c>
      <c r="S145" s="278">
        <v>0</v>
      </c>
      <c r="T145" s="279">
        <f>S145*H145</f>
        <v>0</v>
      </c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R145" s="280" t="s">
        <v>164</v>
      </c>
      <c r="AT145" s="280" t="s">
        <v>160</v>
      </c>
      <c r="AU145" s="280" t="s">
        <v>81</v>
      </c>
      <c r="AY145" s="180" t="s">
        <v>158</v>
      </c>
      <c r="BE145" s="281">
        <f>IF(N145="základní",J145,0)</f>
        <v>0</v>
      </c>
      <c r="BF145" s="281">
        <f>IF(N145="snížená",J145,0)</f>
        <v>0</v>
      </c>
      <c r="BG145" s="281">
        <f>IF(N145="zákl. přenesená",J145,0)</f>
        <v>0</v>
      </c>
      <c r="BH145" s="281">
        <f>IF(N145="sníž. přenesená",J145,0)</f>
        <v>0</v>
      </c>
      <c r="BI145" s="281">
        <f>IF(N145="nulová",J145,0)</f>
        <v>0</v>
      </c>
      <c r="BJ145" s="180" t="s">
        <v>79</v>
      </c>
      <c r="BK145" s="281">
        <f>ROUND(I145*H145,2)</f>
        <v>0</v>
      </c>
      <c r="BL145" s="180" t="s">
        <v>164</v>
      </c>
      <c r="BM145" s="280" t="s">
        <v>1301</v>
      </c>
    </row>
    <row r="146" spans="2:51" s="290" customFormat="1" ht="12">
      <c r="B146" s="291"/>
      <c r="D146" s="284" t="s">
        <v>166</v>
      </c>
      <c r="E146" s="292" t="s">
        <v>1</v>
      </c>
      <c r="F146" s="293" t="s">
        <v>1302</v>
      </c>
      <c r="H146" s="294">
        <v>64.694</v>
      </c>
      <c r="L146" s="291"/>
      <c r="M146" s="295"/>
      <c r="N146" s="296"/>
      <c r="O146" s="296"/>
      <c r="P146" s="296"/>
      <c r="Q146" s="296"/>
      <c r="R146" s="296"/>
      <c r="S146" s="296"/>
      <c r="T146" s="297"/>
      <c r="AT146" s="292" t="s">
        <v>166</v>
      </c>
      <c r="AU146" s="292" t="s">
        <v>81</v>
      </c>
      <c r="AV146" s="290" t="s">
        <v>81</v>
      </c>
      <c r="AW146" s="290" t="s">
        <v>29</v>
      </c>
      <c r="AX146" s="290" t="s">
        <v>72</v>
      </c>
      <c r="AY146" s="292" t="s">
        <v>158</v>
      </c>
    </row>
    <row r="147" spans="1:65" s="190" customFormat="1" ht="16.5" customHeight="1">
      <c r="A147" s="187"/>
      <c r="B147" s="188"/>
      <c r="C147" s="268" t="s">
        <v>188</v>
      </c>
      <c r="D147" s="268" t="s">
        <v>160</v>
      </c>
      <c r="E147" s="269" t="s">
        <v>1303</v>
      </c>
      <c r="F147" s="270" t="s">
        <v>1304</v>
      </c>
      <c r="G147" s="271" t="s">
        <v>163</v>
      </c>
      <c r="H147" s="272">
        <v>111.155</v>
      </c>
      <c r="I147" s="152"/>
      <c r="J147" s="273">
        <f>ROUND(I147*H147,2)</f>
        <v>0</v>
      </c>
      <c r="K147" s="274"/>
      <c r="L147" s="188"/>
      <c r="M147" s="275" t="s">
        <v>1</v>
      </c>
      <c r="N147" s="276" t="s">
        <v>37</v>
      </c>
      <c r="O147" s="277"/>
      <c r="P147" s="278">
        <f>O147*H147</f>
        <v>0</v>
      </c>
      <c r="Q147" s="278">
        <v>0.00085</v>
      </c>
      <c r="R147" s="278">
        <f>Q147*H147</f>
        <v>0.09448174999999999</v>
      </c>
      <c r="S147" s="278">
        <v>0</v>
      </c>
      <c r="T147" s="279">
        <f>S147*H147</f>
        <v>0</v>
      </c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R147" s="280" t="s">
        <v>164</v>
      </c>
      <c r="AT147" s="280" t="s">
        <v>160</v>
      </c>
      <c r="AU147" s="280" t="s">
        <v>81</v>
      </c>
      <c r="AY147" s="180" t="s">
        <v>158</v>
      </c>
      <c r="BE147" s="281">
        <f>IF(N147="základní",J147,0)</f>
        <v>0</v>
      </c>
      <c r="BF147" s="281">
        <f>IF(N147="snížená",J147,0)</f>
        <v>0</v>
      </c>
      <c r="BG147" s="281">
        <f>IF(N147="zákl. přenesená",J147,0)</f>
        <v>0</v>
      </c>
      <c r="BH147" s="281">
        <f>IF(N147="sníž. přenesená",J147,0)</f>
        <v>0</v>
      </c>
      <c r="BI147" s="281">
        <f>IF(N147="nulová",J147,0)</f>
        <v>0</v>
      </c>
      <c r="BJ147" s="180" t="s">
        <v>79</v>
      </c>
      <c r="BK147" s="281">
        <f>ROUND(I147*H147,2)</f>
        <v>0</v>
      </c>
      <c r="BL147" s="180" t="s">
        <v>164</v>
      </c>
      <c r="BM147" s="280" t="s">
        <v>1305</v>
      </c>
    </row>
    <row r="148" spans="2:51" s="290" customFormat="1" ht="12">
      <c r="B148" s="291"/>
      <c r="D148" s="284" t="s">
        <v>166</v>
      </c>
      <c r="E148" s="292" t="s">
        <v>1</v>
      </c>
      <c r="F148" s="293" t="s">
        <v>1306</v>
      </c>
      <c r="H148" s="294">
        <v>111.155</v>
      </c>
      <c r="L148" s="291"/>
      <c r="M148" s="295"/>
      <c r="N148" s="296"/>
      <c r="O148" s="296"/>
      <c r="P148" s="296"/>
      <c r="Q148" s="296"/>
      <c r="R148" s="296"/>
      <c r="S148" s="296"/>
      <c r="T148" s="297"/>
      <c r="AT148" s="292" t="s">
        <v>166</v>
      </c>
      <c r="AU148" s="292" t="s">
        <v>81</v>
      </c>
      <c r="AV148" s="290" t="s">
        <v>81</v>
      </c>
      <c r="AW148" s="290" t="s">
        <v>29</v>
      </c>
      <c r="AX148" s="290" t="s">
        <v>72</v>
      </c>
      <c r="AY148" s="292" t="s">
        <v>158</v>
      </c>
    </row>
    <row r="149" spans="1:65" s="190" customFormat="1" ht="21.75" customHeight="1">
      <c r="A149" s="187"/>
      <c r="B149" s="188"/>
      <c r="C149" s="268" t="s">
        <v>173</v>
      </c>
      <c r="D149" s="268" t="s">
        <v>160</v>
      </c>
      <c r="E149" s="269" t="s">
        <v>1307</v>
      </c>
      <c r="F149" s="270" t="s">
        <v>1308</v>
      </c>
      <c r="G149" s="271" t="s">
        <v>163</v>
      </c>
      <c r="H149" s="272">
        <v>111.155</v>
      </c>
      <c r="I149" s="152"/>
      <c r="J149" s="273">
        <f>ROUND(I149*H149,2)</f>
        <v>0</v>
      </c>
      <c r="K149" s="274"/>
      <c r="L149" s="188"/>
      <c r="M149" s="275" t="s">
        <v>1</v>
      </c>
      <c r="N149" s="276" t="s">
        <v>37</v>
      </c>
      <c r="O149" s="277"/>
      <c r="P149" s="278">
        <f>O149*H149</f>
        <v>0</v>
      </c>
      <c r="Q149" s="278">
        <v>0</v>
      </c>
      <c r="R149" s="278">
        <f>Q149*H149</f>
        <v>0</v>
      </c>
      <c r="S149" s="278">
        <v>0</v>
      </c>
      <c r="T149" s="279">
        <f>S149*H149</f>
        <v>0</v>
      </c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R149" s="280" t="s">
        <v>164</v>
      </c>
      <c r="AT149" s="280" t="s">
        <v>160</v>
      </c>
      <c r="AU149" s="280" t="s">
        <v>81</v>
      </c>
      <c r="AY149" s="180" t="s">
        <v>158</v>
      </c>
      <c r="BE149" s="281">
        <f>IF(N149="základní",J149,0)</f>
        <v>0</v>
      </c>
      <c r="BF149" s="281">
        <f>IF(N149="snížená",J149,0)</f>
        <v>0</v>
      </c>
      <c r="BG149" s="281">
        <f>IF(N149="zákl. přenesená",J149,0)</f>
        <v>0</v>
      </c>
      <c r="BH149" s="281">
        <f>IF(N149="sníž. přenesená",J149,0)</f>
        <v>0</v>
      </c>
      <c r="BI149" s="281">
        <f>IF(N149="nulová",J149,0)</f>
        <v>0</v>
      </c>
      <c r="BJ149" s="180" t="s">
        <v>79</v>
      </c>
      <c r="BK149" s="281">
        <f>ROUND(I149*H149,2)</f>
        <v>0</v>
      </c>
      <c r="BL149" s="180" t="s">
        <v>164</v>
      </c>
      <c r="BM149" s="280" t="s">
        <v>1309</v>
      </c>
    </row>
    <row r="150" spans="2:51" s="290" customFormat="1" ht="12">
      <c r="B150" s="291"/>
      <c r="D150" s="284" t="s">
        <v>166</v>
      </c>
      <c r="E150" s="292" t="s">
        <v>1</v>
      </c>
      <c r="F150" s="293" t="s">
        <v>1310</v>
      </c>
      <c r="H150" s="294">
        <v>111.155</v>
      </c>
      <c r="L150" s="291"/>
      <c r="M150" s="295"/>
      <c r="N150" s="296"/>
      <c r="O150" s="296"/>
      <c r="P150" s="296"/>
      <c r="Q150" s="296"/>
      <c r="R150" s="296"/>
      <c r="S150" s="296"/>
      <c r="T150" s="297"/>
      <c r="AT150" s="292" t="s">
        <v>166</v>
      </c>
      <c r="AU150" s="292" t="s">
        <v>81</v>
      </c>
      <c r="AV150" s="290" t="s">
        <v>81</v>
      </c>
      <c r="AW150" s="290" t="s">
        <v>29</v>
      </c>
      <c r="AX150" s="290" t="s">
        <v>72</v>
      </c>
      <c r="AY150" s="292" t="s">
        <v>158</v>
      </c>
    </row>
    <row r="151" spans="1:65" s="190" customFormat="1" ht="21.75" customHeight="1">
      <c r="A151" s="187"/>
      <c r="B151" s="188"/>
      <c r="C151" s="268" t="s">
        <v>196</v>
      </c>
      <c r="D151" s="268" t="s">
        <v>160</v>
      </c>
      <c r="E151" s="269" t="s">
        <v>264</v>
      </c>
      <c r="F151" s="270" t="s">
        <v>265</v>
      </c>
      <c r="G151" s="271" t="s">
        <v>184</v>
      </c>
      <c r="H151" s="272">
        <v>64.694</v>
      </c>
      <c r="I151" s="152"/>
      <c r="J151" s="273">
        <f>ROUND(I151*H151,2)</f>
        <v>0</v>
      </c>
      <c r="K151" s="274"/>
      <c r="L151" s="188"/>
      <c r="M151" s="275" t="s">
        <v>1</v>
      </c>
      <c r="N151" s="276" t="s">
        <v>37</v>
      </c>
      <c r="O151" s="277"/>
      <c r="P151" s="278">
        <f>O151*H151</f>
        <v>0</v>
      </c>
      <c r="Q151" s="278">
        <v>0</v>
      </c>
      <c r="R151" s="278">
        <f>Q151*H151</f>
        <v>0</v>
      </c>
      <c r="S151" s="278">
        <v>0</v>
      </c>
      <c r="T151" s="279">
        <f>S151*H151</f>
        <v>0</v>
      </c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R151" s="280" t="s">
        <v>164</v>
      </c>
      <c r="AT151" s="280" t="s">
        <v>160</v>
      </c>
      <c r="AU151" s="280" t="s">
        <v>81</v>
      </c>
      <c r="AY151" s="180" t="s">
        <v>158</v>
      </c>
      <c r="BE151" s="281">
        <f>IF(N151="základní",J151,0)</f>
        <v>0</v>
      </c>
      <c r="BF151" s="281">
        <f>IF(N151="snížená",J151,0)</f>
        <v>0</v>
      </c>
      <c r="BG151" s="281">
        <f>IF(N151="zákl. přenesená",J151,0)</f>
        <v>0</v>
      </c>
      <c r="BH151" s="281">
        <f>IF(N151="sníž. přenesená",J151,0)</f>
        <v>0</v>
      </c>
      <c r="BI151" s="281">
        <f>IF(N151="nulová",J151,0)</f>
        <v>0</v>
      </c>
      <c r="BJ151" s="180" t="s">
        <v>79</v>
      </c>
      <c r="BK151" s="281">
        <f>ROUND(I151*H151,2)</f>
        <v>0</v>
      </c>
      <c r="BL151" s="180" t="s">
        <v>164</v>
      </c>
      <c r="BM151" s="280" t="s">
        <v>1311</v>
      </c>
    </row>
    <row r="152" spans="2:51" s="290" customFormat="1" ht="12">
      <c r="B152" s="291"/>
      <c r="D152" s="284" t="s">
        <v>166</v>
      </c>
      <c r="E152" s="292" t="s">
        <v>1</v>
      </c>
      <c r="F152" s="293" t="s">
        <v>1312</v>
      </c>
      <c r="H152" s="294">
        <v>64.694</v>
      </c>
      <c r="L152" s="291"/>
      <c r="M152" s="295"/>
      <c r="N152" s="296"/>
      <c r="O152" s="296"/>
      <c r="P152" s="296"/>
      <c r="Q152" s="296"/>
      <c r="R152" s="296"/>
      <c r="S152" s="296"/>
      <c r="T152" s="297"/>
      <c r="AT152" s="292" t="s">
        <v>166</v>
      </c>
      <c r="AU152" s="292" t="s">
        <v>81</v>
      </c>
      <c r="AV152" s="290" t="s">
        <v>81</v>
      </c>
      <c r="AW152" s="290" t="s">
        <v>29</v>
      </c>
      <c r="AX152" s="290" t="s">
        <v>72</v>
      </c>
      <c r="AY152" s="292" t="s">
        <v>158</v>
      </c>
    </row>
    <row r="153" spans="1:65" s="190" customFormat="1" ht="33" customHeight="1">
      <c r="A153" s="187"/>
      <c r="B153" s="188"/>
      <c r="C153" s="268" t="s">
        <v>202</v>
      </c>
      <c r="D153" s="268" t="s">
        <v>160</v>
      </c>
      <c r="E153" s="269" t="s">
        <v>269</v>
      </c>
      <c r="F153" s="270" t="s">
        <v>270</v>
      </c>
      <c r="G153" s="271" t="s">
        <v>184</v>
      </c>
      <c r="H153" s="272">
        <v>1293.88</v>
      </c>
      <c r="I153" s="152"/>
      <c r="J153" s="273">
        <f>ROUND(I153*H153,2)</f>
        <v>0</v>
      </c>
      <c r="K153" s="274"/>
      <c r="L153" s="188"/>
      <c r="M153" s="275" t="s">
        <v>1</v>
      </c>
      <c r="N153" s="276" t="s">
        <v>37</v>
      </c>
      <c r="O153" s="277"/>
      <c r="P153" s="278">
        <f>O153*H153</f>
        <v>0</v>
      </c>
      <c r="Q153" s="278">
        <v>0</v>
      </c>
      <c r="R153" s="278">
        <f>Q153*H153</f>
        <v>0</v>
      </c>
      <c r="S153" s="278">
        <v>0</v>
      </c>
      <c r="T153" s="279">
        <f>S153*H153</f>
        <v>0</v>
      </c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R153" s="280" t="s">
        <v>164</v>
      </c>
      <c r="AT153" s="280" t="s">
        <v>160</v>
      </c>
      <c r="AU153" s="280" t="s">
        <v>81</v>
      </c>
      <c r="AY153" s="180" t="s">
        <v>158</v>
      </c>
      <c r="BE153" s="281">
        <f>IF(N153="základní",J153,0)</f>
        <v>0</v>
      </c>
      <c r="BF153" s="281">
        <f>IF(N153="snížená",J153,0)</f>
        <v>0</v>
      </c>
      <c r="BG153" s="281">
        <f>IF(N153="zákl. přenesená",J153,0)</f>
        <v>0</v>
      </c>
      <c r="BH153" s="281">
        <f>IF(N153="sníž. přenesená",J153,0)</f>
        <v>0</v>
      </c>
      <c r="BI153" s="281">
        <f>IF(N153="nulová",J153,0)</f>
        <v>0</v>
      </c>
      <c r="BJ153" s="180" t="s">
        <v>79</v>
      </c>
      <c r="BK153" s="281">
        <f>ROUND(I153*H153,2)</f>
        <v>0</v>
      </c>
      <c r="BL153" s="180" t="s">
        <v>164</v>
      </c>
      <c r="BM153" s="280" t="s">
        <v>1313</v>
      </c>
    </row>
    <row r="154" spans="2:51" s="290" customFormat="1" ht="12">
      <c r="B154" s="291"/>
      <c r="D154" s="284" t="s">
        <v>166</v>
      </c>
      <c r="E154" s="292" t="s">
        <v>1</v>
      </c>
      <c r="F154" s="293" t="s">
        <v>1314</v>
      </c>
      <c r="H154" s="294">
        <v>1293.88</v>
      </c>
      <c r="L154" s="291"/>
      <c r="M154" s="295"/>
      <c r="N154" s="296"/>
      <c r="O154" s="296"/>
      <c r="P154" s="296"/>
      <c r="Q154" s="296"/>
      <c r="R154" s="296"/>
      <c r="S154" s="296"/>
      <c r="T154" s="297"/>
      <c r="AT154" s="292" t="s">
        <v>166</v>
      </c>
      <c r="AU154" s="292" t="s">
        <v>81</v>
      </c>
      <c r="AV154" s="290" t="s">
        <v>81</v>
      </c>
      <c r="AW154" s="290" t="s">
        <v>29</v>
      </c>
      <c r="AX154" s="290" t="s">
        <v>72</v>
      </c>
      <c r="AY154" s="292" t="s">
        <v>158</v>
      </c>
    </row>
    <row r="155" spans="1:65" s="190" customFormat="1" ht="16.5" customHeight="1">
      <c r="A155" s="187"/>
      <c r="B155" s="188"/>
      <c r="C155" s="268" t="s">
        <v>207</v>
      </c>
      <c r="D155" s="268" t="s">
        <v>160</v>
      </c>
      <c r="E155" s="269" t="s">
        <v>308</v>
      </c>
      <c r="F155" s="270" t="s">
        <v>309</v>
      </c>
      <c r="G155" s="271" t="s">
        <v>184</v>
      </c>
      <c r="H155" s="272">
        <v>64.694</v>
      </c>
      <c r="I155" s="152"/>
      <c r="J155" s="273">
        <f>ROUND(I155*H155,2)</f>
        <v>0</v>
      </c>
      <c r="K155" s="274"/>
      <c r="L155" s="188"/>
      <c r="M155" s="275" t="s">
        <v>1</v>
      </c>
      <c r="N155" s="276" t="s">
        <v>37</v>
      </c>
      <c r="O155" s="277"/>
      <c r="P155" s="278">
        <f>O155*H155</f>
        <v>0</v>
      </c>
      <c r="Q155" s="278">
        <v>0</v>
      </c>
      <c r="R155" s="278">
        <f>Q155*H155</f>
        <v>0</v>
      </c>
      <c r="S155" s="278">
        <v>0</v>
      </c>
      <c r="T155" s="279">
        <f>S155*H155</f>
        <v>0</v>
      </c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R155" s="280" t="s">
        <v>164</v>
      </c>
      <c r="AT155" s="280" t="s">
        <v>160</v>
      </c>
      <c r="AU155" s="280" t="s">
        <v>81</v>
      </c>
      <c r="AY155" s="180" t="s">
        <v>158</v>
      </c>
      <c r="BE155" s="281">
        <f>IF(N155="základní",J155,0)</f>
        <v>0</v>
      </c>
      <c r="BF155" s="281">
        <f>IF(N155="snížená",J155,0)</f>
        <v>0</v>
      </c>
      <c r="BG155" s="281">
        <f>IF(N155="zákl. přenesená",J155,0)</f>
        <v>0</v>
      </c>
      <c r="BH155" s="281">
        <f>IF(N155="sníž. přenesená",J155,0)</f>
        <v>0</v>
      </c>
      <c r="BI155" s="281">
        <f>IF(N155="nulová",J155,0)</f>
        <v>0</v>
      </c>
      <c r="BJ155" s="180" t="s">
        <v>79</v>
      </c>
      <c r="BK155" s="281">
        <f>ROUND(I155*H155,2)</f>
        <v>0</v>
      </c>
      <c r="BL155" s="180" t="s">
        <v>164</v>
      </c>
      <c r="BM155" s="280" t="s">
        <v>1116</v>
      </c>
    </row>
    <row r="156" spans="2:51" s="290" customFormat="1" ht="12">
      <c r="B156" s="291"/>
      <c r="D156" s="284" t="s">
        <v>166</v>
      </c>
      <c r="E156" s="292" t="s">
        <v>1</v>
      </c>
      <c r="F156" s="293" t="s">
        <v>1312</v>
      </c>
      <c r="H156" s="294">
        <v>64.694</v>
      </c>
      <c r="L156" s="291"/>
      <c r="M156" s="295"/>
      <c r="N156" s="296"/>
      <c r="O156" s="296"/>
      <c r="P156" s="296"/>
      <c r="Q156" s="296"/>
      <c r="R156" s="296"/>
      <c r="S156" s="296"/>
      <c r="T156" s="297"/>
      <c r="AT156" s="292" t="s">
        <v>166</v>
      </c>
      <c r="AU156" s="292" t="s">
        <v>81</v>
      </c>
      <c r="AV156" s="290" t="s">
        <v>81</v>
      </c>
      <c r="AW156" s="290" t="s">
        <v>29</v>
      </c>
      <c r="AX156" s="290" t="s">
        <v>72</v>
      </c>
      <c r="AY156" s="292" t="s">
        <v>158</v>
      </c>
    </row>
    <row r="157" spans="1:65" s="190" customFormat="1" ht="21.75" customHeight="1">
      <c r="A157" s="187"/>
      <c r="B157" s="188"/>
      <c r="C157" s="268" t="s">
        <v>212</v>
      </c>
      <c r="D157" s="268" t="s">
        <v>160</v>
      </c>
      <c r="E157" s="269" t="s">
        <v>313</v>
      </c>
      <c r="F157" s="270" t="s">
        <v>314</v>
      </c>
      <c r="G157" s="271" t="s">
        <v>315</v>
      </c>
      <c r="H157" s="272">
        <v>75.183</v>
      </c>
      <c r="I157" s="152"/>
      <c r="J157" s="273">
        <f>ROUND(I157*H157,2)</f>
        <v>0</v>
      </c>
      <c r="K157" s="274"/>
      <c r="L157" s="188"/>
      <c r="M157" s="275" t="s">
        <v>1</v>
      </c>
      <c r="N157" s="276" t="s">
        <v>37</v>
      </c>
      <c r="O157" s="277"/>
      <c r="P157" s="278">
        <f>O157*H157</f>
        <v>0</v>
      </c>
      <c r="Q157" s="278">
        <v>0</v>
      </c>
      <c r="R157" s="278">
        <f>Q157*H157</f>
        <v>0</v>
      </c>
      <c r="S157" s="278">
        <v>0</v>
      </c>
      <c r="T157" s="279">
        <f>S157*H157</f>
        <v>0</v>
      </c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R157" s="280" t="s">
        <v>164</v>
      </c>
      <c r="AT157" s="280" t="s">
        <v>160</v>
      </c>
      <c r="AU157" s="280" t="s">
        <v>81</v>
      </c>
      <c r="AY157" s="180" t="s">
        <v>158</v>
      </c>
      <c r="BE157" s="281">
        <f>IF(N157="základní",J157,0)</f>
        <v>0</v>
      </c>
      <c r="BF157" s="281">
        <f>IF(N157="snížená",J157,0)</f>
        <v>0</v>
      </c>
      <c r="BG157" s="281">
        <f>IF(N157="zákl. přenesená",J157,0)</f>
        <v>0</v>
      </c>
      <c r="BH157" s="281">
        <f>IF(N157="sníž. přenesená",J157,0)</f>
        <v>0</v>
      </c>
      <c r="BI157" s="281">
        <f>IF(N157="nulová",J157,0)</f>
        <v>0</v>
      </c>
      <c r="BJ157" s="180" t="s">
        <v>79</v>
      </c>
      <c r="BK157" s="281">
        <f>ROUND(I157*H157,2)</f>
        <v>0</v>
      </c>
      <c r="BL157" s="180" t="s">
        <v>164</v>
      </c>
      <c r="BM157" s="280" t="s">
        <v>1118</v>
      </c>
    </row>
    <row r="158" spans="2:51" s="290" customFormat="1" ht="12">
      <c r="B158" s="291"/>
      <c r="D158" s="284" t="s">
        <v>166</v>
      </c>
      <c r="E158" s="292" t="s">
        <v>1</v>
      </c>
      <c r="F158" s="293" t="s">
        <v>1315</v>
      </c>
      <c r="H158" s="294">
        <v>75.183</v>
      </c>
      <c r="L158" s="291"/>
      <c r="M158" s="295"/>
      <c r="N158" s="296"/>
      <c r="O158" s="296"/>
      <c r="P158" s="296"/>
      <c r="Q158" s="296"/>
      <c r="R158" s="296"/>
      <c r="S158" s="296"/>
      <c r="T158" s="297"/>
      <c r="AT158" s="292" t="s">
        <v>166</v>
      </c>
      <c r="AU158" s="292" t="s">
        <v>81</v>
      </c>
      <c r="AV158" s="290" t="s">
        <v>81</v>
      </c>
      <c r="AW158" s="290" t="s">
        <v>29</v>
      </c>
      <c r="AX158" s="290" t="s">
        <v>72</v>
      </c>
      <c r="AY158" s="292" t="s">
        <v>158</v>
      </c>
    </row>
    <row r="159" spans="1:65" s="190" customFormat="1" ht="16.5" customHeight="1">
      <c r="A159" s="187"/>
      <c r="B159" s="188"/>
      <c r="C159" s="268" t="s">
        <v>217</v>
      </c>
      <c r="D159" s="268" t="s">
        <v>160</v>
      </c>
      <c r="E159" s="269" t="s">
        <v>319</v>
      </c>
      <c r="F159" s="270" t="s">
        <v>320</v>
      </c>
      <c r="G159" s="271" t="s">
        <v>315</v>
      </c>
      <c r="H159" s="272">
        <v>51.072</v>
      </c>
      <c r="I159" s="152"/>
      <c r="J159" s="273">
        <f>ROUND(I159*H159,2)</f>
        <v>0</v>
      </c>
      <c r="K159" s="274"/>
      <c r="L159" s="188"/>
      <c r="M159" s="275" t="s">
        <v>1</v>
      </c>
      <c r="N159" s="276" t="s">
        <v>37</v>
      </c>
      <c r="O159" s="277"/>
      <c r="P159" s="278">
        <f>O159*H159</f>
        <v>0</v>
      </c>
      <c r="Q159" s="278">
        <v>0</v>
      </c>
      <c r="R159" s="278">
        <f>Q159*H159</f>
        <v>0</v>
      </c>
      <c r="S159" s="278">
        <v>0</v>
      </c>
      <c r="T159" s="279">
        <f>S159*H159</f>
        <v>0</v>
      </c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R159" s="280" t="s">
        <v>164</v>
      </c>
      <c r="AT159" s="280" t="s">
        <v>160</v>
      </c>
      <c r="AU159" s="280" t="s">
        <v>81</v>
      </c>
      <c r="AY159" s="180" t="s">
        <v>158</v>
      </c>
      <c r="BE159" s="281">
        <f>IF(N159="základní",J159,0)</f>
        <v>0</v>
      </c>
      <c r="BF159" s="281">
        <f>IF(N159="snížená",J159,0)</f>
        <v>0</v>
      </c>
      <c r="BG159" s="281">
        <f>IF(N159="zákl. přenesená",J159,0)</f>
        <v>0</v>
      </c>
      <c r="BH159" s="281">
        <f>IF(N159="sníž. přenesená",J159,0)</f>
        <v>0</v>
      </c>
      <c r="BI159" s="281">
        <f>IF(N159="nulová",J159,0)</f>
        <v>0</v>
      </c>
      <c r="BJ159" s="180" t="s">
        <v>79</v>
      </c>
      <c r="BK159" s="281">
        <f>ROUND(I159*H159,2)</f>
        <v>0</v>
      </c>
      <c r="BL159" s="180" t="s">
        <v>164</v>
      </c>
      <c r="BM159" s="280" t="s">
        <v>1316</v>
      </c>
    </row>
    <row r="160" spans="2:51" s="290" customFormat="1" ht="12">
      <c r="B160" s="291"/>
      <c r="D160" s="284" t="s">
        <v>166</v>
      </c>
      <c r="E160" s="292" t="s">
        <v>1</v>
      </c>
      <c r="F160" s="293" t="s">
        <v>1317</v>
      </c>
      <c r="H160" s="294">
        <v>51.072</v>
      </c>
      <c r="L160" s="291"/>
      <c r="M160" s="295"/>
      <c r="N160" s="296"/>
      <c r="O160" s="296"/>
      <c r="P160" s="296"/>
      <c r="Q160" s="296"/>
      <c r="R160" s="296"/>
      <c r="S160" s="296"/>
      <c r="T160" s="297"/>
      <c r="AT160" s="292" t="s">
        <v>166</v>
      </c>
      <c r="AU160" s="292" t="s">
        <v>81</v>
      </c>
      <c r="AV160" s="290" t="s">
        <v>81</v>
      </c>
      <c r="AW160" s="290" t="s">
        <v>29</v>
      </c>
      <c r="AX160" s="290" t="s">
        <v>72</v>
      </c>
      <c r="AY160" s="292" t="s">
        <v>158</v>
      </c>
    </row>
    <row r="161" spans="1:65" s="190" customFormat="1" ht="21.75" customHeight="1">
      <c r="A161" s="187"/>
      <c r="B161" s="188"/>
      <c r="C161" s="268" t="s">
        <v>223</v>
      </c>
      <c r="D161" s="268" t="s">
        <v>160</v>
      </c>
      <c r="E161" s="269" t="s">
        <v>336</v>
      </c>
      <c r="F161" s="270" t="s">
        <v>337</v>
      </c>
      <c r="G161" s="271" t="s">
        <v>184</v>
      </c>
      <c r="H161" s="272">
        <v>52.544</v>
      </c>
      <c r="I161" s="152"/>
      <c r="J161" s="273">
        <f>ROUND(I161*H161,2)</f>
        <v>0</v>
      </c>
      <c r="K161" s="274"/>
      <c r="L161" s="188"/>
      <c r="M161" s="275" t="s">
        <v>1</v>
      </c>
      <c r="N161" s="276" t="s">
        <v>37</v>
      </c>
      <c r="O161" s="277"/>
      <c r="P161" s="278">
        <f>O161*H161</f>
        <v>0</v>
      </c>
      <c r="Q161" s="278">
        <v>0</v>
      </c>
      <c r="R161" s="278">
        <f>Q161*H161</f>
        <v>0</v>
      </c>
      <c r="S161" s="278">
        <v>0</v>
      </c>
      <c r="T161" s="279">
        <f>S161*H161</f>
        <v>0</v>
      </c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R161" s="280" t="s">
        <v>164</v>
      </c>
      <c r="AT161" s="280" t="s">
        <v>160</v>
      </c>
      <c r="AU161" s="280" t="s">
        <v>81</v>
      </c>
      <c r="AY161" s="180" t="s">
        <v>158</v>
      </c>
      <c r="BE161" s="281">
        <f>IF(N161="základní",J161,0)</f>
        <v>0</v>
      </c>
      <c r="BF161" s="281">
        <f>IF(N161="snížená",J161,0)</f>
        <v>0</v>
      </c>
      <c r="BG161" s="281">
        <f>IF(N161="zákl. přenesená",J161,0)</f>
        <v>0</v>
      </c>
      <c r="BH161" s="281">
        <f>IF(N161="sníž. přenesená",J161,0)</f>
        <v>0</v>
      </c>
      <c r="BI161" s="281">
        <f>IF(N161="nulová",J161,0)</f>
        <v>0</v>
      </c>
      <c r="BJ161" s="180" t="s">
        <v>79</v>
      </c>
      <c r="BK161" s="281">
        <f>ROUND(I161*H161,2)</f>
        <v>0</v>
      </c>
      <c r="BL161" s="180" t="s">
        <v>164</v>
      </c>
      <c r="BM161" s="280" t="s">
        <v>1318</v>
      </c>
    </row>
    <row r="162" spans="2:51" s="282" customFormat="1" ht="12">
      <c r="B162" s="283"/>
      <c r="D162" s="284" t="s">
        <v>166</v>
      </c>
      <c r="E162" s="285" t="s">
        <v>1</v>
      </c>
      <c r="F162" s="286" t="s">
        <v>367</v>
      </c>
      <c r="H162" s="285" t="s">
        <v>1</v>
      </c>
      <c r="L162" s="283"/>
      <c r="M162" s="287"/>
      <c r="N162" s="288"/>
      <c r="O162" s="288"/>
      <c r="P162" s="288"/>
      <c r="Q162" s="288"/>
      <c r="R162" s="288"/>
      <c r="S162" s="288"/>
      <c r="T162" s="289"/>
      <c r="AT162" s="285" t="s">
        <v>166</v>
      </c>
      <c r="AU162" s="285" t="s">
        <v>81</v>
      </c>
      <c r="AV162" s="282" t="s">
        <v>79</v>
      </c>
      <c r="AW162" s="282" t="s">
        <v>29</v>
      </c>
      <c r="AX162" s="282" t="s">
        <v>72</v>
      </c>
      <c r="AY162" s="285" t="s">
        <v>158</v>
      </c>
    </row>
    <row r="163" spans="2:51" s="290" customFormat="1" ht="12">
      <c r="B163" s="291"/>
      <c r="D163" s="284" t="s">
        <v>166</v>
      </c>
      <c r="E163" s="292" t="s">
        <v>1</v>
      </c>
      <c r="F163" s="293" t="s">
        <v>1319</v>
      </c>
      <c r="H163" s="294">
        <v>52.544</v>
      </c>
      <c r="L163" s="291"/>
      <c r="M163" s="295"/>
      <c r="N163" s="296"/>
      <c r="O163" s="296"/>
      <c r="P163" s="296"/>
      <c r="Q163" s="296"/>
      <c r="R163" s="296"/>
      <c r="S163" s="296"/>
      <c r="T163" s="297"/>
      <c r="AT163" s="292" t="s">
        <v>166</v>
      </c>
      <c r="AU163" s="292" t="s">
        <v>81</v>
      </c>
      <c r="AV163" s="290" t="s">
        <v>81</v>
      </c>
      <c r="AW163" s="290" t="s">
        <v>29</v>
      </c>
      <c r="AX163" s="290" t="s">
        <v>72</v>
      </c>
      <c r="AY163" s="292" t="s">
        <v>158</v>
      </c>
    </row>
    <row r="164" spans="1:65" s="190" customFormat="1" ht="16.5" customHeight="1">
      <c r="A164" s="187"/>
      <c r="B164" s="188"/>
      <c r="C164" s="268" t="s">
        <v>230</v>
      </c>
      <c r="D164" s="268" t="s">
        <v>160</v>
      </c>
      <c r="E164" s="269" t="s">
        <v>347</v>
      </c>
      <c r="F164" s="270" t="s">
        <v>348</v>
      </c>
      <c r="G164" s="271" t="s">
        <v>184</v>
      </c>
      <c r="H164" s="272">
        <v>5.904</v>
      </c>
      <c r="I164" s="152"/>
      <c r="J164" s="273">
        <f>ROUND(I164*H164,2)</f>
        <v>0</v>
      </c>
      <c r="K164" s="274"/>
      <c r="L164" s="188"/>
      <c r="M164" s="275" t="s">
        <v>1</v>
      </c>
      <c r="N164" s="276" t="s">
        <v>37</v>
      </c>
      <c r="O164" s="277"/>
      <c r="P164" s="278">
        <f>O164*H164</f>
        <v>0</v>
      </c>
      <c r="Q164" s="278">
        <v>0</v>
      </c>
      <c r="R164" s="278">
        <f>Q164*H164</f>
        <v>0</v>
      </c>
      <c r="S164" s="278">
        <v>0</v>
      </c>
      <c r="T164" s="279">
        <f>S164*H164</f>
        <v>0</v>
      </c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R164" s="280" t="s">
        <v>164</v>
      </c>
      <c r="AT164" s="280" t="s">
        <v>160</v>
      </c>
      <c r="AU164" s="280" t="s">
        <v>81</v>
      </c>
      <c r="AY164" s="180" t="s">
        <v>158</v>
      </c>
      <c r="BE164" s="281">
        <f>IF(N164="základní",J164,0)</f>
        <v>0</v>
      </c>
      <c r="BF164" s="281">
        <f>IF(N164="snížená",J164,0)</f>
        <v>0</v>
      </c>
      <c r="BG164" s="281">
        <f>IF(N164="zákl. přenesená",J164,0)</f>
        <v>0</v>
      </c>
      <c r="BH164" s="281">
        <f>IF(N164="sníž. přenesená",J164,0)</f>
        <v>0</v>
      </c>
      <c r="BI164" s="281">
        <f>IF(N164="nulová",J164,0)</f>
        <v>0</v>
      </c>
      <c r="BJ164" s="180" t="s">
        <v>79</v>
      </c>
      <c r="BK164" s="281">
        <f>ROUND(I164*H164,2)</f>
        <v>0</v>
      </c>
      <c r="BL164" s="180" t="s">
        <v>164</v>
      </c>
      <c r="BM164" s="280" t="s">
        <v>1320</v>
      </c>
    </row>
    <row r="165" spans="2:51" s="282" customFormat="1" ht="12">
      <c r="B165" s="283"/>
      <c r="D165" s="284" t="s">
        <v>166</v>
      </c>
      <c r="E165" s="285" t="s">
        <v>1</v>
      </c>
      <c r="F165" s="286" t="s">
        <v>367</v>
      </c>
      <c r="H165" s="285" t="s">
        <v>1</v>
      </c>
      <c r="L165" s="283"/>
      <c r="M165" s="287"/>
      <c r="N165" s="288"/>
      <c r="O165" s="288"/>
      <c r="P165" s="288"/>
      <c r="Q165" s="288"/>
      <c r="R165" s="288"/>
      <c r="S165" s="288"/>
      <c r="T165" s="289"/>
      <c r="AT165" s="285" t="s">
        <v>166</v>
      </c>
      <c r="AU165" s="285" t="s">
        <v>81</v>
      </c>
      <c r="AV165" s="282" t="s">
        <v>79</v>
      </c>
      <c r="AW165" s="282" t="s">
        <v>29</v>
      </c>
      <c r="AX165" s="282" t="s">
        <v>72</v>
      </c>
      <c r="AY165" s="285" t="s">
        <v>158</v>
      </c>
    </row>
    <row r="166" spans="2:51" s="290" customFormat="1" ht="12">
      <c r="B166" s="291"/>
      <c r="D166" s="284" t="s">
        <v>166</v>
      </c>
      <c r="E166" s="292" t="s">
        <v>1</v>
      </c>
      <c r="F166" s="293" t="s">
        <v>1321</v>
      </c>
      <c r="H166" s="294">
        <v>5.904</v>
      </c>
      <c r="L166" s="291"/>
      <c r="M166" s="295"/>
      <c r="N166" s="296"/>
      <c r="O166" s="296"/>
      <c r="P166" s="296"/>
      <c r="Q166" s="296"/>
      <c r="R166" s="296"/>
      <c r="S166" s="296"/>
      <c r="T166" s="297"/>
      <c r="AT166" s="292" t="s">
        <v>166</v>
      </c>
      <c r="AU166" s="292" t="s">
        <v>81</v>
      </c>
      <c r="AV166" s="290" t="s">
        <v>81</v>
      </c>
      <c r="AW166" s="290" t="s">
        <v>29</v>
      </c>
      <c r="AX166" s="290" t="s">
        <v>72</v>
      </c>
      <c r="AY166" s="292" t="s">
        <v>158</v>
      </c>
    </row>
    <row r="167" spans="1:65" s="190" customFormat="1" ht="16.5" customHeight="1">
      <c r="A167" s="187"/>
      <c r="B167" s="188"/>
      <c r="C167" s="298" t="s">
        <v>8</v>
      </c>
      <c r="D167" s="298" t="s">
        <v>353</v>
      </c>
      <c r="E167" s="299" t="s">
        <v>359</v>
      </c>
      <c r="F167" s="300" t="s">
        <v>360</v>
      </c>
      <c r="G167" s="301" t="s">
        <v>315</v>
      </c>
      <c r="H167" s="302">
        <v>116.896</v>
      </c>
      <c r="I167" s="153"/>
      <c r="J167" s="303">
        <f>ROUND(I167*H167,2)</f>
        <v>0</v>
      </c>
      <c r="K167" s="304"/>
      <c r="L167" s="305"/>
      <c r="M167" s="306" t="s">
        <v>1</v>
      </c>
      <c r="N167" s="307" t="s">
        <v>37</v>
      </c>
      <c r="O167" s="277"/>
      <c r="P167" s="278">
        <f>O167*H167</f>
        <v>0</v>
      </c>
      <c r="Q167" s="278">
        <v>1</v>
      </c>
      <c r="R167" s="278">
        <f>Q167*H167</f>
        <v>116.896</v>
      </c>
      <c r="S167" s="278">
        <v>0</v>
      </c>
      <c r="T167" s="279">
        <f>S167*H167</f>
        <v>0</v>
      </c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R167" s="280" t="s">
        <v>196</v>
      </c>
      <c r="AT167" s="280" t="s">
        <v>353</v>
      </c>
      <c r="AU167" s="280" t="s">
        <v>81</v>
      </c>
      <c r="AY167" s="180" t="s">
        <v>158</v>
      </c>
      <c r="BE167" s="281">
        <f>IF(N167="základní",J167,0)</f>
        <v>0</v>
      </c>
      <c r="BF167" s="281">
        <f>IF(N167="snížená",J167,0)</f>
        <v>0</v>
      </c>
      <c r="BG167" s="281">
        <f>IF(N167="zákl. přenesená",J167,0)</f>
        <v>0</v>
      </c>
      <c r="BH167" s="281">
        <f>IF(N167="sníž. přenesená",J167,0)</f>
        <v>0</v>
      </c>
      <c r="BI167" s="281">
        <f>IF(N167="nulová",J167,0)</f>
        <v>0</v>
      </c>
      <c r="BJ167" s="180" t="s">
        <v>79</v>
      </c>
      <c r="BK167" s="281">
        <f>ROUND(I167*H167,2)</f>
        <v>0</v>
      </c>
      <c r="BL167" s="180" t="s">
        <v>164</v>
      </c>
      <c r="BM167" s="280" t="s">
        <v>1322</v>
      </c>
    </row>
    <row r="168" spans="2:51" s="290" customFormat="1" ht="12">
      <c r="B168" s="291"/>
      <c r="D168" s="284" t="s">
        <v>166</v>
      </c>
      <c r="E168" s="292" t="s">
        <v>1</v>
      </c>
      <c r="F168" s="293" t="s">
        <v>1323</v>
      </c>
      <c r="H168" s="294">
        <v>116.896</v>
      </c>
      <c r="L168" s="291"/>
      <c r="M168" s="295"/>
      <c r="N168" s="296"/>
      <c r="O168" s="296"/>
      <c r="P168" s="296"/>
      <c r="Q168" s="296"/>
      <c r="R168" s="296"/>
      <c r="S168" s="296"/>
      <c r="T168" s="297"/>
      <c r="AT168" s="292" t="s">
        <v>166</v>
      </c>
      <c r="AU168" s="292" t="s">
        <v>81</v>
      </c>
      <c r="AV168" s="290" t="s">
        <v>81</v>
      </c>
      <c r="AW168" s="290" t="s">
        <v>29</v>
      </c>
      <c r="AX168" s="290" t="s">
        <v>72</v>
      </c>
      <c r="AY168" s="292" t="s">
        <v>158</v>
      </c>
    </row>
    <row r="169" spans="2:63" s="255" customFormat="1" ht="22.9" customHeight="1">
      <c r="B169" s="256"/>
      <c r="D169" s="257" t="s">
        <v>71</v>
      </c>
      <c r="E169" s="266" t="s">
        <v>196</v>
      </c>
      <c r="F169" s="266" t="s">
        <v>1324</v>
      </c>
      <c r="J169" s="267">
        <f>BK169</f>
        <v>0</v>
      </c>
      <c r="L169" s="256"/>
      <c r="M169" s="260"/>
      <c r="N169" s="261"/>
      <c r="O169" s="261"/>
      <c r="P169" s="262">
        <f>SUM(P170:P202)</f>
        <v>0</v>
      </c>
      <c r="Q169" s="261"/>
      <c r="R169" s="262">
        <f>SUM(R170:R202)</f>
        <v>13.828267999999998</v>
      </c>
      <c r="S169" s="261"/>
      <c r="T169" s="263">
        <f>SUM(T170:T202)</f>
        <v>0</v>
      </c>
      <c r="AR169" s="257" t="s">
        <v>79</v>
      </c>
      <c r="AT169" s="264" t="s">
        <v>71</v>
      </c>
      <c r="AU169" s="264" t="s">
        <v>79</v>
      </c>
      <c r="AY169" s="257" t="s">
        <v>158</v>
      </c>
      <c r="BK169" s="265">
        <f>SUM(BK170:BK202)</f>
        <v>0</v>
      </c>
    </row>
    <row r="170" spans="1:65" s="190" customFormat="1" ht="21.75" customHeight="1">
      <c r="A170" s="187"/>
      <c r="B170" s="188"/>
      <c r="C170" s="268" t="s">
        <v>239</v>
      </c>
      <c r="D170" s="268" t="s">
        <v>160</v>
      </c>
      <c r="E170" s="269" t="s">
        <v>1325</v>
      </c>
      <c r="F170" s="270" t="s">
        <v>1326</v>
      </c>
      <c r="G170" s="271" t="s">
        <v>226</v>
      </c>
      <c r="H170" s="272">
        <v>12.6</v>
      </c>
      <c r="I170" s="152"/>
      <c r="J170" s="273">
        <f>ROUND(I170*H170,2)</f>
        <v>0</v>
      </c>
      <c r="K170" s="274"/>
      <c r="L170" s="188"/>
      <c r="M170" s="275" t="s">
        <v>1</v>
      </c>
      <c r="N170" s="276" t="s">
        <v>37</v>
      </c>
      <c r="O170" s="277"/>
      <c r="P170" s="278">
        <f>O170*H170</f>
        <v>0</v>
      </c>
      <c r="Q170" s="278">
        <v>0.0044</v>
      </c>
      <c r="R170" s="278">
        <f>Q170*H170</f>
        <v>0.05544</v>
      </c>
      <c r="S170" s="278">
        <v>0</v>
      </c>
      <c r="T170" s="279">
        <f>S170*H170</f>
        <v>0</v>
      </c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R170" s="280" t="s">
        <v>164</v>
      </c>
      <c r="AT170" s="280" t="s">
        <v>160</v>
      </c>
      <c r="AU170" s="280" t="s">
        <v>81</v>
      </c>
      <c r="AY170" s="180" t="s">
        <v>158</v>
      </c>
      <c r="BE170" s="281">
        <f>IF(N170="základní",J170,0)</f>
        <v>0</v>
      </c>
      <c r="BF170" s="281">
        <f>IF(N170="snížená",J170,0)</f>
        <v>0</v>
      </c>
      <c r="BG170" s="281">
        <f>IF(N170="zákl. přenesená",J170,0)</f>
        <v>0</v>
      </c>
      <c r="BH170" s="281">
        <f>IF(N170="sníž. přenesená",J170,0)</f>
        <v>0</v>
      </c>
      <c r="BI170" s="281">
        <f>IF(N170="nulová",J170,0)</f>
        <v>0</v>
      </c>
      <c r="BJ170" s="180" t="s">
        <v>79</v>
      </c>
      <c r="BK170" s="281">
        <f>ROUND(I170*H170,2)</f>
        <v>0</v>
      </c>
      <c r="BL170" s="180" t="s">
        <v>164</v>
      </c>
      <c r="BM170" s="280" t="s">
        <v>1327</v>
      </c>
    </row>
    <row r="171" spans="2:51" s="282" customFormat="1" ht="12">
      <c r="B171" s="283"/>
      <c r="D171" s="284" t="s">
        <v>166</v>
      </c>
      <c r="E171" s="285" t="s">
        <v>1</v>
      </c>
      <c r="F171" s="286" t="s">
        <v>367</v>
      </c>
      <c r="H171" s="285" t="s">
        <v>1</v>
      </c>
      <c r="L171" s="283"/>
      <c r="M171" s="287"/>
      <c r="N171" s="288"/>
      <c r="O171" s="288"/>
      <c r="P171" s="288"/>
      <c r="Q171" s="288"/>
      <c r="R171" s="288"/>
      <c r="S171" s="288"/>
      <c r="T171" s="289"/>
      <c r="AT171" s="285" t="s">
        <v>166</v>
      </c>
      <c r="AU171" s="285" t="s">
        <v>81</v>
      </c>
      <c r="AV171" s="282" t="s">
        <v>79</v>
      </c>
      <c r="AW171" s="282" t="s">
        <v>29</v>
      </c>
      <c r="AX171" s="282" t="s">
        <v>72</v>
      </c>
      <c r="AY171" s="285" t="s">
        <v>158</v>
      </c>
    </row>
    <row r="172" spans="2:51" s="290" customFormat="1" ht="12">
      <c r="B172" s="291"/>
      <c r="D172" s="284" t="s">
        <v>166</v>
      </c>
      <c r="E172" s="292" t="s">
        <v>1</v>
      </c>
      <c r="F172" s="293" t="s">
        <v>1328</v>
      </c>
      <c r="H172" s="294">
        <v>12.6</v>
      </c>
      <c r="L172" s="291"/>
      <c r="M172" s="295"/>
      <c r="N172" s="296"/>
      <c r="O172" s="296"/>
      <c r="P172" s="296"/>
      <c r="Q172" s="296"/>
      <c r="R172" s="296"/>
      <c r="S172" s="296"/>
      <c r="T172" s="297"/>
      <c r="AT172" s="292" t="s">
        <v>166</v>
      </c>
      <c r="AU172" s="292" t="s">
        <v>81</v>
      </c>
      <c r="AV172" s="290" t="s">
        <v>81</v>
      </c>
      <c r="AW172" s="290" t="s">
        <v>29</v>
      </c>
      <c r="AX172" s="290" t="s">
        <v>72</v>
      </c>
      <c r="AY172" s="292" t="s">
        <v>158</v>
      </c>
    </row>
    <row r="173" spans="1:65" s="190" customFormat="1" ht="21.75" customHeight="1">
      <c r="A173" s="187"/>
      <c r="B173" s="188"/>
      <c r="C173" s="268" t="s">
        <v>244</v>
      </c>
      <c r="D173" s="268" t="s">
        <v>160</v>
      </c>
      <c r="E173" s="269" t="s">
        <v>908</v>
      </c>
      <c r="F173" s="270" t="s">
        <v>909</v>
      </c>
      <c r="G173" s="271" t="s">
        <v>226</v>
      </c>
      <c r="H173" s="272">
        <v>12.6</v>
      </c>
      <c r="I173" s="152"/>
      <c r="J173" s="273">
        <f>ROUND(I173*H173,2)</f>
        <v>0</v>
      </c>
      <c r="K173" s="274"/>
      <c r="L173" s="188"/>
      <c r="M173" s="275" t="s">
        <v>1</v>
      </c>
      <c r="N173" s="276" t="s">
        <v>37</v>
      </c>
      <c r="O173" s="277"/>
      <c r="P173" s="278">
        <f>O173*H173</f>
        <v>0</v>
      </c>
      <c r="Q173" s="278">
        <v>0</v>
      </c>
      <c r="R173" s="278">
        <f>Q173*H173</f>
        <v>0</v>
      </c>
      <c r="S173" s="278">
        <v>0</v>
      </c>
      <c r="T173" s="279">
        <f>S173*H173</f>
        <v>0</v>
      </c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R173" s="280" t="s">
        <v>239</v>
      </c>
      <c r="AT173" s="280" t="s">
        <v>160</v>
      </c>
      <c r="AU173" s="280" t="s">
        <v>81</v>
      </c>
      <c r="AY173" s="180" t="s">
        <v>158</v>
      </c>
      <c r="BE173" s="281">
        <f>IF(N173="základní",J173,0)</f>
        <v>0</v>
      </c>
      <c r="BF173" s="281">
        <f>IF(N173="snížená",J173,0)</f>
        <v>0</v>
      </c>
      <c r="BG173" s="281">
        <f>IF(N173="zákl. přenesená",J173,0)</f>
        <v>0</v>
      </c>
      <c r="BH173" s="281">
        <f>IF(N173="sníž. přenesená",J173,0)</f>
        <v>0</v>
      </c>
      <c r="BI173" s="281">
        <f>IF(N173="nulová",J173,0)</f>
        <v>0</v>
      </c>
      <c r="BJ173" s="180" t="s">
        <v>79</v>
      </c>
      <c r="BK173" s="281">
        <f>ROUND(I173*H173,2)</f>
        <v>0</v>
      </c>
      <c r="BL173" s="180" t="s">
        <v>239</v>
      </c>
      <c r="BM173" s="280" t="s">
        <v>1329</v>
      </c>
    </row>
    <row r="174" spans="2:51" s="290" customFormat="1" ht="12">
      <c r="B174" s="291"/>
      <c r="D174" s="284" t="s">
        <v>166</v>
      </c>
      <c r="E174" s="292" t="s">
        <v>1</v>
      </c>
      <c r="F174" s="293" t="s">
        <v>1328</v>
      </c>
      <c r="H174" s="294">
        <v>12.6</v>
      </c>
      <c r="L174" s="291"/>
      <c r="M174" s="295"/>
      <c r="N174" s="296"/>
      <c r="O174" s="296"/>
      <c r="P174" s="296"/>
      <c r="Q174" s="296"/>
      <c r="R174" s="296"/>
      <c r="S174" s="296"/>
      <c r="T174" s="297"/>
      <c r="AT174" s="292" t="s">
        <v>166</v>
      </c>
      <c r="AU174" s="292" t="s">
        <v>81</v>
      </c>
      <c r="AV174" s="290" t="s">
        <v>81</v>
      </c>
      <c r="AW174" s="290" t="s">
        <v>29</v>
      </c>
      <c r="AX174" s="290" t="s">
        <v>72</v>
      </c>
      <c r="AY174" s="292" t="s">
        <v>158</v>
      </c>
    </row>
    <row r="175" spans="1:65" s="190" customFormat="1" ht="21.75" customHeight="1">
      <c r="A175" s="187"/>
      <c r="B175" s="188"/>
      <c r="C175" s="268" t="s">
        <v>249</v>
      </c>
      <c r="D175" s="268" t="s">
        <v>160</v>
      </c>
      <c r="E175" s="269" t="s">
        <v>1330</v>
      </c>
      <c r="F175" s="270" t="s">
        <v>1331</v>
      </c>
      <c r="G175" s="271" t="s">
        <v>171</v>
      </c>
      <c r="H175" s="272">
        <v>1</v>
      </c>
      <c r="I175" s="152"/>
      <c r="J175" s="273">
        <f>ROUND(I175*H175,2)</f>
        <v>0</v>
      </c>
      <c r="K175" s="274"/>
      <c r="L175" s="188"/>
      <c r="M175" s="275" t="s">
        <v>1</v>
      </c>
      <c r="N175" s="276" t="s">
        <v>37</v>
      </c>
      <c r="O175" s="277"/>
      <c r="P175" s="278">
        <f>O175*H175</f>
        <v>0</v>
      </c>
      <c r="Q175" s="278">
        <v>1.12181</v>
      </c>
      <c r="R175" s="278">
        <f>Q175*H175</f>
        <v>1.12181</v>
      </c>
      <c r="S175" s="278">
        <v>0</v>
      </c>
      <c r="T175" s="279">
        <f>S175*H175</f>
        <v>0</v>
      </c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R175" s="280" t="s">
        <v>239</v>
      </c>
      <c r="AT175" s="280" t="s">
        <v>160</v>
      </c>
      <c r="AU175" s="280" t="s">
        <v>81</v>
      </c>
      <c r="AY175" s="180" t="s">
        <v>158</v>
      </c>
      <c r="BE175" s="281">
        <f>IF(N175="základní",J175,0)</f>
        <v>0</v>
      </c>
      <c r="BF175" s="281">
        <f>IF(N175="snížená",J175,0)</f>
        <v>0</v>
      </c>
      <c r="BG175" s="281">
        <f>IF(N175="zákl. přenesená",J175,0)</f>
        <v>0</v>
      </c>
      <c r="BH175" s="281">
        <f>IF(N175="sníž. přenesená",J175,0)</f>
        <v>0</v>
      </c>
      <c r="BI175" s="281">
        <f>IF(N175="nulová",J175,0)</f>
        <v>0</v>
      </c>
      <c r="BJ175" s="180" t="s">
        <v>79</v>
      </c>
      <c r="BK175" s="281">
        <f>ROUND(I175*H175,2)</f>
        <v>0</v>
      </c>
      <c r="BL175" s="180" t="s">
        <v>239</v>
      </c>
      <c r="BM175" s="280" t="s">
        <v>1332</v>
      </c>
    </row>
    <row r="176" spans="2:51" s="282" customFormat="1" ht="12">
      <c r="B176" s="283"/>
      <c r="D176" s="284" t="s">
        <v>166</v>
      </c>
      <c r="E176" s="285" t="s">
        <v>1</v>
      </c>
      <c r="F176" s="286" t="s">
        <v>367</v>
      </c>
      <c r="H176" s="285" t="s">
        <v>1</v>
      </c>
      <c r="L176" s="283"/>
      <c r="M176" s="287"/>
      <c r="N176" s="288"/>
      <c r="O176" s="288"/>
      <c r="P176" s="288"/>
      <c r="Q176" s="288"/>
      <c r="R176" s="288"/>
      <c r="S176" s="288"/>
      <c r="T176" s="289"/>
      <c r="AT176" s="285" t="s">
        <v>166</v>
      </c>
      <c r="AU176" s="285" t="s">
        <v>81</v>
      </c>
      <c r="AV176" s="282" t="s">
        <v>79</v>
      </c>
      <c r="AW176" s="282" t="s">
        <v>29</v>
      </c>
      <c r="AX176" s="282" t="s">
        <v>72</v>
      </c>
      <c r="AY176" s="285" t="s">
        <v>158</v>
      </c>
    </row>
    <row r="177" spans="2:51" s="290" customFormat="1" ht="12">
      <c r="B177" s="291"/>
      <c r="D177" s="284" t="s">
        <v>166</v>
      </c>
      <c r="E177" s="292" t="s">
        <v>1</v>
      </c>
      <c r="F177" s="293" t="s">
        <v>79</v>
      </c>
      <c r="H177" s="294">
        <v>1</v>
      </c>
      <c r="L177" s="291"/>
      <c r="M177" s="295"/>
      <c r="N177" s="296"/>
      <c r="O177" s="296"/>
      <c r="P177" s="296"/>
      <c r="Q177" s="296"/>
      <c r="R177" s="296"/>
      <c r="S177" s="296"/>
      <c r="T177" s="297"/>
      <c r="AT177" s="292" t="s">
        <v>166</v>
      </c>
      <c r="AU177" s="292" t="s">
        <v>81</v>
      </c>
      <c r="AV177" s="290" t="s">
        <v>81</v>
      </c>
      <c r="AW177" s="290" t="s">
        <v>29</v>
      </c>
      <c r="AX177" s="290" t="s">
        <v>72</v>
      </c>
      <c r="AY177" s="292" t="s">
        <v>158</v>
      </c>
    </row>
    <row r="178" spans="1:65" s="190" customFormat="1" ht="16.5" customHeight="1">
      <c r="A178" s="187"/>
      <c r="B178" s="188"/>
      <c r="C178" s="268" t="s">
        <v>254</v>
      </c>
      <c r="D178" s="268" t="s">
        <v>160</v>
      </c>
      <c r="E178" s="269" t="s">
        <v>1333</v>
      </c>
      <c r="F178" s="270" t="s">
        <v>1334</v>
      </c>
      <c r="G178" s="271" t="s">
        <v>184</v>
      </c>
      <c r="H178" s="272">
        <v>1.013</v>
      </c>
      <c r="I178" s="152"/>
      <c r="J178" s="273">
        <f>ROUND(I178*H178,2)</f>
        <v>0</v>
      </c>
      <c r="K178" s="274"/>
      <c r="L178" s="188"/>
      <c r="M178" s="275" t="s">
        <v>1</v>
      </c>
      <c r="N178" s="276" t="s">
        <v>37</v>
      </c>
      <c r="O178" s="277"/>
      <c r="P178" s="278">
        <f>O178*H178</f>
        <v>0</v>
      </c>
      <c r="Q178" s="278">
        <v>2.234</v>
      </c>
      <c r="R178" s="278">
        <f>Q178*H178</f>
        <v>2.2630419999999996</v>
      </c>
      <c r="S178" s="278">
        <v>0</v>
      </c>
      <c r="T178" s="279">
        <f>S178*H178</f>
        <v>0</v>
      </c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R178" s="280" t="s">
        <v>239</v>
      </c>
      <c r="AT178" s="280" t="s">
        <v>160</v>
      </c>
      <c r="AU178" s="280" t="s">
        <v>81</v>
      </c>
      <c r="AY178" s="180" t="s">
        <v>158</v>
      </c>
      <c r="BE178" s="281">
        <f>IF(N178="základní",J178,0)</f>
        <v>0</v>
      </c>
      <c r="BF178" s="281">
        <f>IF(N178="snížená",J178,0)</f>
        <v>0</v>
      </c>
      <c r="BG178" s="281">
        <f>IF(N178="zákl. přenesená",J178,0)</f>
        <v>0</v>
      </c>
      <c r="BH178" s="281">
        <f>IF(N178="sníž. přenesená",J178,0)</f>
        <v>0</v>
      </c>
      <c r="BI178" s="281">
        <f>IF(N178="nulová",J178,0)</f>
        <v>0</v>
      </c>
      <c r="BJ178" s="180" t="s">
        <v>79</v>
      </c>
      <c r="BK178" s="281">
        <f>ROUND(I178*H178,2)</f>
        <v>0</v>
      </c>
      <c r="BL178" s="180" t="s">
        <v>239</v>
      </c>
      <c r="BM178" s="280" t="s">
        <v>1335</v>
      </c>
    </row>
    <row r="179" spans="2:51" s="290" customFormat="1" ht="12">
      <c r="B179" s="291"/>
      <c r="D179" s="284" t="s">
        <v>166</v>
      </c>
      <c r="E179" s="292" t="s">
        <v>1</v>
      </c>
      <c r="F179" s="293" t="s">
        <v>1336</v>
      </c>
      <c r="H179" s="294">
        <v>1.013</v>
      </c>
      <c r="L179" s="291"/>
      <c r="M179" s="295"/>
      <c r="N179" s="296"/>
      <c r="O179" s="296"/>
      <c r="P179" s="296"/>
      <c r="Q179" s="296"/>
      <c r="R179" s="296"/>
      <c r="S179" s="296"/>
      <c r="T179" s="297"/>
      <c r="AT179" s="292" t="s">
        <v>166</v>
      </c>
      <c r="AU179" s="292" t="s">
        <v>81</v>
      </c>
      <c r="AV179" s="290" t="s">
        <v>81</v>
      </c>
      <c r="AW179" s="290" t="s">
        <v>29</v>
      </c>
      <c r="AX179" s="290" t="s">
        <v>72</v>
      </c>
      <c r="AY179" s="292" t="s">
        <v>158</v>
      </c>
    </row>
    <row r="180" spans="1:65" s="190" customFormat="1" ht="21.75" customHeight="1">
      <c r="A180" s="187"/>
      <c r="B180" s="188"/>
      <c r="C180" s="268" t="s">
        <v>259</v>
      </c>
      <c r="D180" s="268" t="s">
        <v>160</v>
      </c>
      <c r="E180" s="269" t="s">
        <v>1337</v>
      </c>
      <c r="F180" s="270" t="s">
        <v>1338</v>
      </c>
      <c r="G180" s="271" t="s">
        <v>163</v>
      </c>
      <c r="H180" s="272">
        <v>1.8</v>
      </c>
      <c r="I180" s="152"/>
      <c r="J180" s="273">
        <f>ROUND(I180*H180,2)</f>
        <v>0</v>
      </c>
      <c r="K180" s="274"/>
      <c r="L180" s="188"/>
      <c r="M180" s="275" t="s">
        <v>1</v>
      </c>
      <c r="N180" s="276" t="s">
        <v>37</v>
      </c>
      <c r="O180" s="277"/>
      <c r="P180" s="278">
        <f>O180*H180</f>
        <v>0</v>
      </c>
      <c r="Q180" s="278">
        <v>0.00632</v>
      </c>
      <c r="R180" s="278">
        <f>Q180*H180</f>
        <v>0.011376</v>
      </c>
      <c r="S180" s="278">
        <v>0</v>
      </c>
      <c r="T180" s="279">
        <f>S180*H180</f>
        <v>0</v>
      </c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R180" s="280" t="s">
        <v>239</v>
      </c>
      <c r="AT180" s="280" t="s">
        <v>160</v>
      </c>
      <c r="AU180" s="280" t="s">
        <v>81</v>
      </c>
      <c r="AY180" s="180" t="s">
        <v>158</v>
      </c>
      <c r="BE180" s="281">
        <f>IF(N180="základní",J180,0)</f>
        <v>0</v>
      </c>
      <c r="BF180" s="281">
        <f>IF(N180="snížená",J180,0)</f>
        <v>0</v>
      </c>
      <c r="BG180" s="281">
        <f>IF(N180="zákl. přenesená",J180,0)</f>
        <v>0</v>
      </c>
      <c r="BH180" s="281">
        <f>IF(N180="sníž. přenesená",J180,0)</f>
        <v>0</v>
      </c>
      <c r="BI180" s="281">
        <f>IF(N180="nulová",J180,0)</f>
        <v>0</v>
      </c>
      <c r="BJ180" s="180" t="s">
        <v>79</v>
      </c>
      <c r="BK180" s="281">
        <f>ROUND(I180*H180,2)</f>
        <v>0</v>
      </c>
      <c r="BL180" s="180" t="s">
        <v>239</v>
      </c>
      <c r="BM180" s="280" t="s">
        <v>1339</v>
      </c>
    </row>
    <row r="181" spans="2:51" s="290" customFormat="1" ht="12">
      <c r="B181" s="291"/>
      <c r="D181" s="284" t="s">
        <v>166</v>
      </c>
      <c r="E181" s="292" t="s">
        <v>1</v>
      </c>
      <c r="F181" s="293" t="s">
        <v>1340</v>
      </c>
      <c r="H181" s="294">
        <v>1.8</v>
      </c>
      <c r="L181" s="291"/>
      <c r="M181" s="295"/>
      <c r="N181" s="296"/>
      <c r="O181" s="296"/>
      <c r="P181" s="296"/>
      <c r="Q181" s="296"/>
      <c r="R181" s="296"/>
      <c r="S181" s="296"/>
      <c r="T181" s="297"/>
      <c r="AT181" s="292" t="s">
        <v>166</v>
      </c>
      <c r="AU181" s="292" t="s">
        <v>81</v>
      </c>
      <c r="AV181" s="290" t="s">
        <v>81</v>
      </c>
      <c r="AW181" s="290" t="s">
        <v>29</v>
      </c>
      <c r="AX181" s="290" t="s">
        <v>72</v>
      </c>
      <c r="AY181" s="292" t="s">
        <v>158</v>
      </c>
    </row>
    <row r="182" spans="1:65" s="190" customFormat="1" ht="21.75" customHeight="1">
      <c r="A182" s="187"/>
      <c r="B182" s="188"/>
      <c r="C182" s="268" t="s">
        <v>7</v>
      </c>
      <c r="D182" s="268" t="s">
        <v>160</v>
      </c>
      <c r="E182" s="269" t="s">
        <v>1341</v>
      </c>
      <c r="F182" s="270" t="s">
        <v>1342</v>
      </c>
      <c r="G182" s="271" t="s">
        <v>171</v>
      </c>
      <c r="H182" s="272">
        <v>1</v>
      </c>
      <c r="I182" s="152"/>
      <c r="J182" s="273">
        <f>ROUND(I182*H182,2)</f>
        <v>0</v>
      </c>
      <c r="K182" s="274"/>
      <c r="L182" s="188"/>
      <c r="M182" s="275" t="s">
        <v>1</v>
      </c>
      <c r="N182" s="276" t="s">
        <v>37</v>
      </c>
      <c r="O182" s="277"/>
      <c r="P182" s="278">
        <f>O182*H182</f>
        <v>0</v>
      </c>
      <c r="Q182" s="278">
        <v>0</v>
      </c>
      <c r="R182" s="278">
        <f>Q182*H182</f>
        <v>0</v>
      </c>
      <c r="S182" s="278">
        <v>0</v>
      </c>
      <c r="T182" s="279">
        <f>S182*H182</f>
        <v>0</v>
      </c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R182" s="280" t="s">
        <v>239</v>
      </c>
      <c r="AT182" s="280" t="s">
        <v>160</v>
      </c>
      <c r="AU182" s="280" t="s">
        <v>81</v>
      </c>
      <c r="AY182" s="180" t="s">
        <v>158</v>
      </c>
      <c r="BE182" s="281">
        <f>IF(N182="základní",J182,0)</f>
        <v>0</v>
      </c>
      <c r="BF182" s="281">
        <f>IF(N182="snížená",J182,0)</f>
        <v>0</v>
      </c>
      <c r="BG182" s="281">
        <f>IF(N182="zákl. přenesená",J182,0)</f>
        <v>0</v>
      </c>
      <c r="BH182" s="281">
        <f>IF(N182="sníž. přenesená",J182,0)</f>
        <v>0</v>
      </c>
      <c r="BI182" s="281">
        <f>IF(N182="nulová",J182,0)</f>
        <v>0</v>
      </c>
      <c r="BJ182" s="180" t="s">
        <v>79</v>
      </c>
      <c r="BK182" s="281">
        <f>ROUND(I182*H182,2)</f>
        <v>0</v>
      </c>
      <c r="BL182" s="180" t="s">
        <v>239</v>
      </c>
      <c r="BM182" s="280" t="s">
        <v>1343</v>
      </c>
    </row>
    <row r="183" spans="2:51" s="282" customFormat="1" ht="12">
      <c r="B183" s="283"/>
      <c r="D183" s="284" t="s">
        <v>166</v>
      </c>
      <c r="E183" s="285" t="s">
        <v>1</v>
      </c>
      <c r="F183" s="286" t="s">
        <v>367</v>
      </c>
      <c r="H183" s="285" t="s">
        <v>1</v>
      </c>
      <c r="L183" s="283"/>
      <c r="M183" s="287"/>
      <c r="N183" s="288"/>
      <c r="O183" s="288"/>
      <c r="P183" s="288"/>
      <c r="Q183" s="288"/>
      <c r="R183" s="288"/>
      <c r="S183" s="288"/>
      <c r="T183" s="289"/>
      <c r="AT183" s="285" t="s">
        <v>166</v>
      </c>
      <c r="AU183" s="285" t="s">
        <v>81</v>
      </c>
      <c r="AV183" s="282" t="s">
        <v>79</v>
      </c>
      <c r="AW183" s="282" t="s">
        <v>29</v>
      </c>
      <c r="AX183" s="282" t="s">
        <v>72</v>
      </c>
      <c r="AY183" s="285" t="s">
        <v>158</v>
      </c>
    </row>
    <row r="184" spans="2:51" s="290" customFormat="1" ht="12">
      <c r="B184" s="291"/>
      <c r="D184" s="284" t="s">
        <v>166</v>
      </c>
      <c r="E184" s="292" t="s">
        <v>1</v>
      </c>
      <c r="F184" s="293" t="s">
        <v>79</v>
      </c>
      <c r="H184" s="294">
        <v>1</v>
      </c>
      <c r="L184" s="291"/>
      <c r="M184" s="295"/>
      <c r="N184" s="296"/>
      <c r="O184" s="296"/>
      <c r="P184" s="296"/>
      <c r="Q184" s="296"/>
      <c r="R184" s="296"/>
      <c r="S184" s="296"/>
      <c r="T184" s="297"/>
      <c r="AT184" s="292" t="s">
        <v>166</v>
      </c>
      <c r="AU184" s="292" t="s">
        <v>81</v>
      </c>
      <c r="AV184" s="290" t="s">
        <v>81</v>
      </c>
      <c r="AW184" s="290" t="s">
        <v>29</v>
      </c>
      <c r="AX184" s="290" t="s">
        <v>72</v>
      </c>
      <c r="AY184" s="292" t="s">
        <v>158</v>
      </c>
    </row>
    <row r="185" spans="1:65" s="190" customFormat="1" ht="16.5" customHeight="1">
      <c r="A185" s="187"/>
      <c r="B185" s="188"/>
      <c r="C185" s="298" t="s">
        <v>268</v>
      </c>
      <c r="D185" s="298" t="s">
        <v>353</v>
      </c>
      <c r="E185" s="299" t="s">
        <v>1344</v>
      </c>
      <c r="F185" s="300" t="s">
        <v>1345</v>
      </c>
      <c r="G185" s="301" t="s">
        <v>171</v>
      </c>
      <c r="H185" s="302">
        <v>1</v>
      </c>
      <c r="I185" s="153"/>
      <c r="J185" s="303">
        <f>ROUND(I185*H185,2)</f>
        <v>0</v>
      </c>
      <c r="K185" s="304"/>
      <c r="L185" s="305"/>
      <c r="M185" s="306" t="s">
        <v>1</v>
      </c>
      <c r="N185" s="307" t="s">
        <v>37</v>
      </c>
      <c r="O185" s="277"/>
      <c r="P185" s="278">
        <f>O185*H185</f>
        <v>0</v>
      </c>
      <c r="Q185" s="278">
        <v>5.029</v>
      </c>
      <c r="R185" s="278">
        <f>Q185*H185</f>
        <v>5.029</v>
      </c>
      <c r="S185" s="278">
        <v>0</v>
      </c>
      <c r="T185" s="279">
        <f>S185*H185</f>
        <v>0</v>
      </c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R185" s="280" t="s">
        <v>312</v>
      </c>
      <c r="AT185" s="280" t="s">
        <v>353</v>
      </c>
      <c r="AU185" s="280" t="s">
        <v>81</v>
      </c>
      <c r="AY185" s="180" t="s">
        <v>158</v>
      </c>
      <c r="BE185" s="281">
        <f>IF(N185="základní",J185,0)</f>
        <v>0</v>
      </c>
      <c r="BF185" s="281">
        <f>IF(N185="snížená",J185,0)</f>
        <v>0</v>
      </c>
      <c r="BG185" s="281">
        <f>IF(N185="zákl. přenesená",J185,0)</f>
        <v>0</v>
      </c>
      <c r="BH185" s="281">
        <f>IF(N185="sníž. přenesená",J185,0)</f>
        <v>0</v>
      </c>
      <c r="BI185" s="281">
        <f>IF(N185="nulová",J185,0)</f>
        <v>0</v>
      </c>
      <c r="BJ185" s="180" t="s">
        <v>79</v>
      </c>
      <c r="BK185" s="281">
        <f>ROUND(I185*H185,2)</f>
        <v>0</v>
      </c>
      <c r="BL185" s="180" t="s">
        <v>239</v>
      </c>
      <c r="BM185" s="280" t="s">
        <v>1346</v>
      </c>
    </row>
    <row r="186" spans="2:51" s="290" customFormat="1" ht="12">
      <c r="B186" s="291"/>
      <c r="D186" s="284" t="s">
        <v>166</v>
      </c>
      <c r="E186" s="292" t="s">
        <v>1</v>
      </c>
      <c r="F186" s="293" t="s">
        <v>79</v>
      </c>
      <c r="H186" s="294">
        <v>1</v>
      </c>
      <c r="L186" s="291"/>
      <c r="M186" s="295"/>
      <c r="N186" s="296"/>
      <c r="O186" s="296"/>
      <c r="P186" s="296"/>
      <c r="Q186" s="296"/>
      <c r="R186" s="296"/>
      <c r="S186" s="296"/>
      <c r="T186" s="297"/>
      <c r="AT186" s="292" t="s">
        <v>166</v>
      </c>
      <c r="AU186" s="292" t="s">
        <v>81</v>
      </c>
      <c r="AV186" s="290" t="s">
        <v>81</v>
      </c>
      <c r="AW186" s="290" t="s">
        <v>29</v>
      </c>
      <c r="AX186" s="290" t="s">
        <v>72</v>
      </c>
      <c r="AY186" s="292" t="s">
        <v>158</v>
      </c>
    </row>
    <row r="187" spans="1:65" s="190" customFormat="1" ht="21.75" customHeight="1">
      <c r="A187" s="187"/>
      <c r="B187" s="188"/>
      <c r="C187" s="268" t="s">
        <v>273</v>
      </c>
      <c r="D187" s="268" t="s">
        <v>160</v>
      </c>
      <c r="E187" s="269" t="s">
        <v>913</v>
      </c>
      <c r="F187" s="270" t="s">
        <v>914</v>
      </c>
      <c r="G187" s="271" t="s">
        <v>171</v>
      </c>
      <c r="H187" s="272">
        <v>1</v>
      </c>
      <c r="I187" s="152"/>
      <c r="J187" s="273">
        <f>ROUND(I187*H187,2)</f>
        <v>0</v>
      </c>
      <c r="K187" s="274"/>
      <c r="L187" s="188"/>
      <c r="M187" s="275" t="s">
        <v>1</v>
      </c>
      <c r="N187" s="276" t="s">
        <v>37</v>
      </c>
      <c r="O187" s="277"/>
      <c r="P187" s="278">
        <f>O187*H187</f>
        <v>0</v>
      </c>
      <c r="Q187" s="278">
        <v>1.92726</v>
      </c>
      <c r="R187" s="278">
        <f>Q187*H187</f>
        <v>1.92726</v>
      </c>
      <c r="S187" s="278">
        <v>0</v>
      </c>
      <c r="T187" s="279">
        <f>S187*H187</f>
        <v>0</v>
      </c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R187" s="280" t="s">
        <v>239</v>
      </c>
      <c r="AT187" s="280" t="s">
        <v>160</v>
      </c>
      <c r="AU187" s="280" t="s">
        <v>81</v>
      </c>
      <c r="AY187" s="180" t="s">
        <v>158</v>
      </c>
      <c r="BE187" s="281">
        <f>IF(N187="základní",J187,0)</f>
        <v>0</v>
      </c>
      <c r="BF187" s="281">
        <f>IF(N187="snížená",J187,0)</f>
        <v>0</v>
      </c>
      <c r="BG187" s="281">
        <f>IF(N187="zákl. přenesená",J187,0)</f>
        <v>0</v>
      </c>
      <c r="BH187" s="281">
        <f>IF(N187="sníž. přenesená",J187,0)</f>
        <v>0</v>
      </c>
      <c r="BI187" s="281">
        <f>IF(N187="nulová",J187,0)</f>
        <v>0</v>
      </c>
      <c r="BJ187" s="180" t="s">
        <v>79</v>
      </c>
      <c r="BK187" s="281">
        <f>ROUND(I187*H187,2)</f>
        <v>0</v>
      </c>
      <c r="BL187" s="180" t="s">
        <v>239</v>
      </c>
      <c r="BM187" s="280" t="s">
        <v>1347</v>
      </c>
    </row>
    <row r="188" spans="2:51" s="290" customFormat="1" ht="12">
      <c r="B188" s="291"/>
      <c r="D188" s="284" t="s">
        <v>166</v>
      </c>
      <c r="E188" s="292" t="s">
        <v>1</v>
      </c>
      <c r="F188" s="293" t="s">
        <v>79</v>
      </c>
      <c r="H188" s="294">
        <v>1</v>
      </c>
      <c r="L188" s="291"/>
      <c r="M188" s="295"/>
      <c r="N188" s="296"/>
      <c r="O188" s="296"/>
      <c r="P188" s="296"/>
      <c r="Q188" s="296"/>
      <c r="R188" s="296"/>
      <c r="S188" s="296"/>
      <c r="T188" s="297"/>
      <c r="AT188" s="292" t="s">
        <v>166</v>
      </c>
      <c r="AU188" s="292" t="s">
        <v>81</v>
      </c>
      <c r="AV188" s="290" t="s">
        <v>81</v>
      </c>
      <c r="AW188" s="290" t="s">
        <v>29</v>
      </c>
      <c r="AX188" s="290" t="s">
        <v>72</v>
      </c>
      <c r="AY188" s="292" t="s">
        <v>158</v>
      </c>
    </row>
    <row r="189" spans="1:65" s="190" customFormat="1" ht="21.75" customHeight="1">
      <c r="A189" s="187"/>
      <c r="B189" s="188"/>
      <c r="C189" s="298" t="s">
        <v>277</v>
      </c>
      <c r="D189" s="298" t="s">
        <v>353</v>
      </c>
      <c r="E189" s="299" t="s">
        <v>1348</v>
      </c>
      <c r="F189" s="300" t="s">
        <v>1349</v>
      </c>
      <c r="G189" s="301" t="s">
        <v>171</v>
      </c>
      <c r="H189" s="302">
        <v>2</v>
      </c>
      <c r="I189" s="153"/>
      <c r="J189" s="303">
        <f>ROUND(I189*H189,2)</f>
        <v>0</v>
      </c>
      <c r="K189" s="304"/>
      <c r="L189" s="305"/>
      <c r="M189" s="306" t="s">
        <v>1</v>
      </c>
      <c r="N189" s="307" t="s">
        <v>37</v>
      </c>
      <c r="O189" s="277"/>
      <c r="P189" s="278">
        <f>O189*H189</f>
        <v>0</v>
      </c>
      <c r="Q189" s="278">
        <v>1.013</v>
      </c>
      <c r="R189" s="278">
        <f>Q189*H189</f>
        <v>2.026</v>
      </c>
      <c r="S189" s="278">
        <v>0</v>
      </c>
      <c r="T189" s="279">
        <f>S189*H189</f>
        <v>0</v>
      </c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R189" s="280" t="s">
        <v>312</v>
      </c>
      <c r="AT189" s="280" t="s">
        <v>353</v>
      </c>
      <c r="AU189" s="280" t="s">
        <v>81</v>
      </c>
      <c r="AY189" s="180" t="s">
        <v>158</v>
      </c>
      <c r="BE189" s="281">
        <f>IF(N189="základní",J189,0)</f>
        <v>0</v>
      </c>
      <c r="BF189" s="281">
        <f>IF(N189="snížená",J189,0)</f>
        <v>0</v>
      </c>
      <c r="BG189" s="281">
        <f>IF(N189="zákl. přenesená",J189,0)</f>
        <v>0</v>
      </c>
      <c r="BH189" s="281">
        <f>IF(N189="sníž. přenesená",J189,0)</f>
        <v>0</v>
      </c>
      <c r="BI189" s="281">
        <f>IF(N189="nulová",J189,0)</f>
        <v>0</v>
      </c>
      <c r="BJ189" s="180" t="s">
        <v>79</v>
      </c>
      <c r="BK189" s="281">
        <f>ROUND(I189*H189,2)</f>
        <v>0</v>
      </c>
      <c r="BL189" s="180" t="s">
        <v>239</v>
      </c>
      <c r="BM189" s="280" t="s">
        <v>1350</v>
      </c>
    </row>
    <row r="190" spans="2:51" s="290" customFormat="1" ht="12">
      <c r="B190" s="291"/>
      <c r="D190" s="284" t="s">
        <v>166</v>
      </c>
      <c r="E190" s="292" t="s">
        <v>1</v>
      </c>
      <c r="F190" s="293" t="s">
        <v>81</v>
      </c>
      <c r="H190" s="294">
        <v>2</v>
      </c>
      <c r="L190" s="291"/>
      <c r="M190" s="295"/>
      <c r="N190" s="296"/>
      <c r="O190" s="296"/>
      <c r="P190" s="296"/>
      <c r="Q190" s="296"/>
      <c r="R190" s="296"/>
      <c r="S190" s="296"/>
      <c r="T190" s="297"/>
      <c r="AT190" s="292" t="s">
        <v>166</v>
      </c>
      <c r="AU190" s="292" t="s">
        <v>81</v>
      </c>
      <c r="AV190" s="290" t="s">
        <v>81</v>
      </c>
      <c r="AW190" s="290" t="s">
        <v>29</v>
      </c>
      <c r="AX190" s="290" t="s">
        <v>72</v>
      </c>
      <c r="AY190" s="292" t="s">
        <v>158</v>
      </c>
    </row>
    <row r="191" spans="1:65" s="190" customFormat="1" ht="21.75" customHeight="1">
      <c r="A191" s="187"/>
      <c r="B191" s="188"/>
      <c r="C191" s="298" t="s">
        <v>282</v>
      </c>
      <c r="D191" s="298" t="s">
        <v>353</v>
      </c>
      <c r="E191" s="299" t="s">
        <v>1351</v>
      </c>
      <c r="F191" s="300" t="s">
        <v>1352</v>
      </c>
      <c r="G191" s="301" t="s">
        <v>171</v>
      </c>
      <c r="H191" s="302">
        <v>1</v>
      </c>
      <c r="I191" s="153"/>
      <c r="J191" s="303">
        <f>ROUND(I191*H191,2)</f>
        <v>0</v>
      </c>
      <c r="K191" s="304"/>
      <c r="L191" s="305"/>
      <c r="M191" s="306" t="s">
        <v>1</v>
      </c>
      <c r="N191" s="307" t="s">
        <v>37</v>
      </c>
      <c r="O191" s="277"/>
      <c r="P191" s="278">
        <f>O191*H191</f>
        <v>0</v>
      </c>
      <c r="Q191" s="278">
        <v>0.506</v>
      </c>
      <c r="R191" s="278">
        <f>Q191*H191</f>
        <v>0.506</v>
      </c>
      <c r="S191" s="278">
        <v>0</v>
      </c>
      <c r="T191" s="279">
        <f>S191*H191</f>
        <v>0</v>
      </c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R191" s="280" t="s">
        <v>312</v>
      </c>
      <c r="AT191" s="280" t="s">
        <v>353</v>
      </c>
      <c r="AU191" s="280" t="s">
        <v>81</v>
      </c>
      <c r="AY191" s="180" t="s">
        <v>158</v>
      </c>
      <c r="BE191" s="281">
        <f>IF(N191="základní",J191,0)</f>
        <v>0</v>
      </c>
      <c r="BF191" s="281">
        <f>IF(N191="snížená",J191,0)</f>
        <v>0</v>
      </c>
      <c r="BG191" s="281">
        <f>IF(N191="zákl. přenesená",J191,0)</f>
        <v>0</v>
      </c>
      <c r="BH191" s="281">
        <f>IF(N191="sníž. přenesená",J191,0)</f>
        <v>0</v>
      </c>
      <c r="BI191" s="281">
        <f>IF(N191="nulová",J191,0)</f>
        <v>0</v>
      </c>
      <c r="BJ191" s="180" t="s">
        <v>79</v>
      </c>
      <c r="BK191" s="281">
        <f>ROUND(I191*H191,2)</f>
        <v>0</v>
      </c>
      <c r="BL191" s="180" t="s">
        <v>239</v>
      </c>
      <c r="BM191" s="280" t="s">
        <v>1353</v>
      </c>
    </row>
    <row r="192" spans="2:51" s="290" customFormat="1" ht="12">
      <c r="B192" s="291"/>
      <c r="D192" s="284" t="s">
        <v>166</v>
      </c>
      <c r="E192" s="292" t="s">
        <v>1</v>
      </c>
      <c r="F192" s="293" t="s">
        <v>79</v>
      </c>
      <c r="H192" s="294">
        <v>1</v>
      </c>
      <c r="L192" s="291"/>
      <c r="M192" s="295"/>
      <c r="N192" s="296"/>
      <c r="O192" s="296"/>
      <c r="P192" s="296"/>
      <c r="Q192" s="296"/>
      <c r="R192" s="296"/>
      <c r="S192" s="296"/>
      <c r="T192" s="297"/>
      <c r="AT192" s="292" t="s">
        <v>166</v>
      </c>
      <c r="AU192" s="292" t="s">
        <v>81</v>
      </c>
      <c r="AV192" s="290" t="s">
        <v>81</v>
      </c>
      <c r="AW192" s="290" t="s">
        <v>29</v>
      </c>
      <c r="AX192" s="290" t="s">
        <v>72</v>
      </c>
      <c r="AY192" s="292" t="s">
        <v>158</v>
      </c>
    </row>
    <row r="193" spans="1:65" s="190" customFormat="1" ht="16.5" customHeight="1">
      <c r="A193" s="187"/>
      <c r="B193" s="188"/>
      <c r="C193" s="298" t="s">
        <v>286</v>
      </c>
      <c r="D193" s="298" t="s">
        <v>353</v>
      </c>
      <c r="E193" s="299" t="s">
        <v>921</v>
      </c>
      <c r="F193" s="300" t="s">
        <v>922</v>
      </c>
      <c r="G193" s="301" t="s">
        <v>171</v>
      </c>
      <c r="H193" s="302">
        <v>1</v>
      </c>
      <c r="I193" s="153"/>
      <c r="J193" s="303">
        <f>ROUND(I193*H193,2)</f>
        <v>0</v>
      </c>
      <c r="K193" s="304"/>
      <c r="L193" s="305"/>
      <c r="M193" s="306" t="s">
        <v>1</v>
      </c>
      <c r="N193" s="307" t="s">
        <v>37</v>
      </c>
      <c r="O193" s="277"/>
      <c r="P193" s="278">
        <f>O193*H193</f>
        <v>0</v>
      </c>
      <c r="Q193" s="278">
        <v>0.585</v>
      </c>
      <c r="R193" s="278">
        <f>Q193*H193</f>
        <v>0.585</v>
      </c>
      <c r="S193" s="278">
        <v>0</v>
      </c>
      <c r="T193" s="279">
        <f>S193*H193</f>
        <v>0</v>
      </c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R193" s="280" t="s">
        <v>312</v>
      </c>
      <c r="AT193" s="280" t="s">
        <v>353</v>
      </c>
      <c r="AU193" s="280" t="s">
        <v>81</v>
      </c>
      <c r="AY193" s="180" t="s">
        <v>158</v>
      </c>
      <c r="BE193" s="281">
        <f>IF(N193="základní",J193,0)</f>
        <v>0</v>
      </c>
      <c r="BF193" s="281">
        <f>IF(N193="snížená",J193,0)</f>
        <v>0</v>
      </c>
      <c r="BG193" s="281">
        <f>IF(N193="zákl. přenesená",J193,0)</f>
        <v>0</v>
      </c>
      <c r="BH193" s="281">
        <f>IF(N193="sníž. přenesená",J193,0)</f>
        <v>0</v>
      </c>
      <c r="BI193" s="281">
        <f>IF(N193="nulová",J193,0)</f>
        <v>0</v>
      </c>
      <c r="BJ193" s="180" t="s">
        <v>79</v>
      </c>
      <c r="BK193" s="281">
        <f>ROUND(I193*H193,2)</f>
        <v>0</v>
      </c>
      <c r="BL193" s="180" t="s">
        <v>239</v>
      </c>
      <c r="BM193" s="280" t="s">
        <v>1354</v>
      </c>
    </row>
    <row r="194" spans="2:51" s="290" customFormat="1" ht="12">
      <c r="B194" s="291"/>
      <c r="D194" s="284" t="s">
        <v>166</v>
      </c>
      <c r="E194" s="292" t="s">
        <v>1</v>
      </c>
      <c r="F194" s="293" t="s">
        <v>79</v>
      </c>
      <c r="H194" s="294">
        <v>1</v>
      </c>
      <c r="L194" s="291"/>
      <c r="M194" s="295"/>
      <c r="N194" s="296"/>
      <c r="O194" s="296"/>
      <c r="P194" s="296"/>
      <c r="Q194" s="296"/>
      <c r="R194" s="296"/>
      <c r="S194" s="296"/>
      <c r="T194" s="297"/>
      <c r="AT194" s="292" t="s">
        <v>166</v>
      </c>
      <c r="AU194" s="292" t="s">
        <v>81</v>
      </c>
      <c r="AV194" s="290" t="s">
        <v>81</v>
      </c>
      <c r="AW194" s="290" t="s">
        <v>29</v>
      </c>
      <c r="AX194" s="290" t="s">
        <v>72</v>
      </c>
      <c r="AY194" s="292" t="s">
        <v>158</v>
      </c>
    </row>
    <row r="195" spans="1:65" s="190" customFormat="1" ht="21.75" customHeight="1">
      <c r="A195" s="187"/>
      <c r="B195" s="188"/>
      <c r="C195" s="298" t="s">
        <v>290</v>
      </c>
      <c r="D195" s="298" t="s">
        <v>353</v>
      </c>
      <c r="E195" s="299" t="s">
        <v>925</v>
      </c>
      <c r="F195" s="300" t="s">
        <v>926</v>
      </c>
      <c r="G195" s="301" t="s">
        <v>171</v>
      </c>
      <c r="H195" s="302">
        <v>1</v>
      </c>
      <c r="I195" s="153"/>
      <c r="J195" s="303">
        <f>ROUND(I195*H195,2)</f>
        <v>0</v>
      </c>
      <c r="K195" s="304"/>
      <c r="L195" s="305"/>
      <c r="M195" s="306" t="s">
        <v>1</v>
      </c>
      <c r="N195" s="307" t="s">
        <v>37</v>
      </c>
      <c r="O195" s="277"/>
      <c r="P195" s="278">
        <f>O195*H195</f>
        <v>0</v>
      </c>
      <c r="Q195" s="278">
        <v>0.032</v>
      </c>
      <c r="R195" s="278">
        <f>Q195*H195</f>
        <v>0.032</v>
      </c>
      <c r="S195" s="278">
        <v>0</v>
      </c>
      <c r="T195" s="279">
        <f>S195*H195</f>
        <v>0</v>
      </c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R195" s="280" t="s">
        <v>312</v>
      </c>
      <c r="AT195" s="280" t="s">
        <v>353</v>
      </c>
      <c r="AU195" s="280" t="s">
        <v>81</v>
      </c>
      <c r="AY195" s="180" t="s">
        <v>158</v>
      </c>
      <c r="BE195" s="281">
        <f>IF(N195="základní",J195,0)</f>
        <v>0</v>
      </c>
      <c r="BF195" s="281">
        <f>IF(N195="snížená",J195,0)</f>
        <v>0</v>
      </c>
      <c r="BG195" s="281">
        <f>IF(N195="zákl. přenesená",J195,0)</f>
        <v>0</v>
      </c>
      <c r="BH195" s="281">
        <f>IF(N195="sníž. přenesená",J195,0)</f>
        <v>0</v>
      </c>
      <c r="BI195" s="281">
        <f>IF(N195="nulová",J195,0)</f>
        <v>0</v>
      </c>
      <c r="BJ195" s="180" t="s">
        <v>79</v>
      </c>
      <c r="BK195" s="281">
        <f>ROUND(I195*H195,2)</f>
        <v>0</v>
      </c>
      <c r="BL195" s="180" t="s">
        <v>239</v>
      </c>
      <c r="BM195" s="280" t="s">
        <v>1355</v>
      </c>
    </row>
    <row r="196" spans="2:51" s="290" customFormat="1" ht="12">
      <c r="B196" s="291"/>
      <c r="D196" s="284" t="s">
        <v>166</v>
      </c>
      <c r="E196" s="292" t="s">
        <v>1</v>
      </c>
      <c r="F196" s="293" t="s">
        <v>79</v>
      </c>
      <c r="H196" s="294">
        <v>1</v>
      </c>
      <c r="L196" s="291"/>
      <c r="M196" s="295"/>
      <c r="N196" s="296"/>
      <c r="O196" s="296"/>
      <c r="P196" s="296"/>
      <c r="Q196" s="296"/>
      <c r="R196" s="296"/>
      <c r="S196" s="296"/>
      <c r="T196" s="297"/>
      <c r="AT196" s="292" t="s">
        <v>166</v>
      </c>
      <c r="AU196" s="292" t="s">
        <v>81</v>
      </c>
      <c r="AV196" s="290" t="s">
        <v>81</v>
      </c>
      <c r="AW196" s="290" t="s">
        <v>29</v>
      </c>
      <c r="AX196" s="290" t="s">
        <v>72</v>
      </c>
      <c r="AY196" s="292" t="s">
        <v>158</v>
      </c>
    </row>
    <row r="197" spans="1:65" s="190" customFormat="1" ht="16.5" customHeight="1">
      <c r="A197" s="187"/>
      <c r="B197" s="188"/>
      <c r="C197" s="298" t="s">
        <v>294</v>
      </c>
      <c r="D197" s="298" t="s">
        <v>353</v>
      </c>
      <c r="E197" s="299" t="s">
        <v>929</v>
      </c>
      <c r="F197" s="300" t="s">
        <v>930</v>
      </c>
      <c r="G197" s="301" t="s">
        <v>171</v>
      </c>
      <c r="H197" s="302">
        <v>4</v>
      </c>
      <c r="I197" s="153"/>
      <c r="J197" s="303">
        <f>ROUND(I197*H197,2)</f>
        <v>0</v>
      </c>
      <c r="K197" s="304"/>
      <c r="L197" s="305"/>
      <c r="M197" s="306" t="s">
        <v>1</v>
      </c>
      <c r="N197" s="307" t="s">
        <v>37</v>
      </c>
      <c r="O197" s="277"/>
      <c r="P197" s="278">
        <f>O197*H197</f>
        <v>0</v>
      </c>
      <c r="Q197" s="278">
        <v>0.002</v>
      </c>
      <c r="R197" s="278">
        <f>Q197*H197</f>
        <v>0.008</v>
      </c>
      <c r="S197" s="278">
        <v>0</v>
      </c>
      <c r="T197" s="279">
        <f>S197*H197</f>
        <v>0</v>
      </c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R197" s="280" t="s">
        <v>312</v>
      </c>
      <c r="AT197" s="280" t="s">
        <v>353</v>
      </c>
      <c r="AU197" s="280" t="s">
        <v>81</v>
      </c>
      <c r="AY197" s="180" t="s">
        <v>158</v>
      </c>
      <c r="BE197" s="281">
        <f>IF(N197="základní",J197,0)</f>
        <v>0</v>
      </c>
      <c r="BF197" s="281">
        <f>IF(N197="snížená",J197,0)</f>
        <v>0</v>
      </c>
      <c r="BG197" s="281">
        <f>IF(N197="zákl. přenesená",J197,0)</f>
        <v>0</v>
      </c>
      <c r="BH197" s="281">
        <f>IF(N197="sníž. přenesená",J197,0)</f>
        <v>0</v>
      </c>
      <c r="BI197" s="281">
        <f>IF(N197="nulová",J197,0)</f>
        <v>0</v>
      </c>
      <c r="BJ197" s="180" t="s">
        <v>79</v>
      </c>
      <c r="BK197" s="281">
        <f>ROUND(I197*H197,2)</f>
        <v>0</v>
      </c>
      <c r="BL197" s="180" t="s">
        <v>239</v>
      </c>
      <c r="BM197" s="280" t="s">
        <v>1356</v>
      </c>
    </row>
    <row r="198" spans="2:51" s="290" customFormat="1" ht="12">
      <c r="B198" s="291"/>
      <c r="D198" s="284" t="s">
        <v>166</v>
      </c>
      <c r="E198" s="292" t="s">
        <v>1</v>
      </c>
      <c r="F198" s="293" t="s">
        <v>164</v>
      </c>
      <c r="H198" s="294">
        <v>4</v>
      </c>
      <c r="L198" s="291"/>
      <c r="M198" s="295"/>
      <c r="N198" s="296"/>
      <c r="O198" s="296"/>
      <c r="P198" s="296"/>
      <c r="Q198" s="296"/>
      <c r="R198" s="296"/>
      <c r="S198" s="296"/>
      <c r="T198" s="297"/>
      <c r="AT198" s="292" t="s">
        <v>166</v>
      </c>
      <c r="AU198" s="292" t="s">
        <v>81</v>
      </c>
      <c r="AV198" s="290" t="s">
        <v>81</v>
      </c>
      <c r="AW198" s="290" t="s">
        <v>29</v>
      </c>
      <c r="AX198" s="290" t="s">
        <v>72</v>
      </c>
      <c r="AY198" s="292" t="s">
        <v>158</v>
      </c>
    </row>
    <row r="199" spans="1:65" s="190" customFormat="1" ht="21.75" customHeight="1">
      <c r="A199" s="187"/>
      <c r="B199" s="188"/>
      <c r="C199" s="268" t="s">
        <v>299</v>
      </c>
      <c r="D199" s="268" t="s">
        <v>160</v>
      </c>
      <c r="E199" s="269" t="s">
        <v>933</v>
      </c>
      <c r="F199" s="270" t="s">
        <v>934</v>
      </c>
      <c r="G199" s="271" t="s">
        <v>171</v>
      </c>
      <c r="H199" s="272">
        <v>1</v>
      </c>
      <c r="I199" s="152"/>
      <c r="J199" s="273">
        <f>ROUND(I199*H199,2)</f>
        <v>0</v>
      </c>
      <c r="K199" s="274"/>
      <c r="L199" s="188"/>
      <c r="M199" s="275" t="s">
        <v>1</v>
      </c>
      <c r="N199" s="276" t="s">
        <v>37</v>
      </c>
      <c r="O199" s="277"/>
      <c r="P199" s="278">
        <f>O199*H199</f>
        <v>0</v>
      </c>
      <c r="Q199" s="278">
        <v>0.21734</v>
      </c>
      <c r="R199" s="278">
        <f>Q199*H199</f>
        <v>0.21734</v>
      </c>
      <c r="S199" s="278">
        <v>0</v>
      </c>
      <c r="T199" s="279">
        <f>S199*H199</f>
        <v>0</v>
      </c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R199" s="280" t="s">
        <v>239</v>
      </c>
      <c r="AT199" s="280" t="s">
        <v>160</v>
      </c>
      <c r="AU199" s="280" t="s">
        <v>81</v>
      </c>
      <c r="AY199" s="180" t="s">
        <v>158</v>
      </c>
      <c r="BE199" s="281">
        <f>IF(N199="základní",J199,0)</f>
        <v>0</v>
      </c>
      <c r="BF199" s="281">
        <f>IF(N199="snížená",J199,0)</f>
        <v>0</v>
      </c>
      <c r="BG199" s="281">
        <f>IF(N199="zákl. přenesená",J199,0)</f>
        <v>0</v>
      </c>
      <c r="BH199" s="281">
        <f>IF(N199="sníž. přenesená",J199,0)</f>
        <v>0</v>
      </c>
      <c r="BI199" s="281">
        <f>IF(N199="nulová",J199,0)</f>
        <v>0</v>
      </c>
      <c r="BJ199" s="180" t="s">
        <v>79</v>
      </c>
      <c r="BK199" s="281">
        <f>ROUND(I199*H199,2)</f>
        <v>0</v>
      </c>
      <c r="BL199" s="180" t="s">
        <v>239</v>
      </c>
      <c r="BM199" s="280" t="s">
        <v>1357</v>
      </c>
    </row>
    <row r="200" spans="2:51" s="290" customFormat="1" ht="12">
      <c r="B200" s="291"/>
      <c r="D200" s="284" t="s">
        <v>166</v>
      </c>
      <c r="E200" s="292" t="s">
        <v>1</v>
      </c>
      <c r="F200" s="293" t="s">
        <v>79</v>
      </c>
      <c r="H200" s="294">
        <v>1</v>
      </c>
      <c r="L200" s="291"/>
      <c r="M200" s="295"/>
      <c r="N200" s="296"/>
      <c r="O200" s="296"/>
      <c r="P200" s="296"/>
      <c r="Q200" s="296"/>
      <c r="R200" s="296"/>
      <c r="S200" s="296"/>
      <c r="T200" s="297"/>
      <c r="AT200" s="292" t="s">
        <v>166</v>
      </c>
      <c r="AU200" s="292" t="s">
        <v>81</v>
      </c>
      <c r="AV200" s="290" t="s">
        <v>81</v>
      </c>
      <c r="AW200" s="290" t="s">
        <v>29</v>
      </c>
      <c r="AX200" s="290" t="s">
        <v>72</v>
      </c>
      <c r="AY200" s="292" t="s">
        <v>158</v>
      </c>
    </row>
    <row r="201" spans="1:65" s="190" customFormat="1" ht="21.75" customHeight="1">
      <c r="A201" s="187"/>
      <c r="B201" s="188"/>
      <c r="C201" s="298" t="s">
        <v>303</v>
      </c>
      <c r="D201" s="298" t="s">
        <v>353</v>
      </c>
      <c r="E201" s="299" t="s">
        <v>937</v>
      </c>
      <c r="F201" s="300" t="s">
        <v>938</v>
      </c>
      <c r="G201" s="301" t="s">
        <v>171</v>
      </c>
      <c r="H201" s="302">
        <v>1</v>
      </c>
      <c r="I201" s="153"/>
      <c r="J201" s="303">
        <f>ROUND(I201*H201,2)</f>
        <v>0</v>
      </c>
      <c r="K201" s="304"/>
      <c r="L201" s="305"/>
      <c r="M201" s="306" t="s">
        <v>1</v>
      </c>
      <c r="N201" s="307" t="s">
        <v>37</v>
      </c>
      <c r="O201" s="277"/>
      <c r="P201" s="278">
        <f>O201*H201</f>
        <v>0</v>
      </c>
      <c r="Q201" s="278">
        <v>0.046</v>
      </c>
      <c r="R201" s="278">
        <f>Q201*H201</f>
        <v>0.046</v>
      </c>
      <c r="S201" s="278">
        <v>0</v>
      </c>
      <c r="T201" s="279">
        <f>S201*H201</f>
        <v>0</v>
      </c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R201" s="280" t="s">
        <v>312</v>
      </c>
      <c r="AT201" s="280" t="s">
        <v>353</v>
      </c>
      <c r="AU201" s="280" t="s">
        <v>81</v>
      </c>
      <c r="AY201" s="180" t="s">
        <v>158</v>
      </c>
      <c r="BE201" s="281">
        <f>IF(N201="základní",J201,0)</f>
        <v>0</v>
      </c>
      <c r="BF201" s="281">
        <f>IF(N201="snížená",J201,0)</f>
        <v>0</v>
      </c>
      <c r="BG201" s="281">
        <f>IF(N201="zákl. přenesená",J201,0)</f>
        <v>0</v>
      </c>
      <c r="BH201" s="281">
        <f>IF(N201="sníž. přenesená",J201,0)</f>
        <v>0</v>
      </c>
      <c r="BI201" s="281">
        <f>IF(N201="nulová",J201,0)</f>
        <v>0</v>
      </c>
      <c r="BJ201" s="180" t="s">
        <v>79</v>
      </c>
      <c r="BK201" s="281">
        <f>ROUND(I201*H201,2)</f>
        <v>0</v>
      </c>
      <c r="BL201" s="180" t="s">
        <v>239</v>
      </c>
      <c r="BM201" s="280" t="s">
        <v>1358</v>
      </c>
    </row>
    <row r="202" spans="2:51" s="290" customFormat="1" ht="12">
      <c r="B202" s="291"/>
      <c r="D202" s="284" t="s">
        <v>166</v>
      </c>
      <c r="E202" s="292" t="s">
        <v>1</v>
      </c>
      <c r="F202" s="293" t="s">
        <v>79</v>
      </c>
      <c r="H202" s="294">
        <v>1</v>
      </c>
      <c r="L202" s="291"/>
      <c r="M202" s="295"/>
      <c r="N202" s="296"/>
      <c r="O202" s="296"/>
      <c r="P202" s="296"/>
      <c r="Q202" s="296"/>
      <c r="R202" s="296"/>
      <c r="S202" s="296"/>
      <c r="T202" s="297"/>
      <c r="AT202" s="292" t="s">
        <v>166</v>
      </c>
      <c r="AU202" s="292" t="s">
        <v>81</v>
      </c>
      <c r="AV202" s="290" t="s">
        <v>81</v>
      </c>
      <c r="AW202" s="290" t="s">
        <v>29</v>
      </c>
      <c r="AX202" s="290" t="s">
        <v>72</v>
      </c>
      <c r="AY202" s="292" t="s">
        <v>158</v>
      </c>
    </row>
    <row r="203" spans="2:63" s="255" customFormat="1" ht="22.9" customHeight="1">
      <c r="B203" s="256"/>
      <c r="D203" s="257" t="s">
        <v>71</v>
      </c>
      <c r="E203" s="266" t="s">
        <v>649</v>
      </c>
      <c r="F203" s="266" t="s">
        <v>792</v>
      </c>
      <c r="J203" s="267">
        <f>BK203</f>
        <v>0</v>
      </c>
      <c r="L203" s="256"/>
      <c r="M203" s="260"/>
      <c r="N203" s="261"/>
      <c r="O203" s="261"/>
      <c r="P203" s="262">
        <f>SUM(P204:P209)</f>
        <v>0</v>
      </c>
      <c r="Q203" s="261"/>
      <c r="R203" s="262">
        <f>SUM(R204:R209)</f>
        <v>0</v>
      </c>
      <c r="S203" s="261"/>
      <c r="T203" s="263">
        <f>SUM(T204:T209)</f>
        <v>0</v>
      </c>
      <c r="AR203" s="257" t="s">
        <v>79</v>
      </c>
      <c r="AT203" s="264" t="s">
        <v>71</v>
      </c>
      <c r="AU203" s="264" t="s">
        <v>79</v>
      </c>
      <c r="AY203" s="257" t="s">
        <v>158</v>
      </c>
      <c r="BK203" s="265">
        <f>SUM(BK204:BK209)</f>
        <v>0</v>
      </c>
    </row>
    <row r="204" spans="1:65" s="190" customFormat="1" ht="16.5" customHeight="1">
      <c r="A204" s="187"/>
      <c r="B204" s="188"/>
      <c r="C204" s="268" t="s">
        <v>307</v>
      </c>
      <c r="D204" s="268" t="s">
        <v>160</v>
      </c>
      <c r="E204" s="269" t="s">
        <v>1359</v>
      </c>
      <c r="F204" s="270" t="s">
        <v>1360</v>
      </c>
      <c r="G204" s="271" t="s">
        <v>315</v>
      </c>
      <c r="H204" s="272">
        <v>130.764</v>
      </c>
      <c r="I204" s="152"/>
      <c r="J204" s="273">
        <f>ROUND(I204*H204,2)</f>
        <v>0</v>
      </c>
      <c r="K204" s="274"/>
      <c r="L204" s="188"/>
      <c r="M204" s="275" t="s">
        <v>1</v>
      </c>
      <c r="N204" s="276" t="s">
        <v>37</v>
      </c>
      <c r="O204" s="277"/>
      <c r="P204" s="278">
        <f>O204*H204</f>
        <v>0</v>
      </c>
      <c r="Q204" s="278">
        <v>0</v>
      </c>
      <c r="R204" s="278">
        <f>Q204*H204</f>
        <v>0</v>
      </c>
      <c r="S204" s="278">
        <v>0</v>
      </c>
      <c r="T204" s="279">
        <f>S204*H204</f>
        <v>0</v>
      </c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R204" s="280" t="s">
        <v>164</v>
      </c>
      <c r="AT204" s="280" t="s">
        <v>160</v>
      </c>
      <c r="AU204" s="280" t="s">
        <v>81</v>
      </c>
      <c r="AY204" s="180" t="s">
        <v>158</v>
      </c>
      <c r="BE204" s="281">
        <f>IF(N204="základní",J204,0)</f>
        <v>0</v>
      </c>
      <c r="BF204" s="281">
        <f>IF(N204="snížená",J204,0)</f>
        <v>0</v>
      </c>
      <c r="BG204" s="281">
        <f>IF(N204="zákl. přenesená",J204,0)</f>
        <v>0</v>
      </c>
      <c r="BH204" s="281">
        <f>IF(N204="sníž. přenesená",J204,0)</f>
        <v>0</v>
      </c>
      <c r="BI204" s="281">
        <f>IF(N204="nulová",J204,0)</f>
        <v>0</v>
      </c>
      <c r="BJ204" s="180" t="s">
        <v>79</v>
      </c>
      <c r="BK204" s="281">
        <f>ROUND(I204*H204,2)</f>
        <v>0</v>
      </c>
      <c r="BL204" s="180" t="s">
        <v>164</v>
      </c>
      <c r="BM204" s="280" t="s">
        <v>1361</v>
      </c>
    </row>
    <row r="205" spans="2:51" s="282" customFormat="1" ht="12">
      <c r="B205" s="283"/>
      <c r="D205" s="284" t="s">
        <v>166</v>
      </c>
      <c r="E205" s="285" t="s">
        <v>1</v>
      </c>
      <c r="F205" s="286" t="s">
        <v>777</v>
      </c>
      <c r="H205" s="285" t="s">
        <v>1</v>
      </c>
      <c r="L205" s="283"/>
      <c r="M205" s="287"/>
      <c r="N205" s="288"/>
      <c r="O205" s="288"/>
      <c r="P205" s="288"/>
      <c r="Q205" s="288"/>
      <c r="R205" s="288"/>
      <c r="S205" s="288"/>
      <c r="T205" s="289"/>
      <c r="AT205" s="285" t="s">
        <v>166</v>
      </c>
      <c r="AU205" s="285" t="s">
        <v>81</v>
      </c>
      <c r="AV205" s="282" t="s">
        <v>79</v>
      </c>
      <c r="AW205" s="282" t="s">
        <v>29</v>
      </c>
      <c r="AX205" s="282" t="s">
        <v>72</v>
      </c>
      <c r="AY205" s="285" t="s">
        <v>158</v>
      </c>
    </row>
    <row r="206" spans="2:51" s="290" customFormat="1" ht="12">
      <c r="B206" s="291"/>
      <c r="D206" s="284" t="s">
        <v>166</v>
      </c>
      <c r="E206" s="292" t="s">
        <v>1</v>
      </c>
      <c r="F206" s="293" t="s">
        <v>1362</v>
      </c>
      <c r="H206" s="294">
        <v>130.764</v>
      </c>
      <c r="L206" s="291"/>
      <c r="M206" s="295"/>
      <c r="N206" s="296"/>
      <c r="O206" s="296"/>
      <c r="P206" s="296"/>
      <c r="Q206" s="296"/>
      <c r="R206" s="296"/>
      <c r="S206" s="296"/>
      <c r="T206" s="297"/>
      <c r="AT206" s="292" t="s">
        <v>166</v>
      </c>
      <c r="AU206" s="292" t="s">
        <v>81</v>
      </c>
      <c r="AV206" s="290" t="s">
        <v>81</v>
      </c>
      <c r="AW206" s="290" t="s">
        <v>29</v>
      </c>
      <c r="AX206" s="290" t="s">
        <v>72</v>
      </c>
      <c r="AY206" s="292" t="s">
        <v>158</v>
      </c>
    </row>
    <row r="207" spans="1:65" s="190" customFormat="1" ht="16.5" customHeight="1">
      <c r="A207" s="187"/>
      <c r="B207" s="188"/>
      <c r="C207" s="268" t="s">
        <v>312</v>
      </c>
      <c r="D207" s="268" t="s">
        <v>160</v>
      </c>
      <c r="E207" s="269" t="s">
        <v>1363</v>
      </c>
      <c r="F207" s="270" t="s">
        <v>1364</v>
      </c>
      <c r="G207" s="271" t="s">
        <v>315</v>
      </c>
      <c r="H207" s="272">
        <v>0.055</v>
      </c>
      <c r="I207" s="152"/>
      <c r="J207" s="273">
        <f>ROUND(I207*H207,2)</f>
        <v>0</v>
      </c>
      <c r="K207" s="274"/>
      <c r="L207" s="188"/>
      <c r="M207" s="275" t="s">
        <v>1</v>
      </c>
      <c r="N207" s="276" t="s">
        <v>37</v>
      </c>
      <c r="O207" s="277"/>
      <c r="P207" s="278">
        <f>O207*H207</f>
        <v>0</v>
      </c>
      <c r="Q207" s="278">
        <v>0</v>
      </c>
      <c r="R207" s="278">
        <f>Q207*H207</f>
        <v>0</v>
      </c>
      <c r="S207" s="278">
        <v>0</v>
      </c>
      <c r="T207" s="279">
        <f>S207*H207</f>
        <v>0</v>
      </c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R207" s="280" t="s">
        <v>164</v>
      </c>
      <c r="AT207" s="280" t="s">
        <v>160</v>
      </c>
      <c r="AU207" s="280" t="s">
        <v>81</v>
      </c>
      <c r="AY207" s="180" t="s">
        <v>158</v>
      </c>
      <c r="BE207" s="281">
        <f>IF(N207="základní",J207,0)</f>
        <v>0</v>
      </c>
      <c r="BF207" s="281">
        <f>IF(N207="snížená",J207,0)</f>
        <v>0</v>
      </c>
      <c r="BG207" s="281">
        <f>IF(N207="zákl. přenesená",J207,0)</f>
        <v>0</v>
      </c>
      <c r="BH207" s="281">
        <f>IF(N207="sníž. přenesená",J207,0)</f>
        <v>0</v>
      </c>
      <c r="BI207" s="281">
        <f>IF(N207="nulová",J207,0)</f>
        <v>0</v>
      </c>
      <c r="BJ207" s="180" t="s">
        <v>79</v>
      </c>
      <c r="BK207" s="281">
        <f>ROUND(I207*H207,2)</f>
        <v>0</v>
      </c>
      <c r="BL207" s="180" t="s">
        <v>164</v>
      </c>
      <c r="BM207" s="280" t="s">
        <v>1365</v>
      </c>
    </row>
    <row r="208" spans="2:51" s="282" customFormat="1" ht="12">
      <c r="B208" s="283"/>
      <c r="D208" s="284" t="s">
        <v>166</v>
      </c>
      <c r="E208" s="285" t="s">
        <v>1</v>
      </c>
      <c r="F208" s="286" t="s">
        <v>777</v>
      </c>
      <c r="H208" s="285" t="s">
        <v>1</v>
      </c>
      <c r="L208" s="283"/>
      <c r="M208" s="287"/>
      <c r="N208" s="288"/>
      <c r="O208" s="288"/>
      <c r="P208" s="288"/>
      <c r="Q208" s="288"/>
      <c r="R208" s="288"/>
      <c r="S208" s="288"/>
      <c r="T208" s="289"/>
      <c r="AT208" s="285" t="s">
        <v>166</v>
      </c>
      <c r="AU208" s="285" t="s">
        <v>81</v>
      </c>
      <c r="AV208" s="282" t="s">
        <v>79</v>
      </c>
      <c r="AW208" s="282" t="s">
        <v>29</v>
      </c>
      <c r="AX208" s="282" t="s">
        <v>72</v>
      </c>
      <c r="AY208" s="285" t="s">
        <v>158</v>
      </c>
    </row>
    <row r="209" spans="2:51" s="290" customFormat="1" ht="12">
      <c r="B209" s="291"/>
      <c r="D209" s="284" t="s">
        <v>166</v>
      </c>
      <c r="E209" s="292" t="s">
        <v>1</v>
      </c>
      <c r="F209" s="293" t="s">
        <v>1366</v>
      </c>
      <c r="H209" s="294">
        <v>0.055</v>
      </c>
      <c r="L209" s="291"/>
      <c r="M209" s="295"/>
      <c r="N209" s="296"/>
      <c r="O209" s="296"/>
      <c r="P209" s="296"/>
      <c r="Q209" s="296"/>
      <c r="R209" s="296"/>
      <c r="S209" s="296"/>
      <c r="T209" s="297"/>
      <c r="AT209" s="292" t="s">
        <v>166</v>
      </c>
      <c r="AU209" s="292" t="s">
        <v>81</v>
      </c>
      <c r="AV209" s="290" t="s">
        <v>81</v>
      </c>
      <c r="AW209" s="290" t="s">
        <v>29</v>
      </c>
      <c r="AX209" s="290" t="s">
        <v>72</v>
      </c>
      <c r="AY209" s="292" t="s">
        <v>158</v>
      </c>
    </row>
    <row r="210" spans="2:63" s="255" customFormat="1" ht="25.9" customHeight="1">
      <c r="B210" s="256"/>
      <c r="D210" s="257" t="s">
        <v>71</v>
      </c>
      <c r="E210" s="258" t="s">
        <v>798</v>
      </c>
      <c r="F210" s="258" t="s">
        <v>799</v>
      </c>
      <c r="J210" s="259">
        <f>BK210</f>
        <v>0</v>
      </c>
      <c r="L210" s="256"/>
      <c r="M210" s="260"/>
      <c r="N210" s="261"/>
      <c r="O210" s="261"/>
      <c r="P210" s="262">
        <f>P211</f>
        <v>0</v>
      </c>
      <c r="Q210" s="261"/>
      <c r="R210" s="262">
        <f>R211</f>
        <v>0.0689955</v>
      </c>
      <c r="S210" s="261"/>
      <c r="T210" s="263">
        <f>T211</f>
        <v>0</v>
      </c>
      <c r="AR210" s="257" t="s">
        <v>81</v>
      </c>
      <c r="AT210" s="264" t="s">
        <v>71</v>
      </c>
      <c r="AU210" s="264" t="s">
        <v>72</v>
      </c>
      <c r="AY210" s="257" t="s">
        <v>158</v>
      </c>
      <c r="BK210" s="265">
        <f>BK211</f>
        <v>0</v>
      </c>
    </row>
    <row r="211" spans="2:63" s="255" customFormat="1" ht="22.9" customHeight="1">
      <c r="B211" s="256"/>
      <c r="D211" s="257" t="s">
        <v>71</v>
      </c>
      <c r="E211" s="266" t="s">
        <v>800</v>
      </c>
      <c r="F211" s="266" t="s">
        <v>801</v>
      </c>
      <c r="J211" s="267">
        <f>BK211</f>
        <v>0</v>
      </c>
      <c r="L211" s="256"/>
      <c r="M211" s="260"/>
      <c r="N211" s="261"/>
      <c r="O211" s="261"/>
      <c r="P211" s="262">
        <f>SUM(P212:P226)</f>
        <v>0</v>
      </c>
      <c r="Q211" s="261"/>
      <c r="R211" s="262">
        <f>SUM(R212:R226)</f>
        <v>0.0689955</v>
      </c>
      <c r="S211" s="261"/>
      <c r="T211" s="263">
        <f>SUM(T212:T226)</f>
        <v>0</v>
      </c>
      <c r="AR211" s="257" t="s">
        <v>81</v>
      </c>
      <c r="AT211" s="264" t="s">
        <v>71</v>
      </c>
      <c r="AU211" s="264" t="s">
        <v>79</v>
      </c>
      <c r="AY211" s="257" t="s">
        <v>158</v>
      </c>
      <c r="BK211" s="265">
        <f>SUM(BK212:BK226)</f>
        <v>0</v>
      </c>
    </row>
    <row r="212" spans="1:65" s="190" customFormat="1" ht="21.75" customHeight="1">
      <c r="A212" s="187"/>
      <c r="B212" s="188"/>
      <c r="C212" s="268" t="s">
        <v>318</v>
      </c>
      <c r="D212" s="268" t="s">
        <v>160</v>
      </c>
      <c r="E212" s="269" t="s">
        <v>1367</v>
      </c>
      <c r="F212" s="270" t="s">
        <v>1368</v>
      </c>
      <c r="G212" s="271" t="s">
        <v>163</v>
      </c>
      <c r="H212" s="272">
        <v>3.739</v>
      </c>
      <c r="I212" s="152"/>
      <c r="J212" s="273">
        <f>ROUND(I212*H212,2)</f>
        <v>0</v>
      </c>
      <c r="K212" s="274"/>
      <c r="L212" s="188"/>
      <c r="M212" s="275" t="s">
        <v>1</v>
      </c>
      <c r="N212" s="276" t="s">
        <v>37</v>
      </c>
      <c r="O212" s="277"/>
      <c r="P212" s="278">
        <f>O212*H212</f>
        <v>0</v>
      </c>
      <c r="Q212" s="278">
        <v>0</v>
      </c>
      <c r="R212" s="278">
        <f>Q212*H212</f>
        <v>0</v>
      </c>
      <c r="S212" s="278">
        <v>0</v>
      </c>
      <c r="T212" s="279">
        <f>S212*H212</f>
        <v>0</v>
      </c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R212" s="280" t="s">
        <v>239</v>
      </c>
      <c r="AT212" s="280" t="s">
        <v>160</v>
      </c>
      <c r="AU212" s="280" t="s">
        <v>81</v>
      </c>
      <c r="AY212" s="180" t="s">
        <v>158</v>
      </c>
      <c r="BE212" s="281">
        <f>IF(N212="základní",J212,0)</f>
        <v>0</v>
      </c>
      <c r="BF212" s="281">
        <f>IF(N212="snížená",J212,0)</f>
        <v>0</v>
      </c>
      <c r="BG212" s="281">
        <f>IF(N212="zákl. přenesená",J212,0)</f>
        <v>0</v>
      </c>
      <c r="BH212" s="281">
        <f>IF(N212="sníž. přenesená",J212,0)</f>
        <v>0</v>
      </c>
      <c r="BI212" s="281">
        <f>IF(N212="nulová",J212,0)</f>
        <v>0</v>
      </c>
      <c r="BJ212" s="180" t="s">
        <v>79</v>
      </c>
      <c r="BK212" s="281">
        <f>ROUND(I212*H212,2)</f>
        <v>0</v>
      </c>
      <c r="BL212" s="180" t="s">
        <v>239</v>
      </c>
      <c r="BM212" s="280" t="s">
        <v>1369</v>
      </c>
    </row>
    <row r="213" spans="2:51" s="282" customFormat="1" ht="12">
      <c r="B213" s="283"/>
      <c r="D213" s="284" t="s">
        <v>166</v>
      </c>
      <c r="E213" s="285" t="s">
        <v>1</v>
      </c>
      <c r="F213" s="286" t="s">
        <v>367</v>
      </c>
      <c r="H213" s="285" t="s">
        <v>1</v>
      </c>
      <c r="L213" s="283"/>
      <c r="M213" s="287"/>
      <c r="N213" s="288"/>
      <c r="O213" s="288"/>
      <c r="P213" s="288"/>
      <c r="Q213" s="288"/>
      <c r="R213" s="288"/>
      <c r="S213" s="288"/>
      <c r="T213" s="289"/>
      <c r="AT213" s="285" t="s">
        <v>166</v>
      </c>
      <c r="AU213" s="285" t="s">
        <v>81</v>
      </c>
      <c r="AV213" s="282" t="s">
        <v>79</v>
      </c>
      <c r="AW213" s="282" t="s">
        <v>29</v>
      </c>
      <c r="AX213" s="282" t="s">
        <v>72</v>
      </c>
      <c r="AY213" s="285" t="s">
        <v>158</v>
      </c>
    </row>
    <row r="214" spans="2:51" s="290" customFormat="1" ht="12">
      <c r="B214" s="291"/>
      <c r="D214" s="284" t="s">
        <v>166</v>
      </c>
      <c r="E214" s="292" t="s">
        <v>1</v>
      </c>
      <c r="F214" s="293" t="s">
        <v>1370</v>
      </c>
      <c r="H214" s="294">
        <v>3.739</v>
      </c>
      <c r="L214" s="291"/>
      <c r="M214" s="295"/>
      <c r="N214" s="296"/>
      <c r="O214" s="296"/>
      <c r="P214" s="296"/>
      <c r="Q214" s="296"/>
      <c r="R214" s="296"/>
      <c r="S214" s="296"/>
      <c r="T214" s="297"/>
      <c r="AT214" s="292" t="s">
        <v>166</v>
      </c>
      <c r="AU214" s="292" t="s">
        <v>81</v>
      </c>
      <c r="AV214" s="290" t="s">
        <v>81</v>
      </c>
      <c r="AW214" s="290" t="s">
        <v>29</v>
      </c>
      <c r="AX214" s="290" t="s">
        <v>72</v>
      </c>
      <c r="AY214" s="292" t="s">
        <v>158</v>
      </c>
    </row>
    <row r="215" spans="1:65" s="190" customFormat="1" ht="21.75" customHeight="1">
      <c r="A215" s="187"/>
      <c r="B215" s="188"/>
      <c r="C215" s="268" t="s">
        <v>323</v>
      </c>
      <c r="D215" s="268" t="s">
        <v>160</v>
      </c>
      <c r="E215" s="269" t="s">
        <v>803</v>
      </c>
      <c r="F215" s="270" t="s">
        <v>804</v>
      </c>
      <c r="G215" s="271" t="s">
        <v>163</v>
      </c>
      <c r="H215" s="272">
        <v>5.655</v>
      </c>
      <c r="I215" s="152"/>
      <c r="J215" s="273">
        <f>ROUND(I215*H215,2)</f>
        <v>0</v>
      </c>
      <c r="K215" s="274"/>
      <c r="L215" s="188"/>
      <c r="M215" s="275" t="s">
        <v>1</v>
      </c>
      <c r="N215" s="276" t="s">
        <v>37</v>
      </c>
      <c r="O215" s="277"/>
      <c r="P215" s="278">
        <f>O215*H215</f>
        <v>0</v>
      </c>
      <c r="Q215" s="278">
        <v>0</v>
      </c>
      <c r="R215" s="278">
        <f>Q215*H215</f>
        <v>0</v>
      </c>
      <c r="S215" s="278">
        <v>0</v>
      </c>
      <c r="T215" s="279">
        <f>S215*H215</f>
        <v>0</v>
      </c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R215" s="280" t="s">
        <v>239</v>
      </c>
      <c r="AT215" s="280" t="s">
        <v>160</v>
      </c>
      <c r="AU215" s="280" t="s">
        <v>81</v>
      </c>
      <c r="AY215" s="180" t="s">
        <v>158</v>
      </c>
      <c r="BE215" s="281">
        <f>IF(N215="základní",J215,0)</f>
        <v>0</v>
      </c>
      <c r="BF215" s="281">
        <f>IF(N215="snížená",J215,0)</f>
        <v>0</v>
      </c>
      <c r="BG215" s="281">
        <f>IF(N215="zákl. přenesená",J215,0)</f>
        <v>0</v>
      </c>
      <c r="BH215" s="281">
        <f>IF(N215="sníž. přenesená",J215,0)</f>
        <v>0</v>
      </c>
      <c r="BI215" s="281">
        <f>IF(N215="nulová",J215,0)</f>
        <v>0</v>
      </c>
      <c r="BJ215" s="180" t="s">
        <v>79</v>
      </c>
      <c r="BK215" s="281">
        <f>ROUND(I215*H215,2)</f>
        <v>0</v>
      </c>
      <c r="BL215" s="180" t="s">
        <v>239</v>
      </c>
      <c r="BM215" s="280" t="s">
        <v>1371</v>
      </c>
    </row>
    <row r="216" spans="2:51" s="282" customFormat="1" ht="12">
      <c r="B216" s="283"/>
      <c r="D216" s="284" t="s">
        <v>166</v>
      </c>
      <c r="E216" s="285" t="s">
        <v>1</v>
      </c>
      <c r="F216" s="286" t="s">
        <v>367</v>
      </c>
      <c r="H216" s="285" t="s">
        <v>1</v>
      </c>
      <c r="L216" s="283"/>
      <c r="M216" s="287"/>
      <c r="N216" s="288"/>
      <c r="O216" s="288"/>
      <c r="P216" s="288"/>
      <c r="Q216" s="288"/>
      <c r="R216" s="288"/>
      <c r="S216" s="288"/>
      <c r="T216" s="289"/>
      <c r="AT216" s="285" t="s">
        <v>166</v>
      </c>
      <c r="AU216" s="285" t="s">
        <v>81</v>
      </c>
      <c r="AV216" s="282" t="s">
        <v>79</v>
      </c>
      <c r="AW216" s="282" t="s">
        <v>29</v>
      </c>
      <c r="AX216" s="282" t="s">
        <v>72</v>
      </c>
      <c r="AY216" s="285" t="s">
        <v>158</v>
      </c>
    </row>
    <row r="217" spans="2:51" s="290" customFormat="1" ht="12">
      <c r="B217" s="291"/>
      <c r="D217" s="284" t="s">
        <v>166</v>
      </c>
      <c r="E217" s="292" t="s">
        <v>1</v>
      </c>
      <c r="F217" s="293" t="s">
        <v>1372</v>
      </c>
      <c r="H217" s="294">
        <v>5.655</v>
      </c>
      <c r="L217" s="291"/>
      <c r="M217" s="295"/>
      <c r="N217" s="296"/>
      <c r="O217" s="296"/>
      <c r="P217" s="296"/>
      <c r="Q217" s="296"/>
      <c r="R217" s="296"/>
      <c r="S217" s="296"/>
      <c r="T217" s="297"/>
      <c r="AT217" s="292" t="s">
        <v>166</v>
      </c>
      <c r="AU217" s="292" t="s">
        <v>81</v>
      </c>
      <c r="AV217" s="290" t="s">
        <v>81</v>
      </c>
      <c r="AW217" s="290" t="s">
        <v>29</v>
      </c>
      <c r="AX217" s="290" t="s">
        <v>72</v>
      </c>
      <c r="AY217" s="292" t="s">
        <v>158</v>
      </c>
    </row>
    <row r="218" spans="1:65" s="190" customFormat="1" ht="16.5" customHeight="1">
      <c r="A218" s="187"/>
      <c r="B218" s="188"/>
      <c r="C218" s="298" t="s">
        <v>328</v>
      </c>
      <c r="D218" s="298" t="s">
        <v>353</v>
      </c>
      <c r="E218" s="299" t="s">
        <v>808</v>
      </c>
      <c r="F218" s="300" t="s">
        <v>809</v>
      </c>
      <c r="G218" s="301" t="s">
        <v>315</v>
      </c>
      <c r="H218" s="302">
        <v>0.003</v>
      </c>
      <c r="I218" s="153"/>
      <c r="J218" s="303">
        <f>ROUND(I218*H218,2)</f>
        <v>0</v>
      </c>
      <c r="K218" s="304"/>
      <c r="L218" s="305"/>
      <c r="M218" s="306" t="s">
        <v>1</v>
      </c>
      <c r="N218" s="307" t="s">
        <v>37</v>
      </c>
      <c r="O218" s="277"/>
      <c r="P218" s="278">
        <f>O218*H218</f>
        <v>0</v>
      </c>
      <c r="Q218" s="278">
        <v>1</v>
      </c>
      <c r="R218" s="278">
        <f>Q218*H218</f>
        <v>0.003</v>
      </c>
      <c r="S218" s="278">
        <v>0</v>
      </c>
      <c r="T218" s="279">
        <f>S218*H218</f>
        <v>0</v>
      </c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R218" s="280" t="s">
        <v>312</v>
      </c>
      <c r="AT218" s="280" t="s">
        <v>353</v>
      </c>
      <c r="AU218" s="280" t="s">
        <v>81</v>
      </c>
      <c r="AY218" s="180" t="s">
        <v>158</v>
      </c>
      <c r="BE218" s="281">
        <f>IF(N218="základní",J218,0)</f>
        <v>0</v>
      </c>
      <c r="BF218" s="281">
        <f>IF(N218="snížená",J218,0)</f>
        <v>0</v>
      </c>
      <c r="BG218" s="281">
        <f>IF(N218="zákl. přenesená",J218,0)</f>
        <v>0</v>
      </c>
      <c r="BH218" s="281">
        <f>IF(N218="sníž. přenesená",J218,0)</f>
        <v>0</v>
      </c>
      <c r="BI218" s="281">
        <f>IF(N218="nulová",J218,0)</f>
        <v>0</v>
      </c>
      <c r="BJ218" s="180" t="s">
        <v>79</v>
      </c>
      <c r="BK218" s="281">
        <f>ROUND(I218*H218,2)</f>
        <v>0</v>
      </c>
      <c r="BL218" s="180" t="s">
        <v>239</v>
      </c>
      <c r="BM218" s="280" t="s">
        <v>1373</v>
      </c>
    </row>
    <row r="219" spans="2:51" s="290" customFormat="1" ht="12">
      <c r="B219" s="291"/>
      <c r="D219" s="284" t="s">
        <v>166</v>
      </c>
      <c r="E219" s="292" t="s">
        <v>1</v>
      </c>
      <c r="F219" s="293" t="s">
        <v>1374</v>
      </c>
      <c r="H219" s="294">
        <v>0.003</v>
      </c>
      <c r="L219" s="291"/>
      <c r="M219" s="295"/>
      <c r="N219" s="296"/>
      <c r="O219" s="296"/>
      <c r="P219" s="296"/>
      <c r="Q219" s="296"/>
      <c r="R219" s="296"/>
      <c r="S219" s="296"/>
      <c r="T219" s="297"/>
      <c r="AT219" s="292" t="s">
        <v>166</v>
      </c>
      <c r="AU219" s="292" t="s">
        <v>81</v>
      </c>
      <c r="AV219" s="290" t="s">
        <v>81</v>
      </c>
      <c r="AW219" s="290" t="s">
        <v>29</v>
      </c>
      <c r="AX219" s="290" t="s">
        <v>72</v>
      </c>
      <c r="AY219" s="292" t="s">
        <v>158</v>
      </c>
    </row>
    <row r="220" spans="1:65" s="190" customFormat="1" ht="21.75" customHeight="1">
      <c r="A220" s="187"/>
      <c r="B220" s="188"/>
      <c r="C220" s="268" t="s">
        <v>332</v>
      </c>
      <c r="D220" s="268" t="s">
        <v>160</v>
      </c>
      <c r="E220" s="269" t="s">
        <v>1375</v>
      </c>
      <c r="F220" s="270" t="s">
        <v>1376</v>
      </c>
      <c r="G220" s="271" t="s">
        <v>163</v>
      </c>
      <c r="H220" s="272">
        <v>3.739</v>
      </c>
      <c r="I220" s="152"/>
      <c r="J220" s="273">
        <f>ROUND(I220*H220,2)</f>
        <v>0</v>
      </c>
      <c r="K220" s="274"/>
      <c r="L220" s="188"/>
      <c r="M220" s="275" t="s">
        <v>1</v>
      </c>
      <c r="N220" s="276" t="s">
        <v>37</v>
      </c>
      <c r="O220" s="277"/>
      <c r="P220" s="278">
        <f>O220*H220</f>
        <v>0</v>
      </c>
      <c r="Q220" s="278">
        <v>0.0004</v>
      </c>
      <c r="R220" s="278">
        <f>Q220*H220</f>
        <v>0.0014956</v>
      </c>
      <c r="S220" s="278">
        <v>0</v>
      </c>
      <c r="T220" s="279">
        <f>S220*H220</f>
        <v>0</v>
      </c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R220" s="280" t="s">
        <v>239</v>
      </c>
      <c r="AT220" s="280" t="s">
        <v>160</v>
      </c>
      <c r="AU220" s="280" t="s">
        <v>81</v>
      </c>
      <c r="AY220" s="180" t="s">
        <v>158</v>
      </c>
      <c r="BE220" s="281">
        <f>IF(N220="základní",J220,0)</f>
        <v>0</v>
      </c>
      <c r="BF220" s="281">
        <f>IF(N220="snížená",J220,0)</f>
        <v>0</v>
      </c>
      <c r="BG220" s="281">
        <f>IF(N220="zákl. přenesená",J220,0)</f>
        <v>0</v>
      </c>
      <c r="BH220" s="281">
        <f>IF(N220="sníž. přenesená",J220,0)</f>
        <v>0</v>
      </c>
      <c r="BI220" s="281">
        <f>IF(N220="nulová",J220,0)</f>
        <v>0</v>
      </c>
      <c r="BJ220" s="180" t="s">
        <v>79</v>
      </c>
      <c r="BK220" s="281">
        <f>ROUND(I220*H220,2)</f>
        <v>0</v>
      </c>
      <c r="BL220" s="180" t="s">
        <v>239</v>
      </c>
      <c r="BM220" s="280" t="s">
        <v>1377</v>
      </c>
    </row>
    <row r="221" spans="2:51" s="290" customFormat="1" ht="12">
      <c r="B221" s="291"/>
      <c r="D221" s="284" t="s">
        <v>166</v>
      </c>
      <c r="E221" s="292" t="s">
        <v>1</v>
      </c>
      <c r="F221" s="293" t="s">
        <v>1378</v>
      </c>
      <c r="H221" s="294">
        <v>3.739</v>
      </c>
      <c r="L221" s="291"/>
      <c r="M221" s="295"/>
      <c r="N221" s="296"/>
      <c r="O221" s="296"/>
      <c r="P221" s="296"/>
      <c r="Q221" s="296"/>
      <c r="R221" s="296"/>
      <c r="S221" s="296"/>
      <c r="T221" s="297"/>
      <c r="AT221" s="292" t="s">
        <v>166</v>
      </c>
      <c r="AU221" s="292" t="s">
        <v>81</v>
      </c>
      <c r="AV221" s="290" t="s">
        <v>81</v>
      </c>
      <c r="AW221" s="290" t="s">
        <v>29</v>
      </c>
      <c r="AX221" s="290" t="s">
        <v>72</v>
      </c>
      <c r="AY221" s="292" t="s">
        <v>158</v>
      </c>
    </row>
    <row r="222" spans="1:65" s="190" customFormat="1" ht="21.75" customHeight="1">
      <c r="A222" s="187"/>
      <c r="B222" s="188"/>
      <c r="C222" s="268" t="s">
        <v>335</v>
      </c>
      <c r="D222" s="268" t="s">
        <v>160</v>
      </c>
      <c r="E222" s="269" t="s">
        <v>813</v>
      </c>
      <c r="F222" s="270" t="s">
        <v>814</v>
      </c>
      <c r="G222" s="271" t="s">
        <v>163</v>
      </c>
      <c r="H222" s="272">
        <v>5.655</v>
      </c>
      <c r="I222" s="152"/>
      <c r="J222" s="273">
        <f>ROUND(I222*H222,2)</f>
        <v>0</v>
      </c>
      <c r="K222" s="274"/>
      <c r="L222" s="188"/>
      <c r="M222" s="275" t="s">
        <v>1</v>
      </c>
      <c r="N222" s="276" t="s">
        <v>37</v>
      </c>
      <c r="O222" s="277"/>
      <c r="P222" s="278">
        <f>O222*H222</f>
        <v>0</v>
      </c>
      <c r="Q222" s="278">
        <v>0.0004</v>
      </c>
      <c r="R222" s="278">
        <f>Q222*H222</f>
        <v>0.002262</v>
      </c>
      <c r="S222" s="278">
        <v>0</v>
      </c>
      <c r="T222" s="279">
        <f>S222*H222</f>
        <v>0</v>
      </c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R222" s="280" t="s">
        <v>239</v>
      </c>
      <c r="AT222" s="280" t="s">
        <v>160</v>
      </c>
      <c r="AU222" s="280" t="s">
        <v>81</v>
      </c>
      <c r="AY222" s="180" t="s">
        <v>158</v>
      </c>
      <c r="BE222" s="281">
        <f>IF(N222="základní",J222,0)</f>
        <v>0</v>
      </c>
      <c r="BF222" s="281">
        <f>IF(N222="snížená",J222,0)</f>
        <v>0</v>
      </c>
      <c r="BG222" s="281">
        <f>IF(N222="zákl. přenesená",J222,0)</f>
        <v>0</v>
      </c>
      <c r="BH222" s="281">
        <f>IF(N222="sníž. přenesená",J222,0)</f>
        <v>0</v>
      </c>
      <c r="BI222" s="281">
        <f>IF(N222="nulová",J222,0)</f>
        <v>0</v>
      </c>
      <c r="BJ222" s="180" t="s">
        <v>79</v>
      </c>
      <c r="BK222" s="281">
        <f>ROUND(I222*H222,2)</f>
        <v>0</v>
      </c>
      <c r="BL222" s="180" t="s">
        <v>239</v>
      </c>
      <c r="BM222" s="280" t="s">
        <v>1379</v>
      </c>
    </row>
    <row r="223" spans="2:51" s="290" customFormat="1" ht="12">
      <c r="B223" s="291"/>
      <c r="D223" s="284" t="s">
        <v>166</v>
      </c>
      <c r="E223" s="292" t="s">
        <v>1</v>
      </c>
      <c r="F223" s="293" t="s">
        <v>1380</v>
      </c>
      <c r="H223" s="294">
        <v>5.655</v>
      </c>
      <c r="L223" s="291"/>
      <c r="M223" s="295"/>
      <c r="N223" s="296"/>
      <c r="O223" s="296"/>
      <c r="P223" s="296"/>
      <c r="Q223" s="296"/>
      <c r="R223" s="296"/>
      <c r="S223" s="296"/>
      <c r="T223" s="297"/>
      <c r="AT223" s="292" t="s">
        <v>166</v>
      </c>
      <c r="AU223" s="292" t="s">
        <v>81</v>
      </c>
      <c r="AV223" s="290" t="s">
        <v>81</v>
      </c>
      <c r="AW223" s="290" t="s">
        <v>29</v>
      </c>
      <c r="AX223" s="290" t="s">
        <v>72</v>
      </c>
      <c r="AY223" s="292" t="s">
        <v>158</v>
      </c>
    </row>
    <row r="224" spans="1:65" s="190" customFormat="1" ht="44.25" customHeight="1">
      <c r="A224" s="187"/>
      <c r="B224" s="188"/>
      <c r="C224" s="298" t="s">
        <v>342</v>
      </c>
      <c r="D224" s="298" t="s">
        <v>353</v>
      </c>
      <c r="E224" s="299" t="s">
        <v>818</v>
      </c>
      <c r="F224" s="300" t="s">
        <v>819</v>
      </c>
      <c r="G224" s="301" t="s">
        <v>163</v>
      </c>
      <c r="H224" s="302">
        <v>11.743</v>
      </c>
      <c r="I224" s="153"/>
      <c r="J224" s="303">
        <f>ROUND(I224*H224,2)</f>
        <v>0</v>
      </c>
      <c r="K224" s="304"/>
      <c r="L224" s="305"/>
      <c r="M224" s="306" t="s">
        <v>1</v>
      </c>
      <c r="N224" s="307" t="s">
        <v>37</v>
      </c>
      <c r="O224" s="277"/>
      <c r="P224" s="278">
        <f>O224*H224</f>
        <v>0</v>
      </c>
      <c r="Q224" s="278">
        <v>0.0053</v>
      </c>
      <c r="R224" s="278">
        <f>Q224*H224</f>
        <v>0.0622379</v>
      </c>
      <c r="S224" s="278">
        <v>0</v>
      </c>
      <c r="T224" s="279">
        <f>S224*H224</f>
        <v>0</v>
      </c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R224" s="280" t="s">
        <v>312</v>
      </c>
      <c r="AT224" s="280" t="s">
        <v>353</v>
      </c>
      <c r="AU224" s="280" t="s">
        <v>81</v>
      </c>
      <c r="AY224" s="180" t="s">
        <v>158</v>
      </c>
      <c r="BE224" s="281">
        <f>IF(N224="základní",J224,0)</f>
        <v>0</v>
      </c>
      <c r="BF224" s="281">
        <f>IF(N224="snížená",J224,0)</f>
        <v>0</v>
      </c>
      <c r="BG224" s="281">
        <f>IF(N224="zákl. přenesená",J224,0)</f>
        <v>0</v>
      </c>
      <c r="BH224" s="281">
        <f>IF(N224="sníž. přenesená",J224,0)</f>
        <v>0</v>
      </c>
      <c r="BI224" s="281">
        <f>IF(N224="nulová",J224,0)</f>
        <v>0</v>
      </c>
      <c r="BJ224" s="180" t="s">
        <v>79</v>
      </c>
      <c r="BK224" s="281">
        <f>ROUND(I224*H224,2)</f>
        <v>0</v>
      </c>
      <c r="BL224" s="180" t="s">
        <v>239</v>
      </c>
      <c r="BM224" s="280" t="s">
        <v>1381</v>
      </c>
    </row>
    <row r="225" spans="2:51" s="290" customFormat="1" ht="12">
      <c r="B225" s="291"/>
      <c r="D225" s="284" t="s">
        <v>166</v>
      </c>
      <c r="E225" s="292" t="s">
        <v>1</v>
      </c>
      <c r="F225" s="293" t="s">
        <v>1382</v>
      </c>
      <c r="H225" s="294">
        <v>11.743</v>
      </c>
      <c r="L225" s="291"/>
      <c r="M225" s="295"/>
      <c r="N225" s="296"/>
      <c r="O225" s="296"/>
      <c r="P225" s="296"/>
      <c r="Q225" s="296"/>
      <c r="R225" s="296"/>
      <c r="S225" s="296"/>
      <c r="T225" s="297"/>
      <c r="AT225" s="292" t="s">
        <v>166</v>
      </c>
      <c r="AU225" s="292" t="s">
        <v>81</v>
      </c>
      <c r="AV225" s="290" t="s">
        <v>81</v>
      </c>
      <c r="AW225" s="290" t="s">
        <v>29</v>
      </c>
      <c r="AX225" s="290" t="s">
        <v>72</v>
      </c>
      <c r="AY225" s="292" t="s">
        <v>158</v>
      </c>
    </row>
    <row r="226" spans="1:65" s="190" customFormat="1" ht="21.75" customHeight="1">
      <c r="A226" s="187"/>
      <c r="B226" s="188"/>
      <c r="C226" s="268" t="s">
        <v>346</v>
      </c>
      <c r="D226" s="268" t="s">
        <v>160</v>
      </c>
      <c r="E226" s="269" t="s">
        <v>863</v>
      </c>
      <c r="F226" s="270" t="s">
        <v>864</v>
      </c>
      <c r="G226" s="271" t="s">
        <v>865</v>
      </c>
      <c r="H226" s="154"/>
      <c r="I226" s="152"/>
      <c r="J226" s="273">
        <f>ROUND(I226*H226,2)</f>
        <v>0</v>
      </c>
      <c r="K226" s="274"/>
      <c r="L226" s="188"/>
      <c r="M226" s="275" t="s">
        <v>1</v>
      </c>
      <c r="N226" s="276" t="s">
        <v>37</v>
      </c>
      <c r="O226" s="277"/>
      <c r="P226" s="278">
        <f>O226*H226</f>
        <v>0</v>
      </c>
      <c r="Q226" s="278">
        <v>0</v>
      </c>
      <c r="R226" s="278">
        <f>Q226*H226</f>
        <v>0</v>
      </c>
      <c r="S226" s="278">
        <v>0</v>
      </c>
      <c r="T226" s="279">
        <f>S226*H226</f>
        <v>0</v>
      </c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R226" s="280" t="s">
        <v>239</v>
      </c>
      <c r="AT226" s="280" t="s">
        <v>160</v>
      </c>
      <c r="AU226" s="280" t="s">
        <v>81</v>
      </c>
      <c r="AY226" s="180" t="s">
        <v>158</v>
      </c>
      <c r="BE226" s="281">
        <f>IF(N226="základní",J226,0)</f>
        <v>0</v>
      </c>
      <c r="BF226" s="281">
        <f>IF(N226="snížená",J226,0)</f>
        <v>0</v>
      </c>
      <c r="BG226" s="281">
        <f>IF(N226="zákl. přenesená",J226,0)</f>
        <v>0</v>
      </c>
      <c r="BH226" s="281">
        <f>IF(N226="sníž. přenesená",J226,0)</f>
        <v>0</v>
      </c>
      <c r="BI226" s="281">
        <f>IF(N226="nulová",J226,0)</f>
        <v>0</v>
      </c>
      <c r="BJ226" s="180" t="s">
        <v>79</v>
      </c>
      <c r="BK226" s="281">
        <f>ROUND(I226*H226,2)</f>
        <v>0</v>
      </c>
      <c r="BL226" s="180" t="s">
        <v>239</v>
      </c>
      <c r="BM226" s="280" t="s">
        <v>1383</v>
      </c>
    </row>
    <row r="227" spans="2:63" s="255" customFormat="1" ht="25.9" customHeight="1">
      <c r="B227" s="256"/>
      <c r="D227" s="257" t="s">
        <v>71</v>
      </c>
      <c r="E227" s="258" t="s">
        <v>1012</v>
      </c>
      <c r="F227" s="258" t="s">
        <v>1013</v>
      </c>
      <c r="J227" s="259">
        <f>BK227</f>
        <v>0</v>
      </c>
      <c r="L227" s="256"/>
      <c r="M227" s="260"/>
      <c r="N227" s="261"/>
      <c r="O227" s="261"/>
      <c r="P227" s="262">
        <f>P228+P234+P246</f>
        <v>0</v>
      </c>
      <c r="Q227" s="261"/>
      <c r="R227" s="262">
        <f>R228+R234+R246</f>
        <v>0</v>
      </c>
      <c r="S227" s="261"/>
      <c r="T227" s="263">
        <f>T228+T234+T246</f>
        <v>0</v>
      </c>
      <c r="AR227" s="257" t="s">
        <v>181</v>
      </c>
      <c r="AT227" s="264" t="s">
        <v>71</v>
      </c>
      <c r="AU227" s="264" t="s">
        <v>72</v>
      </c>
      <c r="AY227" s="257" t="s">
        <v>158</v>
      </c>
      <c r="BK227" s="265">
        <f>BK228+BK234+BK246</f>
        <v>0</v>
      </c>
    </row>
    <row r="228" spans="2:63" s="255" customFormat="1" ht="22.9" customHeight="1">
      <c r="B228" s="256"/>
      <c r="D228" s="257" t="s">
        <v>71</v>
      </c>
      <c r="E228" s="266" t="s">
        <v>1014</v>
      </c>
      <c r="F228" s="266" t="s">
        <v>1015</v>
      </c>
      <c r="J228" s="267">
        <f>BK228</f>
        <v>0</v>
      </c>
      <c r="L228" s="256"/>
      <c r="M228" s="260"/>
      <c r="N228" s="261"/>
      <c r="O228" s="261"/>
      <c r="P228" s="262">
        <f>SUM(P229:P233)</f>
        <v>0</v>
      </c>
      <c r="Q228" s="261"/>
      <c r="R228" s="262">
        <f>SUM(R229:R233)</f>
        <v>0</v>
      </c>
      <c r="S228" s="261"/>
      <c r="T228" s="263">
        <f>SUM(T229:T233)</f>
        <v>0</v>
      </c>
      <c r="AR228" s="257" t="s">
        <v>181</v>
      </c>
      <c r="AT228" s="264" t="s">
        <v>71</v>
      </c>
      <c r="AU228" s="264" t="s">
        <v>79</v>
      </c>
      <c r="AY228" s="257" t="s">
        <v>158</v>
      </c>
      <c r="BK228" s="265">
        <f>SUM(BK229:BK233)</f>
        <v>0</v>
      </c>
    </row>
    <row r="229" spans="1:65" s="190" customFormat="1" ht="16.5" customHeight="1">
      <c r="A229" s="187"/>
      <c r="B229" s="188"/>
      <c r="C229" s="268" t="s">
        <v>352</v>
      </c>
      <c r="D229" s="268" t="s">
        <v>160</v>
      </c>
      <c r="E229" s="269" t="s">
        <v>1017</v>
      </c>
      <c r="F229" s="270" t="s">
        <v>1018</v>
      </c>
      <c r="G229" s="271" t="s">
        <v>970</v>
      </c>
      <c r="H229" s="272">
        <v>1</v>
      </c>
      <c r="I229" s="152"/>
      <c r="J229" s="273">
        <f>ROUND(I229*H229,2)</f>
        <v>0</v>
      </c>
      <c r="K229" s="274"/>
      <c r="L229" s="188"/>
      <c r="M229" s="275" t="s">
        <v>1</v>
      </c>
      <c r="N229" s="276" t="s">
        <v>37</v>
      </c>
      <c r="O229" s="277"/>
      <c r="P229" s="278">
        <f>O229*H229</f>
        <v>0</v>
      </c>
      <c r="Q229" s="278">
        <v>0</v>
      </c>
      <c r="R229" s="278">
        <f>Q229*H229</f>
        <v>0</v>
      </c>
      <c r="S229" s="278">
        <v>0</v>
      </c>
      <c r="T229" s="279">
        <f>S229*H229</f>
        <v>0</v>
      </c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R229" s="280" t="s">
        <v>1019</v>
      </c>
      <c r="AT229" s="280" t="s">
        <v>160</v>
      </c>
      <c r="AU229" s="280" t="s">
        <v>81</v>
      </c>
      <c r="AY229" s="180" t="s">
        <v>158</v>
      </c>
      <c r="BE229" s="281">
        <f>IF(N229="základní",J229,0)</f>
        <v>0</v>
      </c>
      <c r="BF229" s="281">
        <f>IF(N229="snížená",J229,0)</f>
        <v>0</v>
      </c>
      <c r="BG229" s="281">
        <f>IF(N229="zákl. přenesená",J229,0)</f>
        <v>0</v>
      </c>
      <c r="BH229" s="281">
        <f>IF(N229="sníž. přenesená",J229,0)</f>
        <v>0</v>
      </c>
      <c r="BI229" s="281">
        <f>IF(N229="nulová",J229,0)</f>
        <v>0</v>
      </c>
      <c r="BJ229" s="180" t="s">
        <v>79</v>
      </c>
      <c r="BK229" s="281">
        <f>ROUND(I229*H229,2)</f>
        <v>0</v>
      </c>
      <c r="BL229" s="180" t="s">
        <v>1019</v>
      </c>
      <c r="BM229" s="280" t="s">
        <v>1215</v>
      </c>
    </row>
    <row r="230" spans="1:65" s="190" customFormat="1" ht="21.75" customHeight="1">
      <c r="A230" s="187"/>
      <c r="B230" s="188"/>
      <c r="C230" s="268" t="s">
        <v>358</v>
      </c>
      <c r="D230" s="268" t="s">
        <v>160</v>
      </c>
      <c r="E230" s="269" t="s">
        <v>1022</v>
      </c>
      <c r="F230" s="270" t="s">
        <v>1023</v>
      </c>
      <c r="G230" s="271" t="s">
        <v>970</v>
      </c>
      <c r="H230" s="272">
        <v>1</v>
      </c>
      <c r="I230" s="152"/>
      <c r="J230" s="273">
        <f>ROUND(I230*H230,2)</f>
        <v>0</v>
      </c>
      <c r="K230" s="274"/>
      <c r="L230" s="188"/>
      <c r="M230" s="275" t="s">
        <v>1</v>
      </c>
      <c r="N230" s="276" t="s">
        <v>37</v>
      </c>
      <c r="O230" s="277"/>
      <c r="P230" s="278">
        <f>O230*H230</f>
        <v>0</v>
      </c>
      <c r="Q230" s="278">
        <v>0</v>
      </c>
      <c r="R230" s="278">
        <f>Q230*H230</f>
        <v>0</v>
      </c>
      <c r="S230" s="278">
        <v>0</v>
      </c>
      <c r="T230" s="279">
        <f>S230*H230</f>
        <v>0</v>
      </c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R230" s="280" t="s">
        <v>1019</v>
      </c>
      <c r="AT230" s="280" t="s">
        <v>160</v>
      </c>
      <c r="AU230" s="280" t="s">
        <v>81</v>
      </c>
      <c r="AY230" s="180" t="s">
        <v>158</v>
      </c>
      <c r="BE230" s="281">
        <f>IF(N230="základní",J230,0)</f>
        <v>0</v>
      </c>
      <c r="BF230" s="281">
        <f>IF(N230="snížená",J230,0)</f>
        <v>0</v>
      </c>
      <c r="BG230" s="281">
        <f>IF(N230="zákl. přenesená",J230,0)</f>
        <v>0</v>
      </c>
      <c r="BH230" s="281">
        <f>IF(N230="sníž. přenesená",J230,0)</f>
        <v>0</v>
      </c>
      <c r="BI230" s="281">
        <f>IF(N230="nulová",J230,0)</f>
        <v>0</v>
      </c>
      <c r="BJ230" s="180" t="s">
        <v>79</v>
      </c>
      <c r="BK230" s="281">
        <f>ROUND(I230*H230,2)</f>
        <v>0</v>
      </c>
      <c r="BL230" s="180" t="s">
        <v>1019</v>
      </c>
      <c r="BM230" s="280" t="s">
        <v>1216</v>
      </c>
    </row>
    <row r="231" spans="1:65" s="190" customFormat="1" ht="16.5" customHeight="1">
      <c r="A231" s="187"/>
      <c r="B231" s="188"/>
      <c r="C231" s="268" t="s">
        <v>363</v>
      </c>
      <c r="D231" s="268" t="s">
        <v>160</v>
      </c>
      <c r="E231" s="269" t="s">
        <v>1026</v>
      </c>
      <c r="F231" s="270" t="s">
        <v>1027</v>
      </c>
      <c r="G231" s="271" t="s">
        <v>970</v>
      </c>
      <c r="H231" s="272">
        <v>1</v>
      </c>
      <c r="I231" s="152"/>
      <c r="J231" s="273">
        <f>ROUND(I231*H231,2)</f>
        <v>0</v>
      </c>
      <c r="K231" s="274"/>
      <c r="L231" s="188"/>
      <c r="M231" s="275" t="s">
        <v>1</v>
      </c>
      <c r="N231" s="276" t="s">
        <v>37</v>
      </c>
      <c r="O231" s="277"/>
      <c r="P231" s="278">
        <f>O231*H231</f>
        <v>0</v>
      </c>
      <c r="Q231" s="278">
        <v>0</v>
      </c>
      <c r="R231" s="278">
        <f>Q231*H231</f>
        <v>0</v>
      </c>
      <c r="S231" s="278">
        <v>0</v>
      </c>
      <c r="T231" s="279">
        <f>S231*H231</f>
        <v>0</v>
      </c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R231" s="280" t="s">
        <v>1019</v>
      </c>
      <c r="AT231" s="280" t="s">
        <v>160</v>
      </c>
      <c r="AU231" s="280" t="s">
        <v>81</v>
      </c>
      <c r="AY231" s="180" t="s">
        <v>158</v>
      </c>
      <c r="BE231" s="281">
        <f>IF(N231="základní",J231,0)</f>
        <v>0</v>
      </c>
      <c r="BF231" s="281">
        <f>IF(N231="snížená",J231,0)</f>
        <v>0</v>
      </c>
      <c r="BG231" s="281">
        <f>IF(N231="zákl. přenesená",J231,0)</f>
        <v>0</v>
      </c>
      <c r="BH231" s="281">
        <f>IF(N231="sníž. přenesená",J231,0)</f>
        <v>0</v>
      </c>
      <c r="BI231" s="281">
        <f>IF(N231="nulová",J231,0)</f>
        <v>0</v>
      </c>
      <c r="BJ231" s="180" t="s">
        <v>79</v>
      </c>
      <c r="BK231" s="281">
        <f>ROUND(I231*H231,2)</f>
        <v>0</v>
      </c>
      <c r="BL231" s="180" t="s">
        <v>1019</v>
      </c>
      <c r="BM231" s="280" t="s">
        <v>1217</v>
      </c>
    </row>
    <row r="232" spans="1:65" s="190" customFormat="1" ht="16.5" customHeight="1">
      <c r="A232" s="187"/>
      <c r="B232" s="188"/>
      <c r="C232" s="268" t="s">
        <v>369</v>
      </c>
      <c r="D232" s="268" t="s">
        <v>160</v>
      </c>
      <c r="E232" s="269" t="s">
        <v>1030</v>
      </c>
      <c r="F232" s="270" t="s">
        <v>1031</v>
      </c>
      <c r="G232" s="271" t="s">
        <v>970</v>
      </c>
      <c r="H232" s="272">
        <v>1</v>
      </c>
      <c r="I232" s="152"/>
      <c r="J232" s="273">
        <f>ROUND(I232*H232,2)</f>
        <v>0</v>
      </c>
      <c r="K232" s="274"/>
      <c r="L232" s="188"/>
      <c r="M232" s="275" t="s">
        <v>1</v>
      </c>
      <c r="N232" s="276" t="s">
        <v>37</v>
      </c>
      <c r="O232" s="277"/>
      <c r="P232" s="278">
        <f>O232*H232</f>
        <v>0</v>
      </c>
      <c r="Q232" s="278">
        <v>0</v>
      </c>
      <c r="R232" s="278">
        <f>Q232*H232</f>
        <v>0</v>
      </c>
      <c r="S232" s="278">
        <v>0</v>
      </c>
      <c r="T232" s="279">
        <f>S232*H232</f>
        <v>0</v>
      </c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R232" s="280" t="s">
        <v>1019</v>
      </c>
      <c r="AT232" s="280" t="s">
        <v>160</v>
      </c>
      <c r="AU232" s="280" t="s">
        <v>81</v>
      </c>
      <c r="AY232" s="180" t="s">
        <v>158</v>
      </c>
      <c r="BE232" s="281">
        <f>IF(N232="základní",J232,0)</f>
        <v>0</v>
      </c>
      <c r="BF232" s="281">
        <f>IF(N232="snížená",J232,0)</f>
        <v>0</v>
      </c>
      <c r="BG232" s="281">
        <f>IF(N232="zákl. přenesená",J232,0)</f>
        <v>0</v>
      </c>
      <c r="BH232" s="281">
        <f>IF(N232="sníž. přenesená",J232,0)</f>
        <v>0</v>
      </c>
      <c r="BI232" s="281">
        <f>IF(N232="nulová",J232,0)</f>
        <v>0</v>
      </c>
      <c r="BJ232" s="180" t="s">
        <v>79</v>
      </c>
      <c r="BK232" s="281">
        <f>ROUND(I232*H232,2)</f>
        <v>0</v>
      </c>
      <c r="BL232" s="180" t="s">
        <v>1019</v>
      </c>
      <c r="BM232" s="280" t="s">
        <v>1218</v>
      </c>
    </row>
    <row r="233" spans="1:65" s="190" customFormat="1" ht="21.75" customHeight="1">
      <c r="A233" s="187"/>
      <c r="B233" s="188"/>
      <c r="C233" s="268" t="s">
        <v>374</v>
      </c>
      <c r="D233" s="268" t="s">
        <v>160</v>
      </c>
      <c r="E233" s="269" t="s">
        <v>1034</v>
      </c>
      <c r="F233" s="270" t="s">
        <v>1035</v>
      </c>
      <c r="G233" s="271" t="s">
        <v>970</v>
      </c>
      <c r="H233" s="272">
        <v>1</v>
      </c>
      <c r="I233" s="152"/>
      <c r="J233" s="273">
        <f>ROUND(I233*H233,2)</f>
        <v>0</v>
      </c>
      <c r="K233" s="274"/>
      <c r="L233" s="188"/>
      <c r="M233" s="275" t="s">
        <v>1</v>
      </c>
      <c r="N233" s="276" t="s">
        <v>37</v>
      </c>
      <c r="O233" s="277"/>
      <c r="P233" s="278">
        <f>O233*H233</f>
        <v>0</v>
      </c>
      <c r="Q233" s="278">
        <v>0</v>
      </c>
      <c r="R233" s="278">
        <f>Q233*H233</f>
        <v>0</v>
      </c>
      <c r="S233" s="278">
        <v>0</v>
      </c>
      <c r="T233" s="279">
        <f>S233*H233</f>
        <v>0</v>
      </c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R233" s="280" t="s">
        <v>1019</v>
      </c>
      <c r="AT233" s="280" t="s">
        <v>160</v>
      </c>
      <c r="AU233" s="280" t="s">
        <v>81</v>
      </c>
      <c r="AY233" s="180" t="s">
        <v>158</v>
      </c>
      <c r="BE233" s="281">
        <f>IF(N233="základní",J233,0)</f>
        <v>0</v>
      </c>
      <c r="BF233" s="281">
        <f>IF(N233="snížená",J233,0)</f>
        <v>0</v>
      </c>
      <c r="BG233" s="281">
        <f>IF(N233="zákl. přenesená",J233,0)</f>
        <v>0</v>
      </c>
      <c r="BH233" s="281">
        <f>IF(N233="sníž. přenesená",J233,0)</f>
        <v>0</v>
      </c>
      <c r="BI233" s="281">
        <f>IF(N233="nulová",J233,0)</f>
        <v>0</v>
      </c>
      <c r="BJ233" s="180" t="s">
        <v>79</v>
      </c>
      <c r="BK233" s="281">
        <f>ROUND(I233*H233,2)</f>
        <v>0</v>
      </c>
      <c r="BL233" s="180" t="s">
        <v>1019</v>
      </c>
      <c r="BM233" s="280" t="s">
        <v>1219</v>
      </c>
    </row>
    <row r="234" spans="2:63" s="255" customFormat="1" ht="22.9" customHeight="1">
      <c r="B234" s="256"/>
      <c r="D234" s="257" t="s">
        <v>71</v>
      </c>
      <c r="E234" s="266" t="s">
        <v>1037</v>
      </c>
      <c r="F234" s="266" t="s">
        <v>1038</v>
      </c>
      <c r="J234" s="267">
        <f>BK234</f>
        <v>0</v>
      </c>
      <c r="L234" s="256"/>
      <c r="M234" s="260"/>
      <c r="N234" s="261"/>
      <c r="O234" s="261"/>
      <c r="P234" s="262">
        <f>SUM(P235:P245)</f>
        <v>0</v>
      </c>
      <c r="Q234" s="261"/>
      <c r="R234" s="262">
        <f>SUM(R235:R245)</f>
        <v>0</v>
      </c>
      <c r="S234" s="261"/>
      <c r="T234" s="263">
        <f>SUM(T235:T245)</f>
        <v>0</v>
      </c>
      <c r="AR234" s="257" t="s">
        <v>181</v>
      </c>
      <c r="AT234" s="264" t="s">
        <v>71</v>
      </c>
      <c r="AU234" s="264" t="s">
        <v>79</v>
      </c>
      <c r="AY234" s="257" t="s">
        <v>158</v>
      </c>
      <c r="BK234" s="265">
        <f>SUM(BK235:BK245)</f>
        <v>0</v>
      </c>
    </row>
    <row r="235" spans="1:65" s="190" customFormat="1" ht="21.75" customHeight="1">
      <c r="A235" s="187"/>
      <c r="B235" s="188"/>
      <c r="C235" s="268" t="s">
        <v>379</v>
      </c>
      <c r="D235" s="268" t="s">
        <v>160</v>
      </c>
      <c r="E235" s="269" t="s">
        <v>1040</v>
      </c>
      <c r="F235" s="270" t="s">
        <v>1041</v>
      </c>
      <c r="G235" s="271" t="s">
        <v>970</v>
      </c>
      <c r="H235" s="272">
        <v>1</v>
      </c>
      <c r="I235" s="152"/>
      <c r="J235" s="273">
        <f aca="true" t="shared" si="0" ref="J235:J245">ROUND(I235*H235,2)</f>
        <v>0</v>
      </c>
      <c r="K235" s="274"/>
      <c r="L235" s="188"/>
      <c r="M235" s="275" t="s">
        <v>1</v>
      </c>
      <c r="N235" s="276" t="s">
        <v>37</v>
      </c>
      <c r="O235" s="277"/>
      <c r="P235" s="278">
        <f aca="true" t="shared" si="1" ref="P235:P245">O235*H235</f>
        <v>0</v>
      </c>
      <c r="Q235" s="278">
        <v>0</v>
      </c>
      <c r="R235" s="278">
        <f aca="true" t="shared" si="2" ref="R235:R245">Q235*H235</f>
        <v>0</v>
      </c>
      <c r="S235" s="278">
        <v>0</v>
      </c>
      <c r="T235" s="279">
        <f aca="true" t="shared" si="3" ref="T235:T245">S235*H235</f>
        <v>0</v>
      </c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R235" s="280" t="s">
        <v>1019</v>
      </c>
      <c r="AT235" s="280" t="s">
        <v>160</v>
      </c>
      <c r="AU235" s="280" t="s">
        <v>81</v>
      </c>
      <c r="AY235" s="180" t="s">
        <v>158</v>
      </c>
      <c r="BE235" s="281">
        <f aca="true" t="shared" si="4" ref="BE235:BE245">IF(N235="základní",J235,0)</f>
        <v>0</v>
      </c>
      <c r="BF235" s="281">
        <f aca="true" t="shared" si="5" ref="BF235:BF245">IF(N235="snížená",J235,0)</f>
        <v>0</v>
      </c>
      <c r="BG235" s="281">
        <f aca="true" t="shared" si="6" ref="BG235:BG245">IF(N235="zákl. přenesená",J235,0)</f>
        <v>0</v>
      </c>
      <c r="BH235" s="281">
        <f aca="true" t="shared" si="7" ref="BH235:BH245">IF(N235="sníž. přenesená",J235,0)</f>
        <v>0</v>
      </c>
      <c r="BI235" s="281">
        <f aca="true" t="shared" si="8" ref="BI235:BI245">IF(N235="nulová",J235,0)</f>
        <v>0</v>
      </c>
      <c r="BJ235" s="180" t="s">
        <v>79</v>
      </c>
      <c r="BK235" s="281">
        <f aca="true" t="shared" si="9" ref="BK235:BK245">ROUND(I235*H235,2)</f>
        <v>0</v>
      </c>
      <c r="BL235" s="180" t="s">
        <v>1019</v>
      </c>
      <c r="BM235" s="280" t="s">
        <v>1220</v>
      </c>
    </row>
    <row r="236" spans="1:65" s="190" customFormat="1" ht="16.5" customHeight="1">
      <c r="A236" s="187"/>
      <c r="B236" s="188"/>
      <c r="C236" s="268" t="s">
        <v>383</v>
      </c>
      <c r="D236" s="268" t="s">
        <v>160</v>
      </c>
      <c r="E236" s="269" t="s">
        <v>1044</v>
      </c>
      <c r="F236" s="270" t="s">
        <v>1045</v>
      </c>
      <c r="G236" s="271" t="s">
        <v>970</v>
      </c>
      <c r="H236" s="272">
        <v>1</v>
      </c>
      <c r="I236" s="152"/>
      <c r="J236" s="273">
        <f t="shared" si="0"/>
        <v>0</v>
      </c>
      <c r="K236" s="274"/>
      <c r="L236" s="188"/>
      <c r="M236" s="275" t="s">
        <v>1</v>
      </c>
      <c r="N236" s="276" t="s">
        <v>37</v>
      </c>
      <c r="O236" s="277"/>
      <c r="P236" s="278">
        <f t="shared" si="1"/>
        <v>0</v>
      </c>
      <c r="Q236" s="278">
        <v>0</v>
      </c>
      <c r="R236" s="278">
        <f t="shared" si="2"/>
        <v>0</v>
      </c>
      <c r="S236" s="278">
        <v>0</v>
      </c>
      <c r="T236" s="279">
        <f t="shared" si="3"/>
        <v>0</v>
      </c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R236" s="280" t="s">
        <v>1019</v>
      </c>
      <c r="AT236" s="280" t="s">
        <v>160</v>
      </c>
      <c r="AU236" s="280" t="s">
        <v>81</v>
      </c>
      <c r="AY236" s="180" t="s">
        <v>158</v>
      </c>
      <c r="BE236" s="281">
        <f t="shared" si="4"/>
        <v>0</v>
      </c>
      <c r="BF236" s="281">
        <f t="shared" si="5"/>
        <v>0</v>
      </c>
      <c r="BG236" s="281">
        <f t="shared" si="6"/>
        <v>0</v>
      </c>
      <c r="BH236" s="281">
        <f t="shared" si="7"/>
        <v>0</v>
      </c>
      <c r="BI236" s="281">
        <f t="shared" si="8"/>
        <v>0</v>
      </c>
      <c r="BJ236" s="180" t="s">
        <v>79</v>
      </c>
      <c r="BK236" s="281">
        <f t="shared" si="9"/>
        <v>0</v>
      </c>
      <c r="BL236" s="180" t="s">
        <v>1019</v>
      </c>
      <c r="BM236" s="280" t="s">
        <v>1221</v>
      </c>
    </row>
    <row r="237" spans="1:65" s="190" customFormat="1" ht="16.5" customHeight="1">
      <c r="A237" s="187"/>
      <c r="B237" s="188"/>
      <c r="C237" s="268" t="s">
        <v>389</v>
      </c>
      <c r="D237" s="268" t="s">
        <v>160</v>
      </c>
      <c r="E237" s="269" t="s">
        <v>1048</v>
      </c>
      <c r="F237" s="270" t="s">
        <v>1049</v>
      </c>
      <c r="G237" s="271" t="s">
        <v>970</v>
      </c>
      <c r="H237" s="272">
        <v>1</v>
      </c>
      <c r="I237" s="152"/>
      <c r="J237" s="273">
        <f t="shared" si="0"/>
        <v>0</v>
      </c>
      <c r="K237" s="274"/>
      <c r="L237" s="188"/>
      <c r="M237" s="275" t="s">
        <v>1</v>
      </c>
      <c r="N237" s="276" t="s">
        <v>37</v>
      </c>
      <c r="O237" s="277"/>
      <c r="P237" s="278">
        <f t="shared" si="1"/>
        <v>0</v>
      </c>
      <c r="Q237" s="278">
        <v>0</v>
      </c>
      <c r="R237" s="278">
        <f t="shared" si="2"/>
        <v>0</v>
      </c>
      <c r="S237" s="278">
        <v>0</v>
      </c>
      <c r="T237" s="279">
        <f t="shared" si="3"/>
        <v>0</v>
      </c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R237" s="280" t="s">
        <v>1019</v>
      </c>
      <c r="AT237" s="280" t="s">
        <v>160</v>
      </c>
      <c r="AU237" s="280" t="s">
        <v>81</v>
      </c>
      <c r="AY237" s="180" t="s">
        <v>158</v>
      </c>
      <c r="BE237" s="281">
        <f t="shared" si="4"/>
        <v>0</v>
      </c>
      <c r="BF237" s="281">
        <f t="shared" si="5"/>
        <v>0</v>
      </c>
      <c r="BG237" s="281">
        <f t="shared" si="6"/>
        <v>0</v>
      </c>
      <c r="BH237" s="281">
        <f t="shared" si="7"/>
        <v>0</v>
      </c>
      <c r="BI237" s="281">
        <f t="shared" si="8"/>
        <v>0</v>
      </c>
      <c r="BJ237" s="180" t="s">
        <v>79</v>
      </c>
      <c r="BK237" s="281">
        <f t="shared" si="9"/>
        <v>0</v>
      </c>
      <c r="BL237" s="180" t="s">
        <v>1019</v>
      </c>
      <c r="BM237" s="280" t="s">
        <v>1222</v>
      </c>
    </row>
    <row r="238" spans="1:65" s="190" customFormat="1" ht="16.5" customHeight="1">
      <c r="A238" s="187"/>
      <c r="B238" s="188"/>
      <c r="C238" s="268" t="s">
        <v>395</v>
      </c>
      <c r="D238" s="268" t="s">
        <v>160</v>
      </c>
      <c r="E238" s="269" t="s">
        <v>1052</v>
      </c>
      <c r="F238" s="270" t="s">
        <v>1053</v>
      </c>
      <c r="G238" s="271" t="s">
        <v>970</v>
      </c>
      <c r="H238" s="272">
        <v>1</v>
      </c>
      <c r="I238" s="152"/>
      <c r="J238" s="273">
        <f t="shared" si="0"/>
        <v>0</v>
      </c>
      <c r="K238" s="274"/>
      <c r="L238" s="188"/>
      <c r="M238" s="275" t="s">
        <v>1</v>
      </c>
      <c r="N238" s="276" t="s">
        <v>37</v>
      </c>
      <c r="O238" s="277"/>
      <c r="P238" s="278">
        <f t="shared" si="1"/>
        <v>0</v>
      </c>
      <c r="Q238" s="278">
        <v>0</v>
      </c>
      <c r="R238" s="278">
        <f t="shared" si="2"/>
        <v>0</v>
      </c>
      <c r="S238" s="278">
        <v>0</v>
      </c>
      <c r="T238" s="279">
        <f t="shared" si="3"/>
        <v>0</v>
      </c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R238" s="280" t="s">
        <v>1019</v>
      </c>
      <c r="AT238" s="280" t="s">
        <v>160</v>
      </c>
      <c r="AU238" s="280" t="s">
        <v>81</v>
      </c>
      <c r="AY238" s="180" t="s">
        <v>158</v>
      </c>
      <c r="BE238" s="281">
        <f t="shared" si="4"/>
        <v>0</v>
      </c>
      <c r="BF238" s="281">
        <f t="shared" si="5"/>
        <v>0</v>
      </c>
      <c r="BG238" s="281">
        <f t="shared" si="6"/>
        <v>0</v>
      </c>
      <c r="BH238" s="281">
        <f t="shared" si="7"/>
        <v>0</v>
      </c>
      <c r="BI238" s="281">
        <f t="shared" si="8"/>
        <v>0</v>
      </c>
      <c r="BJ238" s="180" t="s">
        <v>79</v>
      </c>
      <c r="BK238" s="281">
        <f t="shared" si="9"/>
        <v>0</v>
      </c>
      <c r="BL238" s="180" t="s">
        <v>1019</v>
      </c>
      <c r="BM238" s="280" t="s">
        <v>1223</v>
      </c>
    </row>
    <row r="239" spans="1:65" s="190" customFormat="1" ht="16.5" customHeight="1">
      <c r="A239" s="187"/>
      <c r="B239" s="188"/>
      <c r="C239" s="268" t="s">
        <v>400</v>
      </c>
      <c r="D239" s="268" t="s">
        <v>160</v>
      </c>
      <c r="E239" s="269" t="s">
        <v>1056</v>
      </c>
      <c r="F239" s="270" t="s">
        <v>1057</v>
      </c>
      <c r="G239" s="271" t="s">
        <v>970</v>
      </c>
      <c r="H239" s="272">
        <v>1</v>
      </c>
      <c r="I239" s="152"/>
      <c r="J239" s="273">
        <f t="shared" si="0"/>
        <v>0</v>
      </c>
      <c r="K239" s="274"/>
      <c r="L239" s="188"/>
      <c r="M239" s="275" t="s">
        <v>1</v>
      </c>
      <c r="N239" s="276" t="s">
        <v>37</v>
      </c>
      <c r="O239" s="277"/>
      <c r="P239" s="278">
        <f t="shared" si="1"/>
        <v>0</v>
      </c>
      <c r="Q239" s="278">
        <v>0</v>
      </c>
      <c r="R239" s="278">
        <f t="shared" si="2"/>
        <v>0</v>
      </c>
      <c r="S239" s="278">
        <v>0</v>
      </c>
      <c r="T239" s="279">
        <f t="shared" si="3"/>
        <v>0</v>
      </c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R239" s="280" t="s">
        <v>1019</v>
      </c>
      <c r="AT239" s="280" t="s">
        <v>160</v>
      </c>
      <c r="AU239" s="280" t="s">
        <v>81</v>
      </c>
      <c r="AY239" s="180" t="s">
        <v>158</v>
      </c>
      <c r="BE239" s="281">
        <f t="shared" si="4"/>
        <v>0</v>
      </c>
      <c r="BF239" s="281">
        <f t="shared" si="5"/>
        <v>0</v>
      </c>
      <c r="BG239" s="281">
        <f t="shared" si="6"/>
        <v>0</v>
      </c>
      <c r="BH239" s="281">
        <f t="shared" si="7"/>
        <v>0</v>
      </c>
      <c r="BI239" s="281">
        <f t="shared" si="8"/>
        <v>0</v>
      </c>
      <c r="BJ239" s="180" t="s">
        <v>79</v>
      </c>
      <c r="BK239" s="281">
        <f t="shared" si="9"/>
        <v>0</v>
      </c>
      <c r="BL239" s="180" t="s">
        <v>1019</v>
      </c>
      <c r="BM239" s="280" t="s">
        <v>1224</v>
      </c>
    </row>
    <row r="240" spans="1:65" s="190" customFormat="1" ht="21.75" customHeight="1">
      <c r="A240" s="187"/>
      <c r="B240" s="188"/>
      <c r="C240" s="268" t="s">
        <v>405</v>
      </c>
      <c r="D240" s="268" t="s">
        <v>160</v>
      </c>
      <c r="E240" s="269" t="s">
        <v>1060</v>
      </c>
      <c r="F240" s="270" t="s">
        <v>1061</v>
      </c>
      <c r="G240" s="271" t="s">
        <v>970</v>
      </c>
      <c r="H240" s="272">
        <v>1</v>
      </c>
      <c r="I240" s="152"/>
      <c r="J240" s="273">
        <f t="shared" si="0"/>
        <v>0</v>
      </c>
      <c r="K240" s="274"/>
      <c r="L240" s="188"/>
      <c r="M240" s="275" t="s">
        <v>1</v>
      </c>
      <c r="N240" s="276" t="s">
        <v>37</v>
      </c>
      <c r="O240" s="277"/>
      <c r="P240" s="278">
        <f t="shared" si="1"/>
        <v>0</v>
      </c>
      <c r="Q240" s="278">
        <v>0</v>
      </c>
      <c r="R240" s="278">
        <f t="shared" si="2"/>
        <v>0</v>
      </c>
      <c r="S240" s="278">
        <v>0</v>
      </c>
      <c r="T240" s="279">
        <f t="shared" si="3"/>
        <v>0</v>
      </c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R240" s="280" t="s">
        <v>1019</v>
      </c>
      <c r="AT240" s="280" t="s">
        <v>160</v>
      </c>
      <c r="AU240" s="280" t="s">
        <v>81</v>
      </c>
      <c r="AY240" s="180" t="s">
        <v>158</v>
      </c>
      <c r="BE240" s="281">
        <f t="shared" si="4"/>
        <v>0</v>
      </c>
      <c r="BF240" s="281">
        <f t="shared" si="5"/>
        <v>0</v>
      </c>
      <c r="BG240" s="281">
        <f t="shared" si="6"/>
        <v>0</v>
      </c>
      <c r="BH240" s="281">
        <f t="shared" si="7"/>
        <v>0</v>
      </c>
      <c r="BI240" s="281">
        <f t="shared" si="8"/>
        <v>0</v>
      </c>
      <c r="BJ240" s="180" t="s">
        <v>79</v>
      </c>
      <c r="BK240" s="281">
        <f t="shared" si="9"/>
        <v>0</v>
      </c>
      <c r="BL240" s="180" t="s">
        <v>1019</v>
      </c>
      <c r="BM240" s="280" t="s">
        <v>1225</v>
      </c>
    </row>
    <row r="241" spans="1:65" s="190" customFormat="1" ht="16.5" customHeight="1">
      <c r="A241" s="187"/>
      <c r="B241" s="188"/>
      <c r="C241" s="268" t="s">
        <v>410</v>
      </c>
      <c r="D241" s="268" t="s">
        <v>160</v>
      </c>
      <c r="E241" s="269" t="s">
        <v>1064</v>
      </c>
      <c r="F241" s="270" t="s">
        <v>1065</v>
      </c>
      <c r="G241" s="271" t="s">
        <v>970</v>
      </c>
      <c r="H241" s="272">
        <v>1</v>
      </c>
      <c r="I241" s="152"/>
      <c r="J241" s="273">
        <f t="shared" si="0"/>
        <v>0</v>
      </c>
      <c r="K241" s="274"/>
      <c r="L241" s="188"/>
      <c r="M241" s="275" t="s">
        <v>1</v>
      </c>
      <c r="N241" s="276" t="s">
        <v>37</v>
      </c>
      <c r="O241" s="277"/>
      <c r="P241" s="278">
        <f t="shared" si="1"/>
        <v>0</v>
      </c>
      <c r="Q241" s="278">
        <v>0</v>
      </c>
      <c r="R241" s="278">
        <f t="shared" si="2"/>
        <v>0</v>
      </c>
      <c r="S241" s="278">
        <v>0</v>
      </c>
      <c r="T241" s="279">
        <f t="shared" si="3"/>
        <v>0</v>
      </c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R241" s="280" t="s">
        <v>1019</v>
      </c>
      <c r="AT241" s="280" t="s">
        <v>160</v>
      </c>
      <c r="AU241" s="280" t="s">
        <v>81</v>
      </c>
      <c r="AY241" s="180" t="s">
        <v>158</v>
      </c>
      <c r="BE241" s="281">
        <f t="shared" si="4"/>
        <v>0</v>
      </c>
      <c r="BF241" s="281">
        <f t="shared" si="5"/>
        <v>0</v>
      </c>
      <c r="BG241" s="281">
        <f t="shared" si="6"/>
        <v>0</v>
      </c>
      <c r="BH241" s="281">
        <f t="shared" si="7"/>
        <v>0</v>
      </c>
      <c r="BI241" s="281">
        <f t="shared" si="8"/>
        <v>0</v>
      </c>
      <c r="BJ241" s="180" t="s">
        <v>79</v>
      </c>
      <c r="BK241" s="281">
        <f t="shared" si="9"/>
        <v>0</v>
      </c>
      <c r="BL241" s="180" t="s">
        <v>1019</v>
      </c>
      <c r="BM241" s="280" t="s">
        <v>1226</v>
      </c>
    </row>
    <row r="242" spans="1:65" s="190" customFormat="1" ht="16.5" customHeight="1">
      <c r="A242" s="187"/>
      <c r="B242" s="188"/>
      <c r="C242" s="268" t="s">
        <v>416</v>
      </c>
      <c r="D242" s="268" t="s">
        <v>160</v>
      </c>
      <c r="E242" s="269" t="s">
        <v>1068</v>
      </c>
      <c r="F242" s="270" t="s">
        <v>1069</v>
      </c>
      <c r="G242" s="271" t="s">
        <v>970</v>
      </c>
      <c r="H242" s="272">
        <v>1</v>
      </c>
      <c r="I242" s="152"/>
      <c r="J242" s="273">
        <f t="shared" si="0"/>
        <v>0</v>
      </c>
      <c r="K242" s="274"/>
      <c r="L242" s="188"/>
      <c r="M242" s="275" t="s">
        <v>1</v>
      </c>
      <c r="N242" s="276" t="s">
        <v>37</v>
      </c>
      <c r="O242" s="277"/>
      <c r="P242" s="278">
        <f t="shared" si="1"/>
        <v>0</v>
      </c>
      <c r="Q242" s="278">
        <v>0</v>
      </c>
      <c r="R242" s="278">
        <f t="shared" si="2"/>
        <v>0</v>
      </c>
      <c r="S242" s="278">
        <v>0</v>
      </c>
      <c r="T242" s="279">
        <f t="shared" si="3"/>
        <v>0</v>
      </c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R242" s="280" t="s">
        <v>1019</v>
      </c>
      <c r="AT242" s="280" t="s">
        <v>160</v>
      </c>
      <c r="AU242" s="280" t="s">
        <v>81</v>
      </c>
      <c r="AY242" s="180" t="s">
        <v>158</v>
      </c>
      <c r="BE242" s="281">
        <f t="shared" si="4"/>
        <v>0</v>
      </c>
      <c r="BF242" s="281">
        <f t="shared" si="5"/>
        <v>0</v>
      </c>
      <c r="BG242" s="281">
        <f t="shared" si="6"/>
        <v>0</v>
      </c>
      <c r="BH242" s="281">
        <f t="shared" si="7"/>
        <v>0</v>
      </c>
      <c r="BI242" s="281">
        <f t="shared" si="8"/>
        <v>0</v>
      </c>
      <c r="BJ242" s="180" t="s">
        <v>79</v>
      </c>
      <c r="BK242" s="281">
        <f t="shared" si="9"/>
        <v>0</v>
      </c>
      <c r="BL242" s="180" t="s">
        <v>1019</v>
      </c>
      <c r="BM242" s="280" t="s">
        <v>1227</v>
      </c>
    </row>
    <row r="243" spans="1:65" s="190" customFormat="1" ht="16.5" customHeight="1">
      <c r="A243" s="187"/>
      <c r="B243" s="188"/>
      <c r="C243" s="268" t="s">
        <v>422</v>
      </c>
      <c r="D243" s="268" t="s">
        <v>160</v>
      </c>
      <c r="E243" s="269" t="s">
        <v>1072</v>
      </c>
      <c r="F243" s="270" t="s">
        <v>1073</v>
      </c>
      <c r="G243" s="271" t="s">
        <v>970</v>
      </c>
      <c r="H243" s="272">
        <v>1</v>
      </c>
      <c r="I243" s="152"/>
      <c r="J243" s="273">
        <f t="shared" si="0"/>
        <v>0</v>
      </c>
      <c r="K243" s="274"/>
      <c r="L243" s="188"/>
      <c r="M243" s="275" t="s">
        <v>1</v>
      </c>
      <c r="N243" s="276" t="s">
        <v>37</v>
      </c>
      <c r="O243" s="277"/>
      <c r="P243" s="278">
        <f t="shared" si="1"/>
        <v>0</v>
      </c>
      <c r="Q243" s="278">
        <v>0</v>
      </c>
      <c r="R243" s="278">
        <f t="shared" si="2"/>
        <v>0</v>
      </c>
      <c r="S243" s="278">
        <v>0</v>
      </c>
      <c r="T243" s="279">
        <f t="shared" si="3"/>
        <v>0</v>
      </c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R243" s="280" t="s">
        <v>1019</v>
      </c>
      <c r="AT243" s="280" t="s">
        <v>160</v>
      </c>
      <c r="AU243" s="280" t="s">
        <v>81</v>
      </c>
      <c r="AY243" s="180" t="s">
        <v>158</v>
      </c>
      <c r="BE243" s="281">
        <f t="shared" si="4"/>
        <v>0</v>
      </c>
      <c r="BF243" s="281">
        <f t="shared" si="5"/>
        <v>0</v>
      </c>
      <c r="BG243" s="281">
        <f t="shared" si="6"/>
        <v>0</v>
      </c>
      <c r="BH243" s="281">
        <f t="shared" si="7"/>
        <v>0</v>
      </c>
      <c r="BI243" s="281">
        <f t="shared" si="8"/>
        <v>0</v>
      </c>
      <c r="BJ243" s="180" t="s">
        <v>79</v>
      </c>
      <c r="BK243" s="281">
        <f t="shared" si="9"/>
        <v>0</v>
      </c>
      <c r="BL243" s="180" t="s">
        <v>1019</v>
      </c>
      <c r="BM243" s="280" t="s">
        <v>1228</v>
      </c>
    </row>
    <row r="244" spans="1:65" s="190" customFormat="1" ht="16.5" customHeight="1">
      <c r="A244" s="187"/>
      <c r="B244" s="188"/>
      <c r="C244" s="268" t="s">
        <v>427</v>
      </c>
      <c r="D244" s="268" t="s">
        <v>160</v>
      </c>
      <c r="E244" s="269" t="s">
        <v>1076</v>
      </c>
      <c r="F244" s="270" t="s">
        <v>1077</v>
      </c>
      <c r="G244" s="271" t="s">
        <v>970</v>
      </c>
      <c r="H244" s="272">
        <v>1</v>
      </c>
      <c r="I244" s="152"/>
      <c r="J244" s="273">
        <f t="shared" si="0"/>
        <v>0</v>
      </c>
      <c r="K244" s="274"/>
      <c r="L244" s="188"/>
      <c r="M244" s="275" t="s">
        <v>1</v>
      </c>
      <c r="N244" s="276" t="s">
        <v>37</v>
      </c>
      <c r="O244" s="277"/>
      <c r="P244" s="278">
        <f t="shared" si="1"/>
        <v>0</v>
      </c>
      <c r="Q244" s="278">
        <v>0</v>
      </c>
      <c r="R244" s="278">
        <f t="shared" si="2"/>
        <v>0</v>
      </c>
      <c r="S244" s="278">
        <v>0</v>
      </c>
      <c r="T244" s="279">
        <f t="shared" si="3"/>
        <v>0</v>
      </c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R244" s="280" t="s">
        <v>1019</v>
      </c>
      <c r="AT244" s="280" t="s">
        <v>160</v>
      </c>
      <c r="AU244" s="280" t="s">
        <v>81</v>
      </c>
      <c r="AY244" s="180" t="s">
        <v>158</v>
      </c>
      <c r="BE244" s="281">
        <f t="shared" si="4"/>
        <v>0</v>
      </c>
      <c r="BF244" s="281">
        <f t="shared" si="5"/>
        <v>0</v>
      </c>
      <c r="BG244" s="281">
        <f t="shared" si="6"/>
        <v>0</v>
      </c>
      <c r="BH244" s="281">
        <f t="shared" si="7"/>
        <v>0</v>
      </c>
      <c r="BI244" s="281">
        <f t="shared" si="8"/>
        <v>0</v>
      </c>
      <c r="BJ244" s="180" t="s">
        <v>79</v>
      </c>
      <c r="BK244" s="281">
        <f t="shared" si="9"/>
        <v>0</v>
      </c>
      <c r="BL244" s="180" t="s">
        <v>1019</v>
      </c>
      <c r="BM244" s="280" t="s">
        <v>1229</v>
      </c>
    </row>
    <row r="245" spans="1:65" s="190" customFormat="1" ht="16.5" customHeight="1">
      <c r="A245" s="187"/>
      <c r="B245" s="188"/>
      <c r="C245" s="268" t="s">
        <v>432</v>
      </c>
      <c r="D245" s="268" t="s">
        <v>160</v>
      </c>
      <c r="E245" s="269" t="s">
        <v>1080</v>
      </c>
      <c r="F245" s="270" t="s">
        <v>1081</v>
      </c>
      <c r="G245" s="271" t="s">
        <v>970</v>
      </c>
      <c r="H245" s="272">
        <v>1</v>
      </c>
      <c r="I245" s="152"/>
      <c r="J245" s="273">
        <f t="shared" si="0"/>
        <v>0</v>
      </c>
      <c r="K245" s="274"/>
      <c r="L245" s="188"/>
      <c r="M245" s="275" t="s">
        <v>1</v>
      </c>
      <c r="N245" s="276" t="s">
        <v>37</v>
      </c>
      <c r="O245" s="277"/>
      <c r="P245" s="278">
        <f t="shared" si="1"/>
        <v>0</v>
      </c>
      <c r="Q245" s="278">
        <v>0</v>
      </c>
      <c r="R245" s="278">
        <f t="shared" si="2"/>
        <v>0</v>
      </c>
      <c r="S245" s="278">
        <v>0</v>
      </c>
      <c r="T245" s="279">
        <f t="shared" si="3"/>
        <v>0</v>
      </c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R245" s="280" t="s">
        <v>1019</v>
      </c>
      <c r="AT245" s="280" t="s">
        <v>160</v>
      </c>
      <c r="AU245" s="280" t="s">
        <v>81</v>
      </c>
      <c r="AY245" s="180" t="s">
        <v>158</v>
      </c>
      <c r="BE245" s="281">
        <f t="shared" si="4"/>
        <v>0</v>
      </c>
      <c r="BF245" s="281">
        <f t="shared" si="5"/>
        <v>0</v>
      </c>
      <c r="BG245" s="281">
        <f t="shared" si="6"/>
        <v>0</v>
      </c>
      <c r="BH245" s="281">
        <f t="shared" si="7"/>
        <v>0</v>
      </c>
      <c r="BI245" s="281">
        <f t="shared" si="8"/>
        <v>0</v>
      </c>
      <c r="BJ245" s="180" t="s">
        <v>79</v>
      </c>
      <c r="BK245" s="281">
        <f t="shared" si="9"/>
        <v>0</v>
      </c>
      <c r="BL245" s="180" t="s">
        <v>1019</v>
      </c>
      <c r="BM245" s="280" t="s">
        <v>1230</v>
      </c>
    </row>
    <row r="246" spans="2:63" s="255" customFormat="1" ht="22.9" customHeight="1">
      <c r="B246" s="256"/>
      <c r="D246" s="257" t="s">
        <v>71</v>
      </c>
      <c r="E246" s="266" t="s">
        <v>1083</v>
      </c>
      <c r="F246" s="266" t="s">
        <v>1084</v>
      </c>
      <c r="J246" s="267">
        <f>BK246</f>
        <v>0</v>
      </c>
      <c r="L246" s="256"/>
      <c r="M246" s="260"/>
      <c r="N246" s="261"/>
      <c r="O246" s="261"/>
      <c r="P246" s="262">
        <f>SUM(P247:P249)</f>
        <v>0</v>
      </c>
      <c r="Q246" s="261"/>
      <c r="R246" s="262">
        <f>SUM(R247:R249)</f>
        <v>0</v>
      </c>
      <c r="S246" s="261"/>
      <c r="T246" s="263">
        <f>SUM(T247:T249)</f>
        <v>0</v>
      </c>
      <c r="AR246" s="257" t="s">
        <v>181</v>
      </c>
      <c r="AT246" s="264" t="s">
        <v>71</v>
      </c>
      <c r="AU246" s="264" t="s">
        <v>79</v>
      </c>
      <c r="AY246" s="257" t="s">
        <v>158</v>
      </c>
      <c r="BK246" s="265">
        <f>SUM(BK247:BK249)</f>
        <v>0</v>
      </c>
    </row>
    <row r="247" spans="1:65" s="190" customFormat="1" ht="16.5" customHeight="1">
      <c r="A247" s="187"/>
      <c r="B247" s="188"/>
      <c r="C247" s="268" t="s">
        <v>437</v>
      </c>
      <c r="D247" s="268" t="s">
        <v>160</v>
      </c>
      <c r="E247" s="269" t="s">
        <v>1086</v>
      </c>
      <c r="F247" s="270" t="s">
        <v>1087</v>
      </c>
      <c r="G247" s="271" t="s">
        <v>970</v>
      </c>
      <c r="H247" s="272">
        <v>1</v>
      </c>
      <c r="I247" s="152"/>
      <c r="J247" s="273">
        <f>ROUND(I247*H247,2)</f>
        <v>0</v>
      </c>
      <c r="K247" s="274"/>
      <c r="L247" s="188"/>
      <c r="M247" s="275" t="s">
        <v>1</v>
      </c>
      <c r="N247" s="276" t="s">
        <v>37</v>
      </c>
      <c r="O247" s="277"/>
      <c r="P247" s="278">
        <f>O247*H247</f>
        <v>0</v>
      </c>
      <c r="Q247" s="278">
        <v>0</v>
      </c>
      <c r="R247" s="278">
        <f>Q247*H247</f>
        <v>0</v>
      </c>
      <c r="S247" s="278">
        <v>0</v>
      </c>
      <c r="T247" s="279">
        <f>S247*H247</f>
        <v>0</v>
      </c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R247" s="280" t="s">
        <v>1019</v>
      </c>
      <c r="AT247" s="280" t="s">
        <v>160</v>
      </c>
      <c r="AU247" s="280" t="s">
        <v>81</v>
      </c>
      <c r="AY247" s="180" t="s">
        <v>158</v>
      </c>
      <c r="BE247" s="281">
        <f>IF(N247="základní",J247,0)</f>
        <v>0</v>
      </c>
      <c r="BF247" s="281">
        <f>IF(N247="snížená",J247,0)</f>
        <v>0</v>
      </c>
      <c r="BG247" s="281">
        <f>IF(N247="zákl. přenesená",J247,0)</f>
        <v>0</v>
      </c>
      <c r="BH247" s="281">
        <f>IF(N247="sníž. přenesená",J247,0)</f>
        <v>0</v>
      </c>
      <c r="BI247" s="281">
        <f>IF(N247="nulová",J247,0)</f>
        <v>0</v>
      </c>
      <c r="BJ247" s="180" t="s">
        <v>79</v>
      </c>
      <c r="BK247" s="281">
        <f>ROUND(I247*H247,2)</f>
        <v>0</v>
      </c>
      <c r="BL247" s="180" t="s">
        <v>1019</v>
      </c>
      <c r="BM247" s="280" t="s">
        <v>1231</v>
      </c>
    </row>
    <row r="248" spans="1:65" s="190" customFormat="1" ht="16.5" customHeight="1">
      <c r="A248" s="187"/>
      <c r="B248" s="188"/>
      <c r="C248" s="268" t="s">
        <v>442</v>
      </c>
      <c r="D248" s="268" t="s">
        <v>160</v>
      </c>
      <c r="E248" s="269" t="s">
        <v>1090</v>
      </c>
      <c r="F248" s="270" t="s">
        <v>1091</v>
      </c>
      <c r="G248" s="271" t="s">
        <v>970</v>
      </c>
      <c r="H248" s="272">
        <v>1</v>
      </c>
      <c r="I248" s="152"/>
      <c r="J248" s="273">
        <f>ROUND(I248*H248,2)</f>
        <v>0</v>
      </c>
      <c r="K248" s="274"/>
      <c r="L248" s="188"/>
      <c r="M248" s="275" t="s">
        <v>1</v>
      </c>
      <c r="N248" s="276" t="s">
        <v>37</v>
      </c>
      <c r="O248" s="277"/>
      <c r="P248" s="278">
        <f>O248*H248</f>
        <v>0</v>
      </c>
      <c r="Q248" s="278">
        <v>0</v>
      </c>
      <c r="R248" s="278">
        <f>Q248*H248</f>
        <v>0</v>
      </c>
      <c r="S248" s="278">
        <v>0</v>
      </c>
      <c r="T248" s="279">
        <f>S248*H248</f>
        <v>0</v>
      </c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R248" s="280" t="s">
        <v>1019</v>
      </c>
      <c r="AT248" s="280" t="s">
        <v>160</v>
      </c>
      <c r="AU248" s="280" t="s">
        <v>81</v>
      </c>
      <c r="AY248" s="180" t="s">
        <v>158</v>
      </c>
      <c r="BE248" s="281">
        <f>IF(N248="základní",J248,0)</f>
        <v>0</v>
      </c>
      <c r="BF248" s="281">
        <f>IF(N248="snížená",J248,0)</f>
        <v>0</v>
      </c>
      <c r="BG248" s="281">
        <f>IF(N248="zákl. přenesená",J248,0)</f>
        <v>0</v>
      </c>
      <c r="BH248" s="281">
        <f>IF(N248="sníž. přenesená",J248,0)</f>
        <v>0</v>
      </c>
      <c r="BI248" s="281">
        <f>IF(N248="nulová",J248,0)</f>
        <v>0</v>
      </c>
      <c r="BJ248" s="180" t="s">
        <v>79</v>
      </c>
      <c r="BK248" s="281">
        <f>ROUND(I248*H248,2)</f>
        <v>0</v>
      </c>
      <c r="BL248" s="180" t="s">
        <v>1019</v>
      </c>
      <c r="BM248" s="280" t="s">
        <v>1232</v>
      </c>
    </row>
    <row r="249" spans="1:65" s="190" customFormat="1" ht="16.5" customHeight="1">
      <c r="A249" s="187"/>
      <c r="B249" s="188"/>
      <c r="C249" s="268" t="s">
        <v>447</v>
      </c>
      <c r="D249" s="268" t="s">
        <v>160</v>
      </c>
      <c r="E249" s="269" t="s">
        <v>1094</v>
      </c>
      <c r="F249" s="270" t="s">
        <v>1095</v>
      </c>
      <c r="G249" s="271" t="s">
        <v>970</v>
      </c>
      <c r="H249" s="272">
        <v>1</v>
      </c>
      <c r="I249" s="152"/>
      <c r="J249" s="273">
        <f>ROUND(I249*H249,2)</f>
        <v>0</v>
      </c>
      <c r="K249" s="274"/>
      <c r="L249" s="188"/>
      <c r="M249" s="308" t="s">
        <v>1</v>
      </c>
      <c r="N249" s="309" t="s">
        <v>37</v>
      </c>
      <c r="O249" s="310"/>
      <c r="P249" s="311">
        <f>O249*H249</f>
        <v>0</v>
      </c>
      <c r="Q249" s="311">
        <v>0</v>
      </c>
      <c r="R249" s="311">
        <f>Q249*H249</f>
        <v>0</v>
      </c>
      <c r="S249" s="311">
        <v>0</v>
      </c>
      <c r="T249" s="312">
        <f>S249*H249</f>
        <v>0</v>
      </c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R249" s="280" t="s">
        <v>1019</v>
      </c>
      <c r="AT249" s="280" t="s">
        <v>160</v>
      </c>
      <c r="AU249" s="280" t="s">
        <v>81</v>
      </c>
      <c r="AY249" s="180" t="s">
        <v>158</v>
      </c>
      <c r="BE249" s="281">
        <f>IF(N249="základní",J249,0)</f>
        <v>0</v>
      </c>
      <c r="BF249" s="281">
        <f>IF(N249="snížená",J249,0)</f>
        <v>0</v>
      </c>
      <c r="BG249" s="281">
        <f>IF(N249="zákl. přenesená",J249,0)</f>
        <v>0</v>
      </c>
      <c r="BH249" s="281">
        <f>IF(N249="sníž. přenesená",J249,0)</f>
        <v>0</v>
      </c>
      <c r="BI249" s="281">
        <f>IF(N249="nulová",J249,0)</f>
        <v>0</v>
      </c>
      <c r="BJ249" s="180" t="s">
        <v>79</v>
      </c>
      <c r="BK249" s="281">
        <f>ROUND(I249*H249,2)</f>
        <v>0</v>
      </c>
      <c r="BL249" s="180" t="s">
        <v>1019</v>
      </c>
      <c r="BM249" s="280" t="s">
        <v>1233</v>
      </c>
    </row>
    <row r="250" spans="1:31" s="190" customFormat="1" ht="6.95" customHeight="1">
      <c r="A250" s="187"/>
      <c r="B250" s="219"/>
      <c r="C250" s="220"/>
      <c r="D250" s="220"/>
      <c r="E250" s="220"/>
      <c r="F250" s="220"/>
      <c r="G250" s="220"/>
      <c r="H250" s="220"/>
      <c r="I250" s="220"/>
      <c r="J250" s="220"/>
      <c r="K250" s="220"/>
      <c r="L250" s="188"/>
      <c r="M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</row>
  </sheetData>
  <sheetProtection algorithmName="SHA-512" hashValue="ZzrWngen/uXMBZpxWP9FJn6ozTWgGNiLIU7ObEcAsFmAVFnZEc681WM4Xc434kEbZNFWTMl2w075AuJEVtIG2Q==" saltValue="3DbTY3mY/M82JSNDaOpqBg==" spinCount="100000" sheet="1" objects="1" scenarios="1"/>
  <autoFilter ref="C129:K249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79" customWidth="1"/>
    <col min="2" max="2" width="1.7109375" style="179" customWidth="1"/>
    <col min="3" max="3" width="4.140625" style="179" customWidth="1"/>
    <col min="4" max="4" width="4.28125" style="179" customWidth="1"/>
    <col min="5" max="5" width="17.140625" style="179" customWidth="1"/>
    <col min="6" max="6" width="50.8515625" style="179" customWidth="1"/>
    <col min="7" max="7" width="7.00390625" style="179" customWidth="1"/>
    <col min="8" max="8" width="11.421875" style="179" customWidth="1"/>
    <col min="9" max="10" width="20.140625" style="179" customWidth="1"/>
    <col min="11" max="11" width="20.140625" style="179" hidden="1" customWidth="1"/>
    <col min="12" max="12" width="9.28125" style="179" customWidth="1"/>
    <col min="13" max="13" width="10.8515625" style="179" hidden="1" customWidth="1"/>
    <col min="14" max="14" width="9.28125" style="179" hidden="1" customWidth="1"/>
    <col min="15" max="20" width="14.140625" style="179" hidden="1" customWidth="1"/>
    <col min="21" max="21" width="16.28125" style="179" hidden="1" customWidth="1"/>
    <col min="22" max="22" width="12.28125" style="179" customWidth="1"/>
    <col min="23" max="23" width="16.28125" style="179" customWidth="1"/>
    <col min="24" max="24" width="12.28125" style="179" customWidth="1"/>
    <col min="25" max="25" width="15.00390625" style="179" customWidth="1"/>
    <col min="26" max="26" width="11.00390625" style="179" customWidth="1"/>
    <col min="27" max="27" width="15.00390625" style="179" customWidth="1"/>
    <col min="28" max="28" width="16.28125" style="179" customWidth="1"/>
    <col min="29" max="29" width="11.00390625" style="179" customWidth="1"/>
    <col min="30" max="30" width="15.00390625" style="179" customWidth="1"/>
    <col min="31" max="31" width="16.28125" style="179" customWidth="1"/>
    <col min="32" max="43" width="9.28125" style="179" customWidth="1"/>
    <col min="44" max="65" width="9.28125" style="179" hidden="1" customWidth="1"/>
    <col min="66" max="16384" width="9.28125" style="179" customWidth="1"/>
  </cols>
  <sheetData>
    <row r="1" ht="12"/>
    <row r="2" spans="12:46" ht="36.95" customHeight="1">
      <c r="L2" s="370" t="s">
        <v>5</v>
      </c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180" t="s">
        <v>105</v>
      </c>
    </row>
    <row r="3" spans="2:46" ht="6.95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3"/>
      <c r="AT3" s="180" t="s">
        <v>81</v>
      </c>
    </row>
    <row r="4" spans="2:46" ht="24.95" customHeight="1">
      <c r="B4" s="183"/>
      <c r="D4" s="184" t="s">
        <v>115</v>
      </c>
      <c r="L4" s="183"/>
      <c r="M4" s="185" t="s">
        <v>10</v>
      </c>
      <c r="AT4" s="180" t="s">
        <v>3</v>
      </c>
    </row>
    <row r="5" spans="2:12" ht="6.95" customHeight="1">
      <c r="B5" s="183"/>
      <c r="L5" s="183"/>
    </row>
    <row r="6" spans="2:12" ht="12" customHeight="1">
      <c r="B6" s="183"/>
      <c r="D6" s="186" t="s">
        <v>16</v>
      </c>
      <c r="L6" s="183"/>
    </row>
    <row r="7" spans="2:12" ht="16.5" customHeight="1">
      <c r="B7" s="183"/>
      <c r="E7" s="372" t="str">
        <f>'Rekapitulace stavby'!K6</f>
        <v>Novostavba patrového parkoviště Bezručova IV, Benešov</v>
      </c>
      <c r="F7" s="373"/>
      <c r="G7" s="373"/>
      <c r="H7" s="373"/>
      <c r="L7" s="183"/>
    </row>
    <row r="8" spans="2:12" ht="12" customHeight="1">
      <c r="B8" s="183"/>
      <c r="D8" s="186" t="s">
        <v>116</v>
      </c>
      <c r="L8" s="183"/>
    </row>
    <row r="9" spans="1:31" s="190" customFormat="1" ht="16.5" customHeight="1">
      <c r="A9" s="187"/>
      <c r="B9" s="188"/>
      <c r="C9" s="187"/>
      <c r="D9" s="187"/>
      <c r="E9" s="372" t="s">
        <v>1384</v>
      </c>
      <c r="F9" s="369"/>
      <c r="G9" s="369"/>
      <c r="H9" s="369"/>
      <c r="I9" s="187"/>
      <c r="J9" s="187"/>
      <c r="K9" s="187"/>
      <c r="L9" s="189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31" s="190" customFormat="1" ht="12" customHeight="1">
      <c r="A10" s="187"/>
      <c r="B10" s="188"/>
      <c r="C10" s="187"/>
      <c r="D10" s="186" t="s">
        <v>118</v>
      </c>
      <c r="E10" s="187"/>
      <c r="F10" s="187"/>
      <c r="G10" s="187"/>
      <c r="H10" s="187"/>
      <c r="I10" s="187"/>
      <c r="J10" s="187"/>
      <c r="K10" s="187"/>
      <c r="L10" s="189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</row>
    <row r="11" spans="1:31" s="190" customFormat="1" ht="16.5" customHeight="1">
      <c r="A11" s="187"/>
      <c r="B11" s="188"/>
      <c r="C11" s="187"/>
      <c r="D11" s="187"/>
      <c r="E11" s="368" t="s">
        <v>1385</v>
      </c>
      <c r="F11" s="369"/>
      <c r="G11" s="369"/>
      <c r="H11" s="369"/>
      <c r="I11" s="187"/>
      <c r="J11" s="187"/>
      <c r="K11" s="187"/>
      <c r="L11" s="189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</row>
    <row r="12" spans="1:31" s="190" customFormat="1" ht="12">
      <c r="A12" s="187"/>
      <c r="B12" s="188"/>
      <c r="C12" s="187"/>
      <c r="D12" s="187"/>
      <c r="E12" s="187"/>
      <c r="F12" s="187"/>
      <c r="G12" s="187"/>
      <c r="H12" s="187"/>
      <c r="I12" s="187"/>
      <c r="J12" s="187"/>
      <c r="K12" s="187"/>
      <c r="L12" s="189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</row>
    <row r="13" spans="1:31" s="190" customFormat="1" ht="12" customHeight="1">
      <c r="A13" s="187"/>
      <c r="B13" s="188"/>
      <c r="C13" s="187"/>
      <c r="D13" s="186" t="s">
        <v>18</v>
      </c>
      <c r="E13" s="187"/>
      <c r="F13" s="191" t="s">
        <v>1</v>
      </c>
      <c r="G13" s="187"/>
      <c r="H13" s="187"/>
      <c r="I13" s="186" t="s">
        <v>19</v>
      </c>
      <c r="J13" s="191" t="s">
        <v>1</v>
      </c>
      <c r="K13" s="187"/>
      <c r="L13" s="189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</row>
    <row r="14" spans="1:31" s="190" customFormat="1" ht="12" customHeight="1">
      <c r="A14" s="187"/>
      <c r="B14" s="188"/>
      <c r="C14" s="187"/>
      <c r="D14" s="186" t="s">
        <v>20</v>
      </c>
      <c r="E14" s="187"/>
      <c r="F14" s="191" t="s">
        <v>21</v>
      </c>
      <c r="G14" s="187"/>
      <c r="H14" s="187"/>
      <c r="I14" s="186" t="s">
        <v>22</v>
      </c>
      <c r="J14" s="192">
        <f>'Rekapitulace stavby'!AN8</f>
        <v>44599</v>
      </c>
      <c r="K14" s="187"/>
      <c r="L14" s="189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</row>
    <row r="15" spans="1:31" s="190" customFormat="1" ht="10.9" customHeight="1">
      <c r="A15" s="187"/>
      <c r="B15" s="188"/>
      <c r="C15" s="187"/>
      <c r="D15" s="187"/>
      <c r="E15" s="187"/>
      <c r="F15" s="187"/>
      <c r="G15" s="187"/>
      <c r="H15" s="187"/>
      <c r="I15" s="187"/>
      <c r="J15" s="187"/>
      <c r="K15" s="187"/>
      <c r="L15" s="189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31" s="190" customFormat="1" ht="12" customHeight="1">
      <c r="A16" s="187"/>
      <c r="B16" s="188"/>
      <c r="C16" s="187"/>
      <c r="D16" s="186" t="s">
        <v>23</v>
      </c>
      <c r="E16" s="187"/>
      <c r="F16" s="187"/>
      <c r="G16" s="187"/>
      <c r="H16" s="187"/>
      <c r="I16" s="186" t="s">
        <v>24</v>
      </c>
      <c r="J16" s="191" t="str">
        <f>IF('Rekapitulace stavby'!AN10="","",'Rekapitulace stavby'!AN10)</f>
        <v/>
      </c>
      <c r="K16" s="187"/>
      <c r="L16" s="189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190" customFormat="1" ht="18" customHeight="1">
      <c r="A17" s="187"/>
      <c r="B17" s="188"/>
      <c r="C17" s="187"/>
      <c r="D17" s="187"/>
      <c r="E17" s="191" t="str">
        <f>IF('Rekapitulace stavby'!E11="","",'Rekapitulace stavby'!E11)</f>
        <v xml:space="preserve"> </v>
      </c>
      <c r="F17" s="187"/>
      <c r="G17" s="187"/>
      <c r="H17" s="187"/>
      <c r="I17" s="186" t="s">
        <v>25</v>
      </c>
      <c r="J17" s="191" t="str">
        <f>IF('Rekapitulace stavby'!AN11="","",'Rekapitulace stavby'!AN11)</f>
        <v/>
      </c>
      <c r="K17" s="187"/>
      <c r="L17" s="189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</row>
    <row r="18" spans="1:31" s="190" customFormat="1" ht="6.95" customHeight="1">
      <c r="A18" s="187"/>
      <c r="B18" s="188"/>
      <c r="C18" s="187"/>
      <c r="D18" s="187"/>
      <c r="E18" s="187"/>
      <c r="F18" s="187"/>
      <c r="G18" s="187"/>
      <c r="H18" s="187"/>
      <c r="I18" s="187"/>
      <c r="J18" s="187"/>
      <c r="K18" s="187"/>
      <c r="L18" s="189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</row>
    <row r="19" spans="1:31" s="190" customFormat="1" ht="12" customHeight="1">
      <c r="A19" s="187"/>
      <c r="B19" s="188"/>
      <c r="C19" s="187"/>
      <c r="D19" s="186" t="s">
        <v>26</v>
      </c>
      <c r="E19" s="187"/>
      <c r="F19" s="187"/>
      <c r="G19" s="187"/>
      <c r="H19" s="187"/>
      <c r="I19" s="186" t="s">
        <v>24</v>
      </c>
      <c r="J19" s="193" t="str">
        <f>'Rekapitulace stavby'!AN13</f>
        <v>Vyplň údaj</v>
      </c>
      <c r="K19" s="187"/>
      <c r="L19" s="189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</row>
    <row r="20" spans="1:31" s="190" customFormat="1" ht="18" customHeight="1">
      <c r="A20" s="187"/>
      <c r="B20" s="188"/>
      <c r="C20" s="187"/>
      <c r="D20" s="187"/>
      <c r="E20" s="374" t="str">
        <f>'Rekapitulace stavby'!E14</f>
        <v>Vyplň údaj</v>
      </c>
      <c r="F20" s="375"/>
      <c r="G20" s="375"/>
      <c r="H20" s="375"/>
      <c r="I20" s="186" t="s">
        <v>25</v>
      </c>
      <c r="J20" s="193" t="str">
        <f>'Rekapitulace stavby'!AN14</f>
        <v>Vyplň údaj</v>
      </c>
      <c r="K20" s="187"/>
      <c r="L20" s="189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</row>
    <row r="21" spans="1:31" s="190" customFormat="1" ht="6.95" customHeight="1">
      <c r="A21" s="187"/>
      <c r="B21" s="188"/>
      <c r="C21" s="187"/>
      <c r="D21" s="187"/>
      <c r="E21" s="187"/>
      <c r="F21" s="187"/>
      <c r="G21" s="187"/>
      <c r="H21" s="187"/>
      <c r="I21" s="187"/>
      <c r="J21" s="187"/>
      <c r="K21" s="187"/>
      <c r="L21" s="189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31" s="190" customFormat="1" ht="12" customHeight="1">
      <c r="A22" s="187"/>
      <c r="B22" s="188"/>
      <c r="C22" s="187"/>
      <c r="D22" s="186" t="s">
        <v>28</v>
      </c>
      <c r="E22" s="187"/>
      <c r="F22" s="187"/>
      <c r="G22" s="187"/>
      <c r="H22" s="187"/>
      <c r="I22" s="186" t="s">
        <v>24</v>
      </c>
      <c r="J22" s="191" t="str">
        <f>IF('Rekapitulace stavby'!AN16="","",'Rekapitulace stavby'!AN16)</f>
        <v/>
      </c>
      <c r="K22" s="187"/>
      <c r="L22" s="189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1:31" s="190" customFormat="1" ht="18" customHeight="1">
      <c r="A23" s="187"/>
      <c r="B23" s="188"/>
      <c r="C23" s="187"/>
      <c r="D23" s="187"/>
      <c r="E23" s="191" t="str">
        <f>IF('Rekapitulace stavby'!E17="","",'Rekapitulace stavby'!E17)</f>
        <v xml:space="preserve"> </v>
      </c>
      <c r="F23" s="187"/>
      <c r="G23" s="187"/>
      <c r="H23" s="187"/>
      <c r="I23" s="186" t="s">
        <v>25</v>
      </c>
      <c r="J23" s="191" t="str">
        <f>IF('Rekapitulace stavby'!AN17="","",'Rekapitulace stavby'!AN17)</f>
        <v/>
      </c>
      <c r="K23" s="187"/>
      <c r="L23" s="189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</row>
    <row r="24" spans="1:31" s="190" customFormat="1" ht="6.95" customHeight="1">
      <c r="A24" s="187"/>
      <c r="B24" s="188"/>
      <c r="C24" s="187"/>
      <c r="D24" s="187"/>
      <c r="E24" s="187"/>
      <c r="F24" s="187"/>
      <c r="G24" s="187"/>
      <c r="H24" s="187"/>
      <c r="I24" s="187"/>
      <c r="J24" s="187"/>
      <c r="K24" s="187"/>
      <c r="L24" s="189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</row>
    <row r="25" spans="1:31" s="190" customFormat="1" ht="12" customHeight="1">
      <c r="A25" s="187"/>
      <c r="B25" s="188"/>
      <c r="C25" s="187"/>
      <c r="D25" s="186" t="s">
        <v>30</v>
      </c>
      <c r="E25" s="187"/>
      <c r="F25" s="187"/>
      <c r="G25" s="187"/>
      <c r="H25" s="187"/>
      <c r="I25" s="186" t="s">
        <v>24</v>
      </c>
      <c r="J25" s="191" t="str">
        <f>IF('Rekapitulace stavby'!AN19="","",'Rekapitulace stavby'!AN19)</f>
        <v/>
      </c>
      <c r="K25" s="187"/>
      <c r="L25" s="189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1:31" s="190" customFormat="1" ht="18" customHeight="1">
      <c r="A26" s="187"/>
      <c r="B26" s="188"/>
      <c r="C26" s="187"/>
      <c r="D26" s="187"/>
      <c r="E26" s="191" t="str">
        <f>IF('Rekapitulace stavby'!E20="","",'Rekapitulace stavby'!E20)</f>
        <v xml:space="preserve"> </v>
      </c>
      <c r="F26" s="187"/>
      <c r="G26" s="187"/>
      <c r="H26" s="187"/>
      <c r="I26" s="186" t="s">
        <v>25</v>
      </c>
      <c r="J26" s="191" t="str">
        <f>IF('Rekapitulace stavby'!AN20="","",'Rekapitulace stavby'!AN20)</f>
        <v/>
      </c>
      <c r="K26" s="187"/>
      <c r="L26" s="189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s="190" customFormat="1" ht="6.95" customHeight="1">
      <c r="A27" s="187"/>
      <c r="B27" s="188"/>
      <c r="C27" s="187"/>
      <c r="D27" s="187"/>
      <c r="E27" s="187"/>
      <c r="F27" s="187"/>
      <c r="G27" s="187"/>
      <c r="H27" s="187"/>
      <c r="I27" s="187"/>
      <c r="J27" s="187"/>
      <c r="K27" s="187"/>
      <c r="L27" s="189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</row>
    <row r="28" spans="1:31" s="190" customFormat="1" ht="12" customHeight="1">
      <c r="A28" s="187"/>
      <c r="B28" s="188"/>
      <c r="C28" s="187"/>
      <c r="D28" s="186" t="s">
        <v>31</v>
      </c>
      <c r="E28" s="187"/>
      <c r="F28" s="187"/>
      <c r="G28" s="187"/>
      <c r="H28" s="187"/>
      <c r="I28" s="187"/>
      <c r="J28" s="187"/>
      <c r="K28" s="187"/>
      <c r="L28" s="189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</row>
    <row r="29" spans="1:31" s="197" customFormat="1" ht="16.5" customHeight="1">
      <c r="A29" s="194"/>
      <c r="B29" s="195"/>
      <c r="C29" s="194"/>
      <c r="D29" s="194"/>
      <c r="E29" s="376" t="s">
        <v>1</v>
      </c>
      <c r="F29" s="376"/>
      <c r="G29" s="376"/>
      <c r="H29" s="376"/>
      <c r="I29" s="194"/>
      <c r="J29" s="194"/>
      <c r="K29" s="194"/>
      <c r="L29" s="196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</row>
    <row r="30" spans="1:31" s="190" customFormat="1" ht="6.95" customHeight="1">
      <c r="A30" s="187"/>
      <c r="B30" s="188"/>
      <c r="C30" s="187"/>
      <c r="D30" s="187"/>
      <c r="E30" s="187"/>
      <c r="F30" s="187"/>
      <c r="G30" s="187"/>
      <c r="H30" s="187"/>
      <c r="I30" s="187"/>
      <c r="J30" s="187"/>
      <c r="K30" s="187"/>
      <c r="L30" s="189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</row>
    <row r="31" spans="1:31" s="190" customFormat="1" ht="6.95" customHeight="1">
      <c r="A31" s="187"/>
      <c r="B31" s="188"/>
      <c r="C31" s="187"/>
      <c r="D31" s="198"/>
      <c r="E31" s="198"/>
      <c r="F31" s="198"/>
      <c r="G31" s="198"/>
      <c r="H31" s="198"/>
      <c r="I31" s="198"/>
      <c r="J31" s="198"/>
      <c r="K31" s="198"/>
      <c r="L31" s="189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</row>
    <row r="32" spans="1:31" s="190" customFormat="1" ht="25.35" customHeight="1">
      <c r="A32" s="187"/>
      <c r="B32" s="188"/>
      <c r="C32" s="187"/>
      <c r="D32" s="199" t="s">
        <v>32</v>
      </c>
      <c r="E32" s="187"/>
      <c r="F32" s="187"/>
      <c r="G32" s="187"/>
      <c r="H32" s="187"/>
      <c r="I32" s="187"/>
      <c r="J32" s="200">
        <f>ROUND(J122,2)</f>
        <v>0</v>
      </c>
      <c r="K32" s="187"/>
      <c r="L32" s="189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</row>
    <row r="33" spans="1:31" s="190" customFormat="1" ht="6.95" customHeight="1">
      <c r="A33" s="187"/>
      <c r="B33" s="188"/>
      <c r="C33" s="187"/>
      <c r="D33" s="198"/>
      <c r="E33" s="198"/>
      <c r="F33" s="198"/>
      <c r="G33" s="198"/>
      <c r="H33" s="198"/>
      <c r="I33" s="198"/>
      <c r="J33" s="198"/>
      <c r="K33" s="198"/>
      <c r="L33" s="189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1:31" s="190" customFormat="1" ht="14.45" customHeight="1">
      <c r="A34" s="187"/>
      <c r="B34" s="188"/>
      <c r="C34" s="187"/>
      <c r="D34" s="187"/>
      <c r="E34" s="187"/>
      <c r="F34" s="201" t="s">
        <v>34</v>
      </c>
      <c r="G34" s="187"/>
      <c r="H34" s="187"/>
      <c r="I34" s="201" t="s">
        <v>33</v>
      </c>
      <c r="J34" s="201" t="s">
        <v>35</v>
      </c>
      <c r="K34" s="187"/>
      <c r="L34" s="189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</row>
    <row r="35" spans="1:31" s="190" customFormat="1" ht="14.45" customHeight="1">
      <c r="A35" s="187"/>
      <c r="B35" s="188"/>
      <c r="C35" s="187"/>
      <c r="D35" s="202" t="s">
        <v>36</v>
      </c>
      <c r="E35" s="186" t="s">
        <v>37</v>
      </c>
      <c r="F35" s="203">
        <f>ROUND((SUM(BE122:BE125)),2)</f>
        <v>0</v>
      </c>
      <c r="G35" s="187"/>
      <c r="H35" s="187"/>
      <c r="I35" s="204">
        <v>0.21</v>
      </c>
      <c r="J35" s="203">
        <f>ROUND(((SUM(BE122:BE125))*I35),2)</f>
        <v>0</v>
      </c>
      <c r="K35" s="187"/>
      <c r="L35" s="189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</row>
    <row r="36" spans="1:31" s="190" customFormat="1" ht="14.45" customHeight="1">
      <c r="A36" s="187"/>
      <c r="B36" s="188"/>
      <c r="C36" s="187"/>
      <c r="D36" s="187"/>
      <c r="E36" s="186" t="s">
        <v>38</v>
      </c>
      <c r="F36" s="203">
        <f>ROUND((SUM(BF122:BF125)),2)</f>
        <v>0</v>
      </c>
      <c r="G36" s="187"/>
      <c r="H36" s="187"/>
      <c r="I36" s="204">
        <v>0.15</v>
      </c>
      <c r="J36" s="203">
        <f>ROUND(((SUM(BF122:BF125))*I36),2)</f>
        <v>0</v>
      </c>
      <c r="K36" s="187"/>
      <c r="L36" s="189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</row>
    <row r="37" spans="1:31" s="190" customFormat="1" ht="14.45" customHeight="1" hidden="1">
      <c r="A37" s="187"/>
      <c r="B37" s="188"/>
      <c r="C37" s="187"/>
      <c r="D37" s="187"/>
      <c r="E37" s="186" t="s">
        <v>39</v>
      </c>
      <c r="F37" s="203">
        <f>ROUND((SUM(BG122:BG125)),2)</f>
        <v>0</v>
      </c>
      <c r="G37" s="187"/>
      <c r="H37" s="187"/>
      <c r="I37" s="204">
        <v>0.21</v>
      </c>
      <c r="J37" s="203">
        <f>0</f>
        <v>0</v>
      </c>
      <c r="K37" s="187"/>
      <c r="L37" s="189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</row>
    <row r="38" spans="1:31" s="190" customFormat="1" ht="14.45" customHeight="1" hidden="1">
      <c r="A38" s="187"/>
      <c r="B38" s="188"/>
      <c r="C38" s="187"/>
      <c r="D38" s="187"/>
      <c r="E38" s="186" t="s">
        <v>40</v>
      </c>
      <c r="F38" s="203">
        <f>ROUND((SUM(BH122:BH125)),2)</f>
        <v>0</v>
      </c>
      <c r="G38" s="187"/>
      <c r="H38" s="187"/>
      <c r="I38" s="204">
        <v>0.15</v>
      </c>
      <c r="J38" s="203">
        <f>0</f>
        <v>0</v>
      </c>
      <c r="K38" s="187"/>
      <c r="L38" s="189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</row>
    <row r="39" spans="1:31" s="190" customFormat="1" ht="14.45" customHeight="1" hidden="1">
      <c r="A39" s="187"/>
      <c r="B39" s="188"/>
      <c r="C39" s="187"/>
      <c r="D39" s="187"/>
      <c r="E39" s="186" t="s">
        <v>41</v>
      </c>
      <c r="F39" s="203">
        <f>ROUND((SUM(BI122:BI125)),2)</f>
        <v>0</v>
      </c>
      <c r="G39" s="187"/>
      <c r="H39" s="187"/>
      <c r="I39" s="204">
        <v>0</v>
      </c>
      <c r="J39" s="203">
        <f>0</f>
        <v>0</v>
      </c>
      <c r="K39" s="187"/>
      <c r="L39" s="189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s="190" customFormat="1" ht="6.95" customHeight="1">
      <c r="A40" s="187"/>
      <c r="B40" s="188"/>
      <c r="C40" s="187"/>
      <c r="D40" s="187"/>
      <c r="E40" s="187"/>
      <c r="F40" s="187"/>
      <c r="G40" s="187"/>
      <c r="H40" s="187"/>
      <c r="I40" s="187"/>
      <c r="J40" s="187"/>
      <c r="K40" s="187"/>
      <c r="L40" s="189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  <row r="41" spans="1:31" s="190" customFormat="1" ht="25.35" customHeight="1">
      <c r="A41" s="187"/>
      <c r="B41" s="188"/>
      <c r="C41" s="205"/>
      <c r="D41" s="206" t="s">
        <v>42</v>
      </c>
      <c r="E41" s="207"/>
      <c r="F41" s="207"/>
      <c r="G41" s="208" t="s">
        <v>43</v>
      </c>
      <c r="H41" s="209" t="s">
        <v>44</v>
      </c>
      <c r="I41" s="207"/>
      <c r="J41" s="210">
        <f>SUM(J32:J39)</f>
        <v>0</v>
      </c>
      <c r="K41" s="211"/>
      <c r="L41" s="189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</row>
    <row r="42" spans="1:31" s="190" customFormat="1" ht="14.45" customHeight="1">
      <c r="A42" s="187"/>
      <c r="B42" s="188"/>
      <c r="C42" s="187"/>
      <c r="D42" s="187"/>
      <c r="E42" s="187"/>
      <c r="F42" s="187"/>
      <c r="G42" s="187"/>
      <c r="H42" s="187"/>
      <c r="I42" s="187"/>
      <c r="J42" s="187"/>
      <c r="K42" s="187"/>
      <c r="L42" s="189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</row>
    <row r="43" spans="2:12" ht="14.45" customHeight="1">
      <c r="B43" s="183"/>
      <c r="L43" s="183"/>
    </row>
    <row r="44" spans="2:12" ht="14.45" customHeight="1">
      <c r="B44" s="183"/>
      <c r="L44" s="183"/>
    </row>
    <row r="45" spans="2:12" ht="14.45" customHeight="1">
      <c r="B45" s="183"/>
      <c r="L45" s="183"/>
    </row>
    <row r="46" spans="2:12" ht="14.45" customHeight="1">
      <c r="B46" s="183"/>
      <c r="L46" s="183"/>
    </row>
    <row r="47" spans="2:12" ht="14.45" customHeight="1">
      <c r="B47" s="183"/>
      <c r="L47" s="183"/>
    </row>
    <row r="48" spans="2:12" ht="14.45" customHeight="1">
      <c r="B48" s="183"/>
      <c r="L48" s="183"/>
    </row>
    <row r="49" spans="2:12" ht="14.45" customHeight="1">
      <c r="B49" s="183"/>
      <c r="L49" s="183"/>
    </row>
    <row r="50" spans="2:12" s="190" customFormat="1" ht="14.45" customHeight="1">
      <c r="B50" s="189"/>
      <c r="D50" s="212" t="s">
        <v>45</v>
      </c>
      <c r="E50" s="213"/>
      <c r="F50" s="213"/>
      <c r="G50" s="212" t="s">
        <v>46</v>
      </c>
      <c r="H50" s="213"/>
      <c r="I50" s="213"/>
      <c r="J50" s="213"/>
      <c r="K50" s="213"/>
      <c r="L50" s="189"/>
    </row>
    <row r="51" spans="2:12" ht="12">
      <c r="B51" s="183"/>
      <c r="L51" s="183"/>
    </row>
    <row r="52" spans="2:12" ht="12">
      <c r="B52" s="183"/>
      <c r="L52" s="183"/>
    </row>
    <row r="53" spans="2:12" ht="12">
      <c r="B53" s="183"/>
      <c r="L53" s="183"/>
    </row>
    <row r="54" spans="2:12" ht="12">
      <c r="B54" s="183"/>
      <c r="L54" s="183"/>
    </row>
    <row r="55" spans="2:12" ht="12">
      <c r="B55" s="183"/>
      <c r="L55" s="183"/>
    </row>
    <row r="56" spans="2:12" ht="12">
      <c r="B56" s="183"/>
      <c r="L56" s="183"/>
    </row>
    <row r="57" spans="2:12" ht="12">
      <c r="B57" s="183"/>
      <c r="L57" s="183"/>
    </row>
    <row r="58" spans="2:12" ht="12">
      <c r="B58" s="183"/>
      <c r="L58" s="183"/>
    </row>
    <row r="59" spans="2:12" ht="12">
      <c r="B59" s="183"/>
      <c r="L59" s="183"/>
    </row>
    <row r="60" spans="2:12" ht="12">
      <c r="B60" s="183"/>
      <c r="L60" s="183"/>
    </row>
    <row r="61" spans="1:31" s="190" customFormat="1" ht="12.75">
      <c r="A61" s="187"/>
      <c r="B61" s="188"/>
      <c r="C61" s="187"/>
      <c r="D61" s="214" t="s">
        <v>47</v>
      </c>
      <c r="E61" s="215"/>
      <c r="F61" s="216" t="s">
        <v>48</v>
      </c>
      <c r="G61" s="214" t="s">
        <v>47</v>
      </c>
      <c r="H61" s="215"/>
      <c r="I61" s="215"/>
      <c r="J61" s="217" t="s">
        <v>48</v>
      </c>
      <c r="K61" s="215"/>
      <c r="L61" s="189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</row>
    <row r="62" spans="2:12" ht="12">
      <c r="B62" s="183"/>
      <c r="L62" s="183"/>
    </row>
    <row r="63" spans="2:12" ht="12">
      <c r="B63" s="183"/>
      <c r="L63" s="183"/>
    </row>
    <row r="64" spans="2:12" ht="12">
      <c r="B64" s="183"/>
      <c r="L64" s="183"/>
    </row>
    <row r="65" spans="1:31" s="190" customFormat="1" ht="12.75">
      <c r="A65" s="187"/>
      <c r="B65" s="188"/>
      <c r="C65" s="187"/>
      <c r="D65" s="212" t="s">
        <v>49</v>
      </c>
      <c r="E65" s="218"/>
      <c r="F65" s="218"/>
      <c r="G65" s="212" t="s">
        <v>50</v>
      </c>
      <c r="H65" s="218"/>
      <c r="I65" s="218"/>
      <c r="J65" s="218"/>
      <c r="K65" s="218"/>
      <c r="L65" s="189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</row>
    <row r="66" spans="2:12" ht="12">
      <c r="B66" s="183"/>
      <c r="L66" s="183"/>
    </row>
    <row r="67" spans="2:12" ht="12">
      <c r="B67" s="183"/>
      <c r="L67" s="183"/>
    </row>
    <row r="68" spans="2:12" ht="12">
      <c r="B68" s="183"/>
      <c r="L68" s="183"/>
    </row>
    <row r="69" spans="2:12" ht="12">
      <c r="B69" s="183"/>
      <c r="L69" s="183"/>
    </row>
    <row r="70" spans="2:12" ht="12">
      <c r="B70" s="183"/>
      <c r="L70" s="183"/>
    </row>
    <row r="71" spans="2:12" ht="12">
      <c r="B71" s="183"/>
      <c r="L71" s="183"/>
    </row>
    <row r="72" spans="2:12" ht="12">
      <c r="B72" s="183"/>
      <c r="L72" s="183"/>
    </row>
    <row r="73" spans="2:12" ht="12">
      <c r="B73" s="183"/>
      <c r="L73" s="183"/>
    </row>
    <row r="74" spans="2:12" ht="12">
      <c r="B74" s="183"/>
      <c r="L74" s="183"/>
    </row>
    <row r="75" spans="2:12" ht="12">
      <c r="B75" s="183"/>
      <c r="L75" s="183"/>
    </row>
    <row r="76" spans="1:31" s="190" customFormat="1" ht="12.75">
      <c r="A76" s="187"/>
      <c r="B76" s="188"/>
      <c r="C76" s="187"/>
      <c r="D76" s="214" t="s">
        <v>47</v>
      </c>
      <c r="E76" s="215"/>
      <c r="F76" s="216" t="s">
        <v>48</v>
      </c>
      <c r="G76" s="214" t="s">
        <v>47</v>
      </c>
      <c r="H76" s="215"/>
      <c r="I76" s="215"/>
      <c r="J76" s="217" t="s">
        <v>48</v>
      </c>
      <c r="K76" s="215"/>
      <c r="L76" s="189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</row>
    <row r="77" spans="1:31" s="190" customFormat="1" ht="14.45" customHeight="1">
      <c r="A77" s="187"/>
      <c r="B77" s="219"/>
      <c r="C77" s="220"/>
      <c r="D77" s="220"/>
      <c r="E77" s="220"/>
      <c r="F77" s="220"/>
      <c r="G77" s="220"/>
      <c r="H77" s="220"/>
      <c r="I77" s="220"/>
      <c r="J77" s="220"/>
      <c r="K77" s="220"/>
      <c r="L77" s="189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</row>
    <row r="81" spans="1:31" s="190" customFormat="1" ht="6.95" customHeight="1">
      <c r="A81" s="187"/>
      <c r="B81" s="221"/>
      <c r="C81" s="222"/>
      <c r="D81" s="222"/>
      <c r="E81" s="222"/>
      <c r="F81" s="222"/>
      <c r="G81" s="222"/>
      <c r="H81" s="222"/>
      <c r="I81" s="222"/>
      <c r="J81" s="222"/>
      <c r="K81" s="222"/>
      <c r="L81" s="189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31" s="190" customFormat="1" ht="24.95" customHeight="1">
      <c r="A82" s="187"/>
      <c r="B82" s="188"/>
      <c r="C82" s="184" t="s">
        <v>120</v>
      </c>
      <c r="D82" s="187"/>
      <c r="E82" s="187"/>
      <c r="F82" s="187"/>
      <c r="G82" s="187"/>
      <c r="H82" s="187"/>
      <c r="I82" s="187"/>
      <c r="J82" s="187"/>
      <c r="K82" s="187"/>
      <c r="L82" s="189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31" s="190" customFormat="1" ht="6.95" customHeight="1">
      <c r="A83" s="187"/>
      <c r="B83" s="188"/>
      <c r="C83" s="187"/>
      <c r="D83" s="187"/>
      <c r="E83" s="187"/>
      <c r="F83" s="187"/>
      <c r="G83" s="187"/>
      <c r="H83" s="187"/>
      <c r="I83" s="187"/>
      <c r="J83" s="187"/>
      <c r="K83" s="187"/>
      <c r="L83" s="189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31" s="190" customFormat="1" ht="12" customHeight="1">
      <c r="A84" s="187"/>
      <c r="B84" s="188"/>
      <c r="C84" s="186" t="s">
        <v>16</v>
      </c>
      <c r="D84" s="187"/>
      <c r="E84" s="187"/>
      <c r="F84" s="187"/>
      <c r="G84" s="187"/>
      <c r="H84" s="187"/>
      <c r="I84" s="187"/>
      <c r="J84" s="187"/>
      <c r="K84" s="187"/>
      <c r="L84" s="189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31" s="190" customFormat="1" ht="16.5" customHeight="1">
      <c r="A85" s="187"/>
      <c r="B85" s="188"/>
      <c r="C85" s="187"/>
      <c r="D85" s="187"/>
      <c r="E85" s="372" t="str">
        <f>E7</f>
        <v>Novostavba patrového parkoviště Bezručova IV, Benešov</v>
      </c>
      <c r="F85" s="373"/>
      <c r="G85" s="373"/>
      <c r="H85" s="373"/>
      <c r="I85" s="187"/>
      <c r="J85" s="187"/>
      <c r="K85" s="187"/>
      <c r="L85" s="189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2:12" ht="12" customHeight="1">
      <c r="B86" s="183"/>
      <c r="C86" s="186" t="s">
        <v>116</v>
      </c>
      <c r="L86" s="183"/>
    </row>
    <row r="87" spans="1:31" s="190" customFormat="1" ht="16.5" customHeight="1">
      <c r="A87" s="187"/>
      <c r="B87" s="188"/>
      <c r="C87" s="187"/>
      <c r="D87" s="187"/>
      <c r="E87" s="372" t="s">
        <v>1384</v>
      </c>
      <c r="F87" s="369"/>
      <c r="G87" s="369"/>
      <c r="H87" s="369"/>
      <c r="I87" s="187"/>
      <c r="J87" s="187"/>
      <c r="K87" s="187"/>
      <c r="L87" s="189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31" s="190" customFormat="1" ht="12" customHeight="1">
      <c r="A88" s="187"/>
      <c r="B88" s="188"/>
      <c r="C88" s="186" t="s">
        <v>118</v>
      </c>
      <c r="D88" s="187"/>
      <c r="E88" s="187"/>
      <c r="F88" s="187"/>
      <c r="G88" s="187"/>
      <c r="H88" s="187"/>
      <c r="I88" s="187"/>
      <c r="J88" s="187"/>
      <c r="K88" s="187"/>
      <c r="L88" s="189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31" s="190" customFormat="1" ht="16.5" customHeight="1">
      <c r="A89" s="187"/>
      <c r="B89" s="188"/>
      <c r="C89" s="187"/>
      <c r="D89" s="187"/>
      <c r="E89" s="368" t="str">
        <f>E11</f>
        <v>C 05 - Přípojka elektro NN</v>
      </c>
      <c r="F89" s="369"/>
      <c r="G89" s="369"/>
      <c r="H89" s="369"/>
      <c r="I89" s="187"/>
      <c r="J89" s="187"/>
      <c r="K89" s="187"/>
      <c r="L89" s="189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31" s="190" customFormat="1" ht="6.95" customHeight="1">
      <c r="A90" s="187"/>
      <c r="B90" s="188"/>
      <c r="C90" s="187"/>
      <c r="D90" s="187"/>
      <c r="E90" s="187"/>
      <c r="F90" s="187"/>
      <c r="G90" s="187"/>
      <c r="H90" s="187"/>
      <c r="I90" s="187"/>
      <c r="J90" s="187"/>
      <c r="K90" s="187"/>
      <c r="L90" s="189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31" s="190" customFormat="1" ht="12" customHeight="1">
      <c r="A91" s="187"/>
      <c r="B91" s="188"/>
      <c r="C91" s="186" t="s">
        <v>20</v>
      </c>
      <c r="D91" s="187"/>
      <c r="E91" s="187"/>
      <c r="F91" s="191" t="str">
        <f>F14</f>
        <v xml:space="preserve"> </v>
      </c>
      <c r="G91" s="187"/>
      <c r="H91" s="187"/>
      <c r="I91" s="186" t="s">
        <v>22</v>
      </c>
      <c r="J91" s="192">
        <f>IF(J14="","",J14)</f>
        <v>44599</v>
      </c>
      <c r="K91" s="187"/>
      <c r="L91" s="189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31" s="190" customFormat="1" ht="6.95" customHeight="1">
      <c r="A92" s="187"/>
      <c r="B92" s="188"/>
      <c r="C92" s="187"/>
      <c r="D92" s="187"/>
      <c r="E92" s="187"/>
      <c r="F92" s="187"/>
      <c r="G92" s="187"/>
      <c r="H92" s="187"/>
      <c r="I92" s="187"/>
      <c r="J92" s="187"/>
      <c r="K92" s="187"/>
      <c r="L92" s="189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31" s="190" customFormat="1" ht="15.2" customHeight="1">
      <c r="A93" s="187"/>
      <c r="B93" s="188"/>
      <c r="C93" s="186" t="s">
        <v>23</v>
      </c>
      <c r="D93" s="187"/>
      <c r="E93" s="187"/>
      <c r="F93" s="191" t="str">
        <f>E17</f>
        <v xml:space="preserve"> </v>
      </c>
      <c r="G93" s="187"/>
      <c r="H93" s="187"/>
      <c r="I93" s="186" t="s">
        <v>28</v>
      </c>
      <c r="J93" s="223" t="str">
        <f>E23</f>
        <v xml:space="preserve"> </v>
      </c>
      <c r="K93" s="187"/>
      <c r="L93" s="189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31" s="190" customFormat="1" ht="15.2" customHeight="1">
      <c r="A94" s="187"/>
      <c r="B94" s="188"/>
      <c r="C94" s="186" t="s">
        <v>26</v>
      </c>
      <c r="D94" s="187"/>
      <c r="E94" s="187"/>
      <c r="F94" s="191" t="str">
        <f>IF(E20="","",E20)</f>
        <v>Vyplň údaj</v>
      </c>
      <c r="G94" s="187"/>
      <c r="H94" s="187"/>
      <c r="I94" s="186" t="s">
        <v>30</v>
      </c>
      <c r="J94" s="223" t="str">
        <f>E26</f>
        <v xml:space="preserve"> </v>
      </c>
      <c r="K94" s="187"/>
      <c r="L94" s="189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31" s="190" customFormat="1" ht="10.35" customHeight="1">
      <c r="A95" s="187"/>
      <c r="B95" s="188"/>
      <c r="C95" s="187"/>
      <c r="D95" s="187"/>
      <c r="E95" s="187"/>
      <c r="F95" s="187"/>
      <c r="G95" s="187"/>
      <c r="H95" s="187"/>
      <c r="I95" s="187"/>
      <c r="J95" s="187"/>
      <c r="K95" s="187"/>
      <c r="L95" s="189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31" s="190" customFormat="1" ht="29.25" customHeight="1">
      <c r="A96" s="187"/>
      <c r="B96" s="188"/>
      <c r="C96" s="224" t="s">
        <v>121</v>
      </c>
      <c r="D96" s="205"/>
      <c r="E96" s="205"/>
      <c r="F96" s="205"/>
      <c r="G96" s="205"/>
      <c r="H96" s="205"/>
      <c r="I96" s="205"/>
      <c r="J96" s="225" t="s">
        <v>122</v>
      </c>
      <c r="K96" s="205"/>
      <c r="L96" s="189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31" s="190" customFormat="1" ht="10.35" customHeight="1">
      <c r="A97" s="187"/>
      <c r="B97" s="188"/>
      <c r="C97" s="187"/>
      <c r="D97" s="187"/>
      <c r="E97" s="187"/>
      <c r="F97" s="187"/>
      <c r="G97" s="187"/>
      <c r="H97" s="187"/>
      <c r="I97" s="187"/>
      <c r="J97" s="187"/>
      <c r="K97" s="187"/>
      <c r="L97" s="189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</row>
    <row r="98" spans="1:47" s="190" customFormat="1" ht="22.9" customHeight="1">
      <c r="A98" s="187"/>
      <c r="B98" s="188"/>
      <c r="C98" s="226" t="s">
        <v>123</v>
      </c>
      <c r="D98" s="187"/>
      <c r="E98" s="187"/>
      <c r="F98" s="187"/>
      <c r="G98" s="187"/>
      <c r="H98" s="187"/>
      <c r="I98" s="187"/>
      <c r="J98" s="200">
        <f>J122</f>
        <v>0</v>
      </c>
      <c r="K98" s="187"/>
      <c r="L98" s="189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U98" s="180" t="s">
        <v>124</v>
      </c>
    </row>
    <row r="99" spans="2:12" s="227" customFormat="1" ht="24.95" customHeight="1">
      <c r="B99" s="228"/>
      <c r="D99" s="229" t="s">
        <v>133</v>
      </c>
      <c r="E99" s="230"/>
      <c r="F99" s="230"/>
      <c r="G99" s="230"/>
      <c r="H99" s="230"/>
      <c r="I99" s="230"/>
      <c r="J99" s="231">
        <f>J123</f>
        <v>0</v>
      </c>
      <c r="L99" s="228"/>
    </row>
    <row r="100" spans="2:12" s="232" customFormat="1" ht="19.9" customHeight="1">
      <c r="B100" s="233"/>
      <c r="D100" s="234" t="s">
        <v>137</v>
      </c>
      <c r="E100" s="235"/>
      <c r="F100" s="235"/>
      <c r="G100" s="235"/>
      <c r="H100" s="235"/>
      <c r="I100" s="235"/>
      <c r="J100" s="236">
        <f>J124</f>
        <v>0</v>
      </c>
      <c r="L100" s="233"/>
    </row>
    <row r="101" spans="1:31" s="190" customFormat="1" ht="21.75" customHeight="1">
      <c r="A101" s="187"/>
      <c r="B101" s="188"/>
      <c r="C101" s="187"/>
      <c r="D101" s="187"/>
      <c r="E101" s="187"/>
      <c r="F101" s="187"/>
      <c r="G101" s="187"/>
      <c r="H101" s="187"/>
      <c r="I101" s="187"/>
      <c r="J101" s="187"/>
      <c r="K101" s="187"/>
      <c r="L101" s="189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</row>
    <row r="102" spans="1:31" s="190" customFormat="1" ht="6.95" customHeight="1">
      <c r="A102" s="187"/>
      <c r="B102" s="219"/>
      <c r="C102" s="220"/>
      <c r="D102" s="220"/>
      <c r="E102" s="220"/>
      <c r="F102" s="220"/>
      <c r="G102" s="220"/>
      <c r="H102" s="220"/>
      <c r="I102" s="220"/>
      <c r="J102" s="220"/>
      <c r="K102" s="220"/>
      <c r="L102" s="189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</row>
    <row r="106" spans="1:31" s="190" customFormat="1" ht="6.95" customHeight="1">
      <c r="A106" s="187"/>
      <c r="B106" s="221"/>
      <c r="C106" s="222"/>
      <c r="D106" s="222"/>
      <c r="E106" s="222"/>
      <c r="F106" s="222"/>
      <c r="G106" s="222"/>
      <c r="H106" s="222"/>
      <c r="I106" s="222"/>
      <c r="J106" s="222"/>
      <c r="K106" s="222"/>
      <c r="L106" s="189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</row>
    <row r="107" spans="1:31" s="190" customFormat="1" ht="24.95" customHeight="1">
      <c r="A107" s="187"/>
      <c r="B107" s="188"/>
      <c r="C107" s="184" t="s">
        <v>143</v>
      </c>
      <c r="D107" s="187"/>
      <c r="E107" s="187"/>
      <c r="F107" s="187"/>
      <c r="G107" s="187"/>
      <c r="H107" s="187"/>
      <c r="I107" s="187"/>
      <c r="J107" s="187"/>
      <c r="K107" s="187"/>
      <c r="L107" s="189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</row>
    <row r="108" spans="1:31" s="190" customFormat="1" ht="6.95" customHeight="1">
      <c r="A108" s="187"/>
      <c r="B108" s="188"/>
      <c r="C108" s="187"/>
      <c r="D108" s="187"/>
      <c r="E108" s="187"/>
      <c r="F108" s="187"/>
      <c r="G108" s="187"/>
      <c r="H108" s="187"/>
      <c r="I108" s="187"/>
      <c r="J108" s="187"/>
      <c r="K108" s="187"/>
      <c r="L108" s="189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</row>
    <row r="109" spans="1:31" s="190" customFormat="1" ht="12" customHeight="1">
      <c r="A109" s="187"/>
      <c r="B109" s="188"/>
      <c r="C109" s="186" t="s">
        <v>16</v>
      </c>
      <c r="D109" s="187"/>
      <c r="E109" s="187"/>
      <c r="F109" s="187"/>
      <c r="G109" s="187"/>
      <c r="H109" s="187"/>
      <c r="I109" s="187"/>
      <c r="J109" s="187"/>
      <c r="K109" s="187"/>
      <c r="L109" s="189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</row>
    <row r="110" spans="1:31" s="190" customFormat="1" ht="16.5" customHeight="1">
      <c r="A110" s="187"/>
      <c r="B110" s="188"/>
      <c r="C110" s="187"/>
      <c r="D110" s="187"/>
      <c r="E110" s="372" t="str">
        <f>E7</f>
        <v>Novostavba patrového parkoviště Bezručova IV, Benešov</v>
      </c>
      <c r="F110" s="373"/>
      <c r="G110" s="373"/>
      <c r="H110" s="373"/>
      <c r="I110" s="187"/>
      <c r="J110" s="187"/>
      <c r="K110" s="187"/>
      <c r="L110" s="189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</row>
    <row r="111" spans="2:12" ht="12" customHeight="1">
      <c r="B111" s="183"/>
      <c r="C111" s="186" t="s">
        <v>116</v>
      </c>
      <c r="L111" s="183"/>
    </row>
    <row r="112" spans="1:31" s="190" customFormat="1" ht="16.5" customHeight="1">
      <c r="A112" s="187"/>
      <c r="B112" s="188"/>
      <c r="C112" s="187"/>
      <c r="D112" s="187"/>
      <c r="E112" s="372" t="s">
        <v>1384</v>
      </c>
      <c r="F112" s="369"/>
      <c r="G112" s="369"/>
      <c r="H112" s="369"/>
      <c r="I112" s="187"/>
      <c r="J112" s="187"/>
      <c r="K112" s="187"/>
      <c r="L112" s="189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</row>
    <row r="113" spans="1:31" s="190" customFormat="1" ht="12" customHeight="1">
      <c r="A113" s="187"/>
      <c r="B113" s="188"/>
      <c r="C113" s="186" t="s">
        <v>118</v>
      </c>
      <c r="D113" s="187"/>
      <c r="E113" s="187"/>
      <c r="F113" s="187"/>
      <c r="G113" s="187"/>
      <c r="H113" s="187"/>
      <c r="I113" s="187"/>
      <c r="J113" s="187"/>
      <c r="K113" s="187"/>
      <c r="L113" s="189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31" s="190" customFormat="1" ht="16.5" customHeight="1">
      <c r="A114" s="187"/>
      <c r="B114" s="188"/>
      <c r="C114" s="187"/>
      <c r="D114" s="187"/>
      <c r="E114" s="368" t="str">
        <f>E11</f>
        <v>C 05 - Přípojka elektro NN</v>
      </c>
      <c r="F114" s="369"/>
      <c r="G114" s="369"/>
      <c r="H114" s="369"/>
      <c r="I114" s="187"/>
      <c r="J114" s="187"/>
      <c r="K114" s="187"/>
      <c r="L114" s="189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</row>
    <row r="115" spans="1:31" s="190" customFormat="1" ht="6.95" customHeight="1">
      <c r="A115" s="187"/>
      <c r="B115" s="188"/>
      <c r="C115" s="187"/>
      <c r="D115" s="187"/>
      <c r="E115" s="187"/>
      <c r="F115" s="187"/>
      <c r="G115" s="187"/>
      <c r="H115" s="187"/>
      <c r="I115" s="187"/>
      <c r="J115" s="187"/>
      <c r="K115" s="187"/>
      <c r="L115" s="189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1:31" s="190" customFormat="1" ht="12" customHeight="1">
      <c r="A116" s="187"/>
      <c r="B116" s="188"/>
      <c r="C116" s="186" t="s">
        <v>20</v>
      </c>
      <c r="D116" s="187"/>
      <c r="E116" s="187"/>
      <c r="F116" s="191" t="str">
        <f>F14</f>
        <v xml:space="preserve"> </v>
      </c>
      <c r="G116" s="187"/>
      <c r="H116" s="187"/>
      <c r="I116" s="186" t="s">
        <v>22</v>
      </c>
      <c r="J116" s="192">
        <f>IF(J14="","",J14)</f>
        <v>44599</v>
      </c>
      <c r="K116" s="187"/>
      <c r="L116" s="189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31" s="190" customFormat="1" ht="6.95" customHeight="1">
      <c r="A117" s="187"/>
      <c r="B117" s="188"/>
      <c r="C117" s="187"/>
      <c r="D117" s="187"/>
      <c r="E117" s="187"/>
      <c r="F117" s="187"/>
      <c r="G117" s="187"/>
      <c r="H117" s="187"/>
      <c r="I117" s="187"/>
      <c r="J117" s="187"/>
      <c r="K117" s="187"/>
      <c r="L117" s="189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31" s="190" customFormat="1" ht="15.2" customHeight="1">
      <c r="A118" s="187"/>
      <c r="B118" s="188"/>
      <c r="C118" s="186" t="s">
        <v>23</v>
      </c>
      <c r="D118" s="187"/>
      <c r="E118" s="187"/>
      <c r="F118" s="191" t="str">
        <f>E17</f>
        <v xml:space="preserve"> </v>
      </c>
      <c r="G118" s="187"/>
      <c r="H118" s="187"/>
      <c r="I118" s="186" t="s">
        <v>28</v>
      </c>
      <c r="J118" s="223" t="str">
        <f>E23</f>
        <v xml:space="preserve"> </v>
      </c>
      <c r="K118" s="187"/>
      <c r="L118" s="189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31" s="190" customFormat="1" ht="15.2" customHeight="1">
      <c r="A119" s="187"/>
      <c r="B119" s="188"/>
      <c r="C119" s="186" t="s">
        <v>26</v>
      </c>
      <c r="D119" s="187"/>
      <c r="E119" s="187"/>
      <c r="F119" s="191" t="str">
        <f>IF(E20="","",E20)</f>
        <v>Vyplň údaj</v>
      </c>
      <c r="G119" s="187"/>
      <c r="H119" s="187"/>
      <c r="I119" s="186" t="s">
        <v>30</v>
      </c>
      <c r="J119" s="223" t="str">
        <f>E26</f>
        <v xml:space="preserve"> </v>
      </c>
      <c r="K119" s="187"/>
      <c r="L119" s="189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31" s="190" customFormat="1" ht="10.35" customHeight="1">
      <c r="A120" s="187"/>
      <c r="B120" s="188"/>
      <c r="C120" s="187"/>
      <c r="D120" s="187"/>
      <c r="E120" s="187"/>
      <c r="F120" s="187"/>
      <c r="G120" s="187"/>
      <c r="H120" s="187"/>
      <c r="I120" s="187"/>
      <c r="J120" s="187"/>
      <c r="K120" s="187"/>
      <c r="L120" s="189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pans="1:31" s="247" customFormat="1" ht="29.25" customHeight="1">
      <c r="A121" s="237"/>
      <c r="B121" s="238"/>
      <c r="C121" s="239" t="s">
        <v>144</v>
      </c>
      <c r="D121" s="240" t="s">
        <v>57</v>
      </c>
      <c r="E121" s="240" t="s">
        <v>53</v>
      </c>
      <c r="F121" s="240" t="s">
        <v>54</v>
      </c>
      <c r="G121" s="240" t="s">
        <v>145</v>
      </c>
      <c r="H121" s="240" t="s">
        <v>146</v>
      </c>
      <c r="I121" s="240" t="s">
        <v>147</v>
      </c>
      <c r="J121" s="241" t="s">
        <v>122</v>
      </c>
      <c r="K121" s="242" t="s">
        <v>148</v>
      </c>
      <c r="L121" s="243"/>
      <c r="M121" s="244" t="s">
        <v>1</v>
      </c>
      <c r="N121" s="245" t="s">
        <v>36</v>
      </c>
      <c r="O121" s="245" t="s">
        <v>149</v>
      </c>
      <c r="P121" s="245" t="s">
        <v>150</v>
      </c>
      <c r="Q121" s="245" t="s">
        <v>151</v>
      </c>
      <c r="R121" s="245" t="s">
        <v>152</v>
      </c>
      <c r="S121" s="245" t="s">
        <v>153</v>
      </c>
      <c r="T121" s="246" t="s">
        <v>154</v>
      </c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</row>
    <row r="122" spans="1:63" s="190" customFormat="1" ht="22.9" customHeight="1">
      <c r="A122" s="187"/>
      <c r="B122" s="188"/>
      <c r="C122" s="248" t="s">
        <v>155</v>
      </c>
      <c r="D122" s="187"/>
      <c r="E122" s="187"/>
      <c r="F122" s="187"/>
      <c r="G122" s="187"/>
      <c r="H122" s="187"/>
      <c r="I122" s="187"/>
      <c r="J122" s="249">
        <f>BK122</f>
        <v>0</v>
      </c>
      <c r="K122" s="187"/>
      <c r="L122" s="188"/>
      <c r="M122" s="250"/>
      <c r="N122" s="251"/>
      <c r="O122" s="198"/>
      <c r="P122" s="252">
        <f>P123</f>
        <v>0</v>
      </c>
      <c r="Q122" s="198"/>
      <c r="R122" s="252">
        <f>R123</f>
        <v>0</v>
      </c>
      <c r="S122" s="198"/>
      <c r="T122" s="253">
        <f>T123</f>
        <v>0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T122" s="180" t="s">
        <v>71</v>
      </c>
      <c r="AU122" s="180" t="s">
        <v>124</v>
      </c>
      <c r="BK122" s="254">
        <f>BK123</f>
        <v>0</v>
      </c>
    </row>
    <row r="123" spans="2:63" s="255" customFormat="1" ht="25.9" customHeight="1">
      <c r="B123" s="256"/>
      <c r="D123" s="257" t="s">
        <v>71</v>
      </c>
      <c r="E123" s="258" t="s">
        <v>798</v>
      </c>
      <c r="F123" s="258" t="s">
        <v>799</v>
      </c>
      <c r="J123" s="259">
        <f>BK123</f>
        <v>0</v>
      </c>
      <c r="L123" s="256"/>
      <c r="M123" s="260"/>
      <c r="N123" s="261"/>
      <c r="O123" s="261"/>
      <c r="P123" s="262">
        <f>P124</f>
        <v>0</v>
      </c>
      <c r="Q123" s="261"/>
      <c r="R123" s="262">
        <f>R124</f>
        <v>0</v>
      </c>
      <c r="S123" s="261"/>
      <c r="T123" s="263">
        <f>T124</f>
        <v>0</v>
      </c>
      <c r="AR123" s="257" t="s">
        <v>81</v>
      </c>
      <c r="AT123" s="264" t="s">
        <v>71</v>
      </c>
      <c r="AU123" s="264" t="s">
        <v>72</v>
      </c>
      <c r="AY123" s="257" t="s">
        <v>158</v>
      </c>
      <c r="BK123" s="265">
        <f>BK124</f>
        <v>0</v>
      </c>
    </row>
    <row r="124" spans="2:63" s="255" customFormat="1" ht="22.9" customHeight="1">
      <c r="B124" s="256"/>
      <c r="D124" s="257" t="s">
        <v>71</v>
      </c>
      <c r="E124" s="266" t="s">
        <v>965</v>
      </c>
      <c r="F124" s="266" t="s">
        <v>966</v>
      </c>
      <c r="J124" s="267">
        <f>BK124</f>
        <v>0</v>
      </c>
      <c r="L124" s="256"/>
      <c r="M124" s="260"/>
      <c r="N124" s="261"/>
      <c r="O124" s="261"/>
      <c r="P124" s="262">
        <f>P125</f>
        <v>0</v>
      </c>
      <c r="Q124" s="261"/>
      <c r="R124" s="262">
        <f>R125</f>
        <v>0</v>
      </c>
      <c r="S124" s="261"/>
      <c r="T124" s="263">
        <f>T125</f>
        <v>0</v>
      </c>
      <c r="AR124" s="257" t="s">
        <v>81</v>
      </c>
      <c r="AT124" s="264" t="s">
        <v>71</v>
      </c>
      <c r="AU124" s="264" t="s">
        <v>79</v>
      </c>
      <c r="AY124" s="257" t="s">
        <v>158</v>
      </c>
      <c r="BK124" s="265">
        <f>BK125</f>
        <v>0</v>
      </c>
    </row>
    <row r="125" spans="1:65" s="190" customFormat="1" ht="16.5" customHeight="1">
      <c r="A125" s="187"/>
      <c r="B125" s="188"/>
      <c r="C125" s="268" t="s">
        <v>79</v>
      </c>
      <c r="D125" s="268" t="s">
        <v>160</v>
      </c>
      <c r="E125" s="269" t="s">
        <v>968</v>
      </c>
      <c r="F125" s="270" t="s">
        <v>969</v>
      </c>
      <c r="G125" s="271" t="s">
        <v>970</v>
      </c>
      <c r="H125" s="272">
        <v>1</v>
      </c>
      <c r="I125" s="152">
        <f>'C 05 EI'!E29</f>
        <v>0</v>
      </c>
      <c r="J125" s="273">
        <f>ROUND(I125*H125,2)</f>
        <v>0</v>
      </c>
      <c r="K125" s="274"/>
      <c r="L125" s="188"/>
      <c r="M125" s="308" t="s">
        <v>1</v>
      </c>
      <c r="N125" s="309" t="s">
        <v>37</v>
      </c>
      <c r="O125" s="310"/>
      <c r="P125" s="311">
        <f>O125*H125</f>
        <v>0</v>
      </c>
      <c r="Q125" s="311">
        <v>0</v>
      </c>
      <c r="R125" s="311">
        <f>Q125*H125</f>
        <v>0</v>
      </c>
      <c r="S125" s="311">
        <v>0</v>
      </c>
      <c r="T125" s="312">
        <f>S125*H125</f>
        <v>0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R125" s="280" t="s">
        <v>239</v>
      </c>
      <c r="AT125" s="280" t="s">
        <v>160</v>
      </c>
      <c r="AU125" s="280" t="s">
        <v>81</v>
      </c>
      <c r="AY125" s="180" t="s">
        <v>158</v>
      </c>
      <c r="BE125" s="281">
        <f>IF(N125="základní",J125,0)</f>
        <v>0</v>
      </c>
      <c r="BF125" s="281">
        <f>IF(N125="snížená",J125,0)</f>
        <v>0</v>
      </c>
      <c r="BG125" s="281">
        <f>IF(N125="zákl. přenesená",J125,0)</f>
        <v>0</v>
      </c>
      <c r="BH125" s="281">
        <f>IF(N125="sníž. přenesená",J125,0)</f>
        <v>0</v>
      </c>
      <c r="BI125" s="281">
        <f>IF(N125="nulová",J125,0)</f>
        <v>0</v>
      </c>
      <c r="BJ125" s="180" t="s">
        <v>79</v>
      </c>
      <c r="BK125" s="281">
        <f>ROUND(I125*H125,2)</f>
        <v>0</v>
      </c>
      <c r="BL125" s="180" t="s">
        <v>239</v>
      </c>
      <c r="BM125" s="280" t="s">
        <v>1386</v>
      </c>
    </row>
    <row r="126" spans="1:31" s="190" customFormat="1" ht="6.95" customHeight="1">
      <c r="A126" s="187"/>
      <c r="B126" s="219"/>
      <c r="C126" s="220"/>
      <c r="D126" s="220"/>
      <c r="E126" s="220"/>
      <c r="F126" s="220"/>
      <c r="G126" s="220"/>
      <c r="H126" s="220"/>
      <c r="I126" s="220"/>
      <c r="J126" s="220"/>
      <c r="K126" s="220"/>
      <c r="L126" s="188"/>
      <c r="M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</sheetData>
  <sheetProtection algorithmName="SHA-512" hashValue="szCpRpeo0Z6lLX7D1MO6bLictL4bC3x4EzK+7PSqQq62tqgjJsstWNqPZuzE/IA85hmVdmFT6rrMZibk+qT0GA==" saltValue="/swY0dBDE+8hPtUv/pNIOQ==" spinCount="100000" sheet="1" objects="1" scenarios="1"/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 topLeftCell="A1"/>
  </sheetViews>
  <sheetFormatPr defaultColWidth="9.140625" defaultRowHeight="12"/>
  <cols>
    <col min="1" max="1" width="56.00390625" style="1" customWidth="1"/>
    <col min="2" max="2" width="11.140625" style="161" customWidth="1"/>
    <col min="3" max="3" width="12.140625" style="177" customWidth="1"/>
    <col min="4" max="4" width="11.8515625" style="162" customWidth="1"/>
    <col min="5" max="5" width="10.8515625" style="163" customWidth="1"/>
    <col min="6" max="256" width="9.28125" style="1" customWidth="1"/>
    <col min="257" max="257" width="56.00390625" style="1" customWidth="1"/>
    <col min="258" max="258" width="11.140625" style="1" customWidth="1"/>
    <col min="259" max="259" width="12.140625" style="1" customWidth="1"/>
    <col min="260" max="260" width="11.8515625" style="1" customWidth="1"/>
    <col min="261" max="261" width="10.8515625" style="1" customWidth="1"/>
    <col min="262" max="512" width="9.28125" style="1" customWidth="1"/>
    <col min="513" max="513" width="56.00390625" style="1" customWidth="1"/>
    <col min="514" max="514" width="11.140625" style="1" customWidth="1"/>
    <col min="515" max="515" width="12.140625" style="1" customWidth="1"/>
    <col min="516" max="516" width="11.8515625" style="1" customWidth="1"/>
    <col min="517" max="517" width="10.8515625" style="1" customWidth="1"/>
    <col min="518" max="768" width="9.28125" style="1" customWidth="1"/>
    <col min="769" max="769" width="56.00390625" style="1" customWidth="1"/>
    <col min="770" max="770" width="11.140625" style="1" customWidth="1"/>
    <col min="771" max="771" width="12.140625" style="1" customWidth="1"/>
    <col min="772" max="772" width="11.8515625" style="1" customWidth="1"/>
    <col min="773" max="773" width="10.8515625" style="1" customWidth="1"/>
    <col min="774" max="1024" width="9.28125" style="1" customWidth="1"/>
    <col min="1025" max="1025" width="56.00390625" style="1" customWidth="1"/>
    <col min="1026" max="1026" width="11.140625" style="1" customWidth="1"/>
    <col min="1027" max="1027" width="12.140625" style="1" customWidth="1"/>
    <col min="1028" max="1028" width="11.8515625" style="1" customWidth="1"/>
    <col min="1029" max="1029" width="10.8515625" style="1" customWidth="1"/>
    <col min="1030" max="1280" width="9.28125" style="1" customWidth="1"/>
    <col min="1281" max="1281" width="56.00390625" style="1" customWidth="1"/>
    <col min="1282" max="1282" width="11.140625" style="1" customWidth="1"/>
    <col min="1283" max="1283" width="12.140625" style="1" customWidth="1"/>
    <col min="1284" max="1284" width="11.8515625" style="1" customWidth="1"/>
    <col min="1285" max="1285" width="10.8515625" style="1" customWidth="1"/>
    <col min="1286" max="1536" width="9.28125" style="1" customWidth="1"/>
    <col min="1537" max="1537" width="56.00390625" style="1" customWidth="1"/>
    <col min="1538" max="1538" width="11.140625" style="1" customWidth="1"/>
    <col min="1539" max="1539" width="12.140625" style="1" customWidth="1"/>
    <col min="1540" max="1540" width="11.8515625" style="1" customWidth="1"/>
    <col min="1541" max="1541" width="10.8515625" style="1" customWidth="1"/>
    <col min="1542" max="1792" width="9.28125" style="1" customWidth="1"/>
    <col min="1793" max="1793" width="56.00390625" style="1" customWidth="1"/>
    <col min="1794" max="1794" width="11.140625" style="1" customWidth="1"/>
    <col min="1795" max="1795" width="12.140625" style="1" customWidth="1"/>
    <col min="1796" max="1796" width="11.8515625" style="1" customWidth="1"/>
    <col min="1797" max="1797" width="10.8515625" style="1" customWidth="1"/>
    <col min="1798" max="2048" width="9.28125" style="1" customWidth="1"/>
    <col min="2049" max="2049" width="56.00390625" style="1" customWidth="1"/>
    <col min="2050" max="2050" width="11.140625" style="1" customWidth="1"/>
    <col min="2051" max="2051" width="12.140625" style="1" customWidth="1"/>
    <col min="2052" max="2052" width="11.8515625" style="1" customWidth="1"/>
    <col min="2053" max="2053" width="10.8515625" style="1" customWidth="1"/>
    <col min="2054" max="2304" width="9.28125" style="1" customWidth="1"/>
    <col min="2305" max="2305" width="56.00390625" style="1" customWidth="1"/>
    <col min="2306" max="2306" width="11.140625" style="1" customWidth="1"/>
    <col min="2307" max="2307" width="12.140625" style="1" customWidth="1"/>
    <col min="2308" max="2308" width="11.8515625" style="1" customWidth="1"/>
    <col min="2309" max="2309" width="10.8515625" style="1" customWidth="1"/>
    <col min="2310" max="2560" width="9.28125" style="1" customWidth="1"/>
    <col min="2561" max="2561" width="56.00390625" style="1" customWidth="1"/>
    <col min="2562" max="2562" width="11.140625" style="1" customWidth="1"/>
    <col min="2563" max="2563" width="12.140625" style="1" customWidth="1"/>
    <col min="2564" max="2564" width="11.8515625" style="1" customWidth="1"/>
    <col min="2565" max="2565" width="10.8515625" style="1" customWidth="1"/>
    <col min="2566" max="2816" width="9.28125" style="1" customWidth="1"/>
    <col min="2817" max="2817" width="56.00390625" style="1" customWidth="1"/>
    <col min="2818" max="2818" width="11.140625" style="1" customWidth="1"/>
    <col min="2819" max="2819" width="12.140625" style="1" customWidth="1"/>
    <col min="2820" max="2820" width="11.8515625" style="1" customWidth="1"/>
    <col min="2821" max="2821" width="10.8515625" style="1" customWidth="1"/>
    <col min="2822" max="3072" width="9.28125" style="1" customWidth="1"/>
    <col min="3073" max="3073" width="56.00390625" style="1" customWidth="1"/>
    <col min="3074" max="3074" width="11.140625" style="1" customWidth="1"/>
    <col min="3075" max="3075" width="12.140625" style="1" customWidth="1"/>
    <col min="3076" max="3076" width="11.8515625" style="1" customWidth="1"/>
    <col min="3077" max="3077" width="10.8515625" style="1" customWidth="1"/>
    <col min="3078" max="3328" width="9.28125" style="1" customWidth="1"/>
    <col min="3329" max="3329" width="56.00390625" style="1" customWidth="1"/>
    <col min="3330" max="3330" width="11.140625" style="1" customWidth="1"/>
    <col min="3331" max="3331" width="12.140625" style="1" customWidth="1"/>
    <col min="3332" max="3332" width="11.8515625" style="1" customWidth="1"/>
    <col min="3333" max="3333" width="10.8515625" style="1" customWidth="1"/>
    <col min="3334" max="3584" width="9.28125" style="1" customWidth="1"/>
    <col min="3585" max="3585" width="56.00390625" style="1" customWidth="1"/>
    <col min="3586" max="3586" width="11.140625" style="1" customWidth="1"/>
    <col min="3587" max="3587" width="12.140625" style="1" customWidth="1"/>
    <col min="3588" max="3588" width="11.8515625" style="1" customWidth="1"/>
    <col min="3589" max="3589" width="10.8515625" style="1" customWidth="1"/>
    <col min="3590" max="3840" width="9.28125" style="1" customWidth="1"/>
    <col min="3841" max="3841" width="56.00390625" style="1" customWidth="1"/>
    <col min="3842" max="3842" width="11.140625" style="1" customWidth="1"/>
    <col min="3843" max="3843" width="12.140625" style="1" customWidth="1"/>
    <col min="3844" max="3844" width="11.8515625" style="1" customWidth="1"/>
    <col min="3845" max="3845" width="10.8515625" style="1" customWidth="1"/>
    <col min="3846" max="4096" width="9.28125" style="1" customWidth="1"/>
    <col min="4097" max="4097" width="56.00390625" style="1" customWidth="1"/>
    <col min="4098" max="4098" width="11.140625" style="1" customWidth="1"/>
    <col min="4099" max="4099" width="12.140625" style="1" customWidth="1"/>
    <col min="4100" max="4100" width="11.8515625" style="1" customWidth="1"/>
    <col min="4101" max="4101" width="10.8515625" style="1" customWidth="1"/>
    <col min="4102" max="4352" width="9.28125" style="1" customWidth="1"/>
    <col min="4353" max="4353" width="56.00390625" style="1" customWidth="1"/>
    <col min="4354" max="4354" width="11.140625" style="1" customWidth="1"/>
    <col min="4355" max="4355" width="12.140625" style="1" customWidth="1"/>
    <col min="4356" max="4356" width="11.8515625" style="1" customWidth="1"/>
    <col min="4357" max="4357" width="10.8515625" style="1" customWidth="1"/>
    <col min="4358" max="4608" width="9.28125" style="1" customWidth="1"/>
    <col min="4609" max="4609" width="56.00390625" style="1" customWidth="1"/>
    <col min="4610" max="4610" width="11.140625" style="1" customWidth="1"/>
    <col min="4611" max="4611" width="12.140625" style="1" customWidth="1"/>
    <col min="4612" max="4612" width="11.8515625" style="1" customWidth="1"/>
    <col min="4613" max="4613" width="10.8515625" style="1" customWidth="1"/>
    <col min="4614" max="4864" width="9.28125" style="1" customWidth="1"/>
    <col min="4865" max="4865" width="56.00390625" style="1" customWidth="1"/>
    <col min="4866" max="4866" width="11.140625" style="1" customWidth="1"/>
    <col min="4867" max="4867" width="12.140625" style="1" customWidth="1"/>
    <col min="4868" max="4868" width="11.8515625" style="1" customWidth="1"/>
    <col min="4869" max="4869" width="10.8515625" style="1" customWidth="1"/>
    <col min="4870" max="5120" width="9.28125" style="1" customWidth="1"/>
    <col min="5121" max="5121" width="56.00390625" style="1" customWidth="1"/>
    <col min="5122" max="5122" width="11.140625" style="1" customWidth="1"/>
    <col min="5123" max="5123" width="12.140625" style="1" customWidth="1"/>
    <col min="5124" max="5124" width="11.8515625" style="1" customWidth="1"/>
    <col min="5125" max="5125" width="10.8515625" style="1" customWidth="1"/>
    <col min="5126" max="5376" width="9.28125" style="1" customWidth="1"/>
    <col min="5377" max="5377" width="56.00390625" style="1" customWidth="1"/>
    <col min="5378" max="5378" width="11.140625" style="1" customWidth="1"/>
    <col min="5379" max="5379" width="12.140625" style="1" customWidth="1"/>
    <col min="5380" max="5380" width="11.8515625" style="1" customWidth="1"/>
    <col min="5381" max="5381" width="10.8515625" style="1" customWidth="1"/>
    <col min="5382" max="5632" width="9.28125" style="1" customWidth="1"/>
    <col min="5633" max="5633" width="56.00390625" style="1" customWidth="1"/>
    <col min="5634" max="5634" width="11.140625" style="1" customWidth="1"/>
    <col min="5635" max="5635" width="12.140625" style="1" customWidth="1"/>
    <col min="5636" max="5636" width="11.8515625" style="1" customWidth="1"/>
    <col min="5637" max="5637" width="10.8515625" style="1" customWidth="1"/>
    <col min="5638" max="5888" width="9.28125" style="1" customWidth="1"/>
    <col min="5889" max="5889" width="56.00390625" style="1" customWidth="1"/>
    <col min="5890" max="5890" width="11.140625" style="1" customWidth="1"/>
    <col min="5891" max="5891" width="12.140625" style="1" customWidth="1"/>
    <col min="5892" max="5892" width="11.8515625" style="1" customWidth="1"/>
    <col min="5893" max="5893" width="10.8515625" style="1" customWidth="1"/>
    <col min="5894" max="6144" width="9.28125" style="1" customWidth="1"/>
    <col min="6145" max="6145" width="56.00390625" style="1" customWidth="1"/>
    <col min="6146" max="6146" width="11.140625" style="1" customWidth="1"/>
    <col min="6147" max="6147" width="12.140625" style="1" customWidth="1"/>
    <col min="6148" max="6148" width="11.8515625" style="1" customWidth="1"/>
    <col min="6149" max="6149" width="10.8515625" style="1" customWidth="1"/>
    <col min="6150" max="6400" width="9.28125" style="1" customWidth="1"/>
    <col min="6401" max="6401" width="56.00390625" style="1" customWidth="1"/>
    <col min="6402" max="6402" width="11.140625" style="1" customWidth="1"/>
    <col min="6403" max="6403" width="12.140625" style="1" customWidth="1"/>
    <col min="6404" max="6404" width="11.8515625" style="1" customWidth="1"/>
    <col min="6405" max="6405" width="10.8515625" style="1" customWidth="1"/>
    <col min="6406" max="6656" width="9.28125" style="1" customWidth="1"/>
    <col min="6657" max="6657" width="56.00390625" style="1" customWidth="1"/>
    <col min="6658" max="6658" width="11.140625" style="1" customWidth="1"/>
    <col min="6659" max="6659" width="12.140625" style="1" customWidth="1"/>
    <col min="6660" max="6660" width="11.8515625" style="1" customWidth="1"/>
    <col min="6661" max="6661" width="10.8515625" style="1" customWidth="1"/>
    <col min="6662" max="6912" width="9.28125" style="1" customWidth="1"/>
    <col min="6913" max="6913" width="56.00390625" style="1" customWidth="1"/>
    <col min="6914" max="6914" width="11.140625" style="1" customWidth="1"/>
    <col min="6915" max="6915" width="12.140625" style="1" customWidth="1"/>
    <col min="6916" max="6916" width="11.8515625" style="1" customWidth="1"/>
    <col min="6917" max="6917" width="10.8515625" style="1" customWidth="1"/>
    <col min="6918" max="7168" width="9.28125" style="1" customWidth="1"/>
    <col min="7169" max="7169" width="56.00390625" style="1" customWidth="1"/>
    <col min="7170" max="7170" width="11.140625" style="1" customWidth="1"/>
    <col min="7171" max="7171" width="12.140625" style="1" customWidth="1"/>
    <col min="7172" max="7172" width="11.8515625" style="1" customWidth="1"/>
    <col min="7173" max="7173" width="10.8515625" style="1" customWidth="1"/>
    <col min="7174" max="7424" width="9.28125" style="1" customWidth="1"/>
    <col min="7425" max="7425" width="56.00390625" style="1" customWidth="1"/>
    <col min="7426" max="7426" width="11.140625" style="1" customWidth="1"/>
    <col min="7427" max="7427" width="12.140625" style="1" customWidth="1"/>
    <col min="7428" max="7428" width="11.8515625" style="1" customWidth="1"/>
    <col min="7429" max="7429" width="10.8515625" style="1" customWidth="1"/>
    <col min="7430" max="7680" width="9.28125" style="1" customWidth="1"/>
    <col min="7681" max="7681" width="56.00390625" style="1" customWidth="1"/>
    <col min="7682" max="7682" width="11.140625" style="1" customWidth="1"/>
    <col min="7683" max="7683" width="12.140625" style="1" customWidth="1"/>
    <col min="7684" max="7684" width="11.8515625" style="1" customWidth="1"/>
    <col min="7685" max="7685" width="10.8515625" style="1" customWidth="1"/>
    <col min="7686" max="7936" width="9.28125" style="1" customWidth="1"/>
    <col min="7937" max="7937" width="56.00390625" style="1" customWidth="1"/>
    <col min="7938" max="7938" width="11.140625" style="1" customWidth="1"/>
    <col min="7939" max="7939" width="12.140625" style="1" customWidth="1"/>
    <col min="7940" max="7940" width="11.8515625" style="1" customWidth="1"/>
    <col min="7941" max="7941" width="10.8515625" style="1" customWidth="1"/>
    <col min="7942" max="8192" width="9.28125" style="1" customWidth="1"/>
    <col min="8193" max="8193" width="56.00390625" style="1" customWidth="1"/>
    <col min="8194" max="8194" width="11.140625" style="1" customWidth="1"/>
    <col min="8195" max="8195" width="12.140625" style="1" customWidth="1"/>
    <col min="8196" max="8196" width="11.8515625" style="1" customWidth="1"/>
    <col min="8197" max="8197" width="10.8515625" style="1" customWidth="1"/>
    <col min="8198" max="8448" width="9.28125" style="1" customWidth="1"/>
    <col min="8449" max="8449" width="56.00390625" style="1" customWidth="1"/>
    <col min="8450" max="8450" width="11.140625" style="1" customWidth="1"/>
    <col min="8451" max="8451" width="12.140625" style="1" customWidth="1"/>
    <col min="8452" max="8452" width="11.8515625" style="1" customWidth="1"/>
    <col min="8453" max="8453" width="10.8515625" style="1" customWidth="1"/>
    <col min="8454" max="8704" width="9.28125" style="1" customWidth="1"/>
    <col min="8705" max="8705" width="56.00390625" style="1" customWidth="1"/>
    <col min="8706" max="8706" width="11.140625" style="1" customWidth="1"/>
    <col min="8707" max="8707" width="12.140625" style="1" customWidth="1"/>
    <col min="8708" max="8708" width="11.8515625" style="1" customWidth="1"/>
    <col min="8709" max="8709" width="10.8515625" style="1" customWidth="1"/>
    <col min="8710" max="8960" width="9.28125" style="1" customWidth="1"/>
    <col min="8961" max="8961" width="56.00390625" style="1" customWidth="1"/>
    <col min="8962" max="8962" width="11.140625" style="1" customWidth="1"/>
    <col min="8963" max="8963" width="12.140625" style="1" customWidth="1"/>
    <col min="8964" max="8964" width="11.8515625" style="1" customWidth="1"/>
    <col min="8965" max="8965" width="10.8515625" style="1" customWidth="1"/>
    <col min="8966" max="9216" width="9.28125" style="1" customWidth="1"/>
    <col min="9217" max="9217" width="56.00390625" style="1" customWidth="1"/>
    <col min="9218" max="9218" width="11.140625" style="1" customWidth="1"/>
    <col min="9219" max="9219" width="12.140625" style="1" customWidth="1"/>
    <col min="9220" max="9220" width="11.8515625" style="1" customWidth="1"/>
    <col min="9221" max="9221" width="10.8515625" style="1" customWidth="1"/>
    <col min="9222" max="9472" width="9.28125" style="1" customWidth="1"/>
    <col min="9473" max="9473" width="56.00390625" style="1" customWidth="1"/>
    <col min="9474" max="9474" width="11.140625" style="1" customWidth="1"/>
    <col min="9475" max="9475" width="12.140625" style="1" customWidth="1"/>
    <col min="9476" max="9476" width="11.8515625" style="1" customWidth="1"/>
    <col min="9477" max="9477" width="10.8515625" style="1" customWidth="1"/>
    <col min="9478" max="9728" width="9.28125" style="1" customWidth="1"/>
    <col min="9729" max="9729" width="56.00390625" style="1" customWidth="1"/>
    <col min="9730" max="9730" width="11.140625" style="1" customWidth="1"/>
    <col min="9731" max="9731" width="12.140625" style="1" customWidth="1"/>
    <col min="9732" max="9732" width="11.8515625" style="1" customWidth="1"/>
    <col min="9733" max="9733" width="10.8515625" style="1" customWidth="1"/>
    <col min="9734" max="9984" width="9.28125" style="1" customWidth="1"/>
    <col min="9985" max="9985" width="56.00390625" style="1" customWidth="1"/>
    <col min="9986" max="9986" width="11.140625" style="1" customWidth="1"/>
    <col min="9987" max="9987" width="12.140625" style="1" customWidth="1"/>
    <col min="9988" max="9988" width="11.8515625" style="1" customWidth="1"/>
    <col min="9989" max="9989" width="10.8515625" style="1" customWidth="1"/>
    <col min="9990" max="10240" width="9.28125" style="1" customWidth="1"/>
    <col min="10241" max="10241" width="56.00390625" style="1" customWidth="1"/>
    <col min="10242" max="10242" width="11.140625" style="1" customWidth="1"/>
    <col min="10243" max="10243" width="12.140625" style="1" customWidth="1"/>
    <col min="10244" max="10244" width="11.8515625" style="1" customWidth="1"/>
    <col min="10245" max="10245" width="10.8515625" style="1" customWidth="1"/>
    <col min="10246" max="10496" width="9.28125" style="1" customWidth="1"/>
    <col min="10497" max="10497" width="56.00390625" style="1" customWidth="1"/>
    <col min="10498" max="10498" width="11.140625" style="1" customWidth="1"/>
    <col min="10499" max="10499" width="12.140625" style="1" customWidth="1"/>
    <col min="10500" max="10500" width="11.8515625" style="1" customWidth="1"/>
    <col min="10501" max="10501" width="10.8515625" style="1" customWidth="1"/>
    <col min="10502" max="10752" width="9.28125" style="1" customWidth="1"/>
    <col min="10753" max="10753" width="56.00390625" style="1" customWidth="1"/>
    <col min="10754" max="10754" width="11.140625" style="1" customWidth="1"/>
    <col min="10755" max="10755" width="12.140625" style="1" customWidth="1"/>
    <col min="10756" max="10756" width="11.8515625" style="1" customWidth="1"/>
    <col min="10757" max="10757" width="10.8515625" style="1" customWidth="1"/>
    <col min="10758" max="11008" width="9.28125" style="1" customWidth="1"/>
    <col min="11009" max="11009" width="56.00390625" style="1" customWidth="1"/>
    <col min="11010" max="11010" width="11.140625" style="1" customWidth="1"/>
    <col min="11011" max="11011" width="12.140625" style="1" customWidth="1"/>
    <col min="11012" max="11012" width="11.8515625" style="1" customWidth="1"/>
    <col min="11013" max="11013" width="10.8515625" style="1" customWidth="1"/>
    <col min="11014" max="11264" width="9.28125" style="1" customWidth="1"/>
    <col min="11265" max="11265" width="56.00390625" style="1" customWidth="1"/>
    <col min="11266" max="11266" width="11.140625" style="1" customWidth="1"/>
    <col min="11267" max="11267" width="12.140625" style="1" customWidth="1"/>
    <col min="11268" max="11268" width="11.8515625" style="1" customWidth="1"/>
    <col min="11269" max="11269" width="10.8515625" style="1" customWidth="1"/>
    <col min="11270" max="11520" width="9.28125" style="1" customWidth="1"/>
    <col min="11521" max="11521" width="56.00390625" style="1" customWidth="1"/>
    <col min="11522" max="11522" width="11.140625" style="1" customWidth="1"/>
    <col min="11523" max="11523" width="12.140625" style="1" customWidth="1"/>
    <col min="11524" max="11524" width="11.8515625" style="1" customWidth="1"/>
    <col min="11525" max="11525" width="10.8515625" style="1" customWidth="1"/>
    <col min="11526" max="11776" width="9.28125" style="1" customWidth="1"/>
    <col min="11777" max="11777" width="56.00390625" style="1" customWidth="1"/>
    <col min="11778" max="11778" width="11.140625" style="1" customWidth="1"/>
    <col min="11779" max="11779" width="12.140625" style="1" customWidth="1"/>
    <col min="11780" max="11780" width="11.8515625" style="1" customWidth="1"/>
    <col min="11781" max="11781" width="10.8515625" style="1" customWidth="1"/>
    <col min="11782" max="12032" width="9.28125" style="1" customWidth="1"/>
    <col min="12033" max="12033" width="56.00390625" style="1" customWidth="1"/>
    <col min="12034" max="12034" width="11.140625" style="1" customWidth="1"/>
    <col min="12035" max="12035" width="12.140625" style="1" customWidth="1"/>
    <col min="12036" max="12036" width="11.8515625" style="1" customWidth="1"/>
    <col min="12037" max="12037" width="10.8515625" style="1" customWidth="1"/>
    <col min="12038" max="12288" width="9.28125" style="1" customWidth="1"/>
    <col min="12289" max="12289" width="56.00390625" style="1" customWidth="1"/>
    <col min="12290" max="12290" width="11.140625" style="1" customWidth="1"/>
    <col min="12291" max="12291" width="12.140625" style="1" customWidth="1"/>
    <col min="12292" max="12292" width="11.8515625" style="1" customWidth="1"/>
    <col min="12293" max="12293" width="10.8515625" style="1" customWidth="1"/>
    <col min="12294" max="12544" width="9.28125" style="1" customWidth="1"/>
    <col min="12545" max="12545" width="56.00390625" style="1" customWidth="1"/>
    <col min="12546" max="12546" width="11.140625" style="1" customWidth="1"/>
    <col min="12547" max="12547" width="12.140625" style="1" customWidth="1"/>
    <col min="12548" max="12548" width="11.8515625" style="1" customWidth="1"/>
    <col min="12549" max="12549" width="10.8515625" style="1" customWidth="1"/>
    <col min="12550" max="12800" width="9.28125" style="1" customWidth="1"/>
    <col min="12801" max="12801" width="56.00390625" style="1" customWidth="1"/>
    <col min="12802" max="12802" width="11.140625" style="1" customWidth="1"/>
    <col min="12803" max="12803" width="12.140625" style="1" customWidth="1"/>
    <col min="12804" max="12804" width="11.8515625" style="1" customWidth="1"/>
    <col min="12805" max="12805" width="10.8515625" style="1" customWidth="1"/>
    <col min="12806" max="13056" width="9.28125" style="1" customWidth="1"/>
    <col min="13057" max="13057" width="56.00390625" style="1" customWidth="1"/>
    <col min="13058" max="13058" width="11.140625" style="1" customWidth="1"/>
    <col min="13059" max="13059" width="12.140625" style="1" customWidth="1"/>
    <col min="13060" max="13060" width="11.8515625" style="1" customWidth="1"/>
    <col min="13061" max="13061" width="10.8515625" style="1" customWidth="1"/>
    <col min="13062" max="13312" width="9.28125" style="1" customWidth="1"/>
    <col min="13313" max="13313" width="56.00390625" style="1" customWidth="1"/>
    <col min="13314" max="13314" width="11.140625" style="1" customWidth="1"/>
    <col min="13315" max="13315" width="12.140625" style="1" customWidth="1"/>
    <col min="13316" max="13316" width="11.8515625" style="1" customWidth="1"/>
    <col min="13317" max="13317" width="10.8515625" style="1" customWidth="1"/>
    <col min="13318" max="13568" width="9.28125" style="1" customWidth="1"/>
    <col min="13569" max="13569" width="56.00390625" style="1" customWidth="1"/>
    <col min="13570" max="13570" width="11.140625" style="1" customWidth="1"/>
    <col min="13571" max="13571" width="12.140625" style="1" customWidth="1"/>
    <col min="13572" max="13572" width="11.8515625" style="1" customWidth="1"/>
    <col min="13573" max="13573" width="10.8515625" style="1" customWidth="1"/>
    <col min="13574" max="13824" width="9.28125" style="1" customWidth="1"/>
    <col min="13825" max="13825" width="56.00390625" style="1" customWidth="1"/>
    <col min="13826" max="13826" width="11.140625" style="1" customWidth="1"/>
    <col min="13827" max="13827" width="12.140625" style="1" customWidth="1"/>
    <col min="13828" max="13828" width="11.8515625" style="1" customWidth="1"/>
    <col min="13829" max="13829" width="10.8515625" style="1" customWidth="1"/>
    <col min="13830" max="14080" width="9.28125" style="1" customWidth="1"/>
    <col min="14081" max="14081" width="56.00390625" style="1" customWidth="1"/>
    <col min="14082" max="14082" width="11.140625" style="1" customWidth="1"/>
    <col min="14083" max="14083" width="12.140625" style="1" customWidth="1"/>
    <col min="14084" max="14084" width="11.8515625" style="1" customWidth="1"/>
    <col min="14085" max="14085" width="10.8515625" style="1" customWidth="1"/>
    <col min="14086" max="14336" width="9.28125" style="1" customWidth="1"/>
    <col min="14337" max="14337" width="56.00390625" style="1" customWidth="1"/>
    <col min="14338" max="14338" width="11.140625" style="1" customWidth="1"/>
    <col min="14339" max="14339" width="12.140625" style="1" customWidth="1"/>
    <col min="14340" max="14340" width="11.8515625" style="1" customWidth="1"/>
    <col min="14341" max="14341" width="10.8515625" style="1" customWidth="1"/>
    <col min="14342" max="14592" width="9.28125" style="1" customWidth="1"/>
    <col min="14593" max="14593" width="56.00390625" style="1" customWidth="1"/>
    <col min="14594" max="14594" width="11.140625" style="1" customWidth="1"/>
    <col min="14595" max="14595" width="12.140625" style="1" customWidth="1"/>
    <col min="14596" max="14596" width="11.8515625" style="1" customWidth="1"/>
    <col min="14597" max="14597" width="10.8515625" style="1" customWidth="1"/>
    <col min="14598" max="14848" width="9.28125" style="1" customWidth="1"/>
    <col min="14849" max="14849" width="56.00390625" style="1" customWidth="1"/>
    <col min="14850" max="14850" width="11.140625" style="1" customWidth="1"/>
    <col min="14851" max="14851" width="12.140625" style="1" customWidth="1"/>
    <col min="14852" max="14852" width="11.8515625" style="1" customWidth="1"/>
    <col min="14853" max="14853" width="10.8515625" style="1" customWidth="1"/>
    <col min="14854" max="15104" width="9.28125" style="1" customWidth="1"/>
    <col min="15105" max="15105" width="56.00390625" style="1" customWidth="1"/>
    <col min="15106" max="15106" width="11.140625" style="1" customWidth="1"/>
    <col min="15107" max="15107" width="12.140625" style="1" customWidth="1"/>
    <col min="15108" max="15108" width="11.8515625" style="1" customWidth="1"/>
    <col min="15109" max="15109" width="10.8515625" style="1" customWidth="1"/>
    <col min="15110" max="15360" width="9.28125" style="1" customWidth="1"/>
    <col min="15361" max="15361" width="56.00390625" style="1" customWidth="1"/>
    <col min="15362" max="15362" width="11.140625" style="1" customWidth="1"/>
    <col min="15363" max="15363" width="12.140625" style="1" customWidth="1"/>
    <col min="15364" max="15364" width="11.8515625" style="1" customWidth="1"/>
    <col min="15365" max="15365" width="10.8515625" style="1" customWidth="1"/>
    <col min="15366" max="15616" width="9.28125" style="1" customWidth="1"/>
    <col min="15617" max="15617" width="56.00390625" style="1" customWidth="1"/>
    <col min="15618" max="15618" width="11.140625" style="1" customWidth="1"/>
    <col min="15619" max="15619" width="12.140625" style="1" customWidth="1"/>
    <col min="15620" max="15620" width="11.8515625" style="1" customWidth="1"/>
    <col min="15621" max="15621" width="10.8515625" style="1" customWidth="1"/>
    <col min="15622" max="15872" width="9.28125" style="1" customWidth="1"/>
    <col min="15873" max="15873" width="56.00390625" style="1" customWidth="1"/>
    <col min="15874" max="15874" width="11.140625" style="1" customWidth="1"/>
    <col min="15875" max="15875" width="12.140625" style="1" customWidth="1"/>
    <col min="15876" max="15876" width="11.8515625" style="1" customWidth="1"/>
    <col min="15877" max="15877" width="10.8515625" style="1" customWidth="1"/>
    <col min="15878" max="16128" width="9.28125" style="1" customWidth="1"/>
    <col min="16129" max="16129" width="56.00390625" style="1" customWidth="1"/>
    <col min="16130" max="16130" width="11.140625" style="1" customWidth="1"/>
    <col min="16131" max="16131" width="12.140625" style="1" customWidth="1"/>
    <col min="16132" max="16132" width="11.8515625" style="1" customWidth="1"/>
    <col min="16133" max="16133" width="10.8515625" style="1" customWidth="1"/>
    <col min="16134" max="16384" width="9.28125" style="1" customWidth="1"/>
  </cols>
  <sheetData>
    <row r="1" spans="1:3" ht="12.75">
      <c r="A1" s="160"/>
      <c r="C1" s="161"/>
    </row>
    <row r="2" spans="1:3" ht="12.75">
      <c r="A2" s="160" t="s">
        <v>1447</v>
      </c>
      <c r="C2" s="161"/>
    </row>
    <row r="3" ht="12">
      <c r="C3" s="161"/>
    </row>
    <row r="4" ht="12">
      <c r="C4" s="161"/>
    </row>
    <row r="5" spans="1:5" ht="12">
      <c r="A5" s="164" t="s">
        <v>1394</v>
      </c>
      <c r="B5" s="165" t="s">
        <v>1395</v>
      </c>
      <c r="C5" s="166" t="s">
        <v>1396</v>
      </c>
      <c r="D5" s="167" t="s">
        <v>1397</v>
      </c>
      <c r="E5" s="166" t="s">
        <v>1398</v>
      </c>
    </row>
    <row r="6" spans="1:5" ht="12">
      <c r="A6" s="164"/>
      <c r="B6" s="165"/>
      <c r="C6" s="166"/>
      <c r="D6" s="168"/>
      <c r="E6" s="168"/>
    </row>
    <row r="7" spans="1:5" ht="12.75">
      <c r="A7" s="169" t="s">
        <v>1399</v>
      </c>
      <c r="B7" s="165"/>
      <c r="C7" s="166"/>
      <c r="D7" s="168"/>
      <c r="E7" s="168"/>
    </row>
    <row r="8" spans="1:5" ht="12">
      <c r="A8" s="170" t="s">
        <v>1400</v>
      </c>
      <c r="B8" s="171" t="s">
        <v>1401</v>
      </c>
      <c r="C8" s="166">
        <v>1</v>
      </c>
      <c r="D8" s="313"/>
      <c r="E8" s="168">
        <f aca="true" t="shared" si="0" ref="E8:E21">SUM(C8*D8)</f>
        <v>0</v>
      </c>
    </row>
    <row r="9" spans="1:5" ht="12">
      <c r="A9" s="170" t="s">
        <v>1448</v>
      </c>
      <c r="B9" s="171" t="s">
        <v>1449</v>
      </c>
      <c r="C9" s="166">
        <v>10</v>
      </c>
      <c r="D9" s="313"/>
      <c r="E9" s="168">
        <f t="shared" si="0"/>
        <v>0</v>
      </c>
    </row>
    <row r="10" spans="1:5" ht="12">
      <c r="A10" s="170" t="s">
        <v>1460</v>
      </c>
      <c r="B10" s="171" t="s">
        <v>226</v>
      </c>
      <c r="C10" s="166">
        <v>5</v>
      </c>
      <c r="D10" s="313"/>
      <c r="E10" s="168">
        <f t="shared" si="0"/>
        <v>0</v>
      </c>
    </row>
    <row r="11" spans="1:5" ht="12">
      <c r="A11" s="170" t="s">
        <v>1450</v>
      </c>
      <c r="B11" s="171" t="s">
        <v>226</v>
      </c>
      <c r="C11" s="166">
        <v>15</v>
      </c>
      <c r="D11" s="313"/>
      <c r="E11" s="168">
        <f t="shared" si="0"/>
        <v>0</v>
      </c>
    </row>
    <row r="12" spans="1:5" ht="12">
      <c r="A12" s="170" t="s">
        <v>1402</v>
      </c>
      <c r="B12" s="171" t="s">
        <v>1401</v>
      </c>
      <c r="C12" s="166">
        <v>4</v>
      </c>
      <c r="D12" s="313"/>
      <c r="E12" s="168">
        <f t="shared" si="0"/>
        <v>0</v>
      </c>
    </row>
    <row r="13" spans="1:5" ht="12">
      <c r="A13" s="164"/>
      <c r="B13" s="165"/>
      <c r="C13" s="166"/>
      <c r="D13" s="168"/>
      <c r="E13" s="168"/>
    </row>
    <row r="14" spans="1:5" ht="12.75">
      <c r="A14" s="169" t="s">
        <v>1403</v>
      </c>
      <c r="B14" s="165"/>
      <c r="C14" s="166"/>
      <c r="D14" s="168"/>
      <c r="E14" s="168"/>
    </row>
    <row r="15" spans="1:5" ht="12">
      <c r="A15" s="170" t="s">
        <v>1409</v>
      </c>
      <c r="B15" s="171" t="s">
        <v>1405</v>
      </c>
      <c r="C15" s="166">
        <v>2</v>
      </c>
      <c r="D15" s="313"/>
      <c r="E15" s="168">
        <f aca="true" t="shared" si="1" ref="E15">SUM(C15*D15)</f>
        <v>0</v>
      </c>
    </row>
    <row r="16" spans="1:5" ht="12">
      <c r="A16" s="170" t="s">
        <v>1410</v>
      </c>
      <c r="B16" s="171" t="s">
        <v>1405</v>
      </c>
      <c r="C16" s="166">
        <v>4</v>
      </c>
      <c r="D16" s="313"/>
      <c r="E16" s="168">
        <f t="shared" si="0"/>
        <v>0</v>
      </c>
    </row>
    <row r="17" spans="1:5" ht="12">
      <c r="A17" s="170" t="s">
        <v>1451</v>
      </c>
      <c r="B17" s="171" t="s">
        <v>1405</v>
      </c>
      <c r="C17" s="166">
        <v>1</v>
      </c>
      <c r="D17" s="313"/>
      <c r="E17" s="168">
        <f t="shared" si="0"/>
        <v>0</v>
      </c>
    </row>
    <row r="18" spans="1:5" ht="12">
      <c r="A18" s="170" t="s">
        <v>1452</v>
      </c>
      <c r="B18" s="171" t="s">
        <v>226</v>
      </c>
      <c r="C18" s="166">
        <v>20</v>
      </c>
      <c r="D18" s="313"/>
      <c r="E18" s="168">
        <f t="shared" si="0"/>
        <v>0</v>
      </c>
    </row>
    <row r="19" spans="1:5" ht="12">
      <c r="A19" s="170" t="s">
        <v>1420</v>
      </c>
      <c r="B19" s="171" t="s">
        <v>226</v>
      </c>
      <c r="C19" s="166">
        <v>2</v>
      </c>
      <c r="D19" s="313"/>
      <c r="E19" s="168">
        <f t="shared" si="0"/>
        <v>0</v>
      </c>
    </row>
    <row r="20" spans="1:5" ht="12">
      <c r="A20" s="170" t="s">
        <v>1453</v>
      </c>
      <c r="B20" s="171" t="s">
        <v>1405</v>
      </c>
      <c r="C20" s="166">
        <v>1</v>
      </c>
      <c r="D20" s="313"/>
      <c r="E20" s="168">
        <f t="shared" si="0"/>
        <v>0</v>
      </c>
    </row>
    <row r="21" spans="1:5" ht="12">
      <c r="A21" s="170" t="s">
        <v>1423</v>
      </c>
      <c r="B21" s="171" t="s">
        <v>226</v>
      </c>
      <c r="C21" s="166">
        <v>20</v>
      </c>
      <c r="D21" s="313"/>
      <c r="E21" s="168">
        <f t="shared" si="0"/>
        <v>0</v>
      </c>
    </row>
    <row r="22" spans="1:5" ht="12">
      <c r="A22" s="170"/>
      <c r="B22" s="171"/>
      <c r="C22" s="166"/>
      <c r="D22" s="168"/>
      <c r="E22" s="168"/>
    </row>
    <row r="23" spans="1:5" ht="12">
      <c r="A23" s="170"/>
      <c r="B23" s="165"/>
      <c r="C23" s="166"/>
      <c r="D23" s="168"/>
      <c r="E23" s="168"/>
    </row>
    <row r="24" spans="1:5" ht="12.75">
      <c r="A24" s="160" t="s">
        <v>1442</v>
      </c>
      <c r="B24" s="173"/>
      <c r="C24" s="174"/>
      <c r="D24" s="175"/>
      <c r="E24" s="176">
        <f>SUM(E6:E22)</f>
        <v>0</v>
      </c>
    </row>
    <row r="25" spans="1:5" ht="12">
      <c r="A25" s="1" t="s">
        <v>1454</v>
      </c>
      <c r="E25" s="315"/>
    </row>
    <row r="26" spans="1:5" ht="12">
      <c r="A26" s="1" t="s">
        <v>1455</v>
      </c>
      <c r="B26" s="161" t="s">
        <v>1456</v>
      </c>
      <c r="C26" s="177">
        <v>0.05</v>
      </c>
      <c r="D26" s="314"/>
      <c r="E26" s="168">
        <f>SUM(C26*D26)</f>
        <v>0</v>
      </c>
    </row>
    <row r="27" spans="1:5" ht="12">
      <c r="A27" s="1" t="s">
        <v>1444</v>
      </c>
      <c r="B27" s="161" t="s">
        <v>1445</v>
      </c>
      <c r="C27" s="177">
        <v>2</v>
      </c>
      <c r="D27" s="314"/>
      <c r="E27" s="168">
        <f>SUM(C27*D27)</f>
        <v>0</v>
      </c>
    </row>
    <row r="29" spans="1:5" ht="12.75">
      <c r="A29" s="160" t="s">
        <v>1446</v>
      </c>
      <c r="E29" s="176">
        <f>SUM(E24:E27)</f>
        <v>0</v>
      </c>
    </row>
  </sheetData>
  <sheetProtection algorithmName="SHA-512" hashValue="FmIoysEwBzD55/blTsEPM9pRN+xzf0wwPNJACWJWZAfSdROVFRYig9o2g8ncLysBARU25AnNwS+tyR/ZJ5WpKA==" saltValue="wi6WOBzx5YvnDTy8rtHJ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11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5"/>
      <c r="L2" s="355" t="s">
        <v>5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4" t="s">
        <v>108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81</v>
      </c>
    </row>
    <row r="4" spans="2:46" s="1" customFormat="1" ht="24.95" customHeight="1">
      <c r="B4" s="17"/>
      <c r="D4" s="18" t="s">
        <v>115</v>
      </c>
      <c r="I4" s="95"/>
      <c r="L4" s="17"/>
      <c r="M4" s="97" t="s">
        <v>10</v>
      </c>
      <c r="AT4" s="14" t="s">
        <v>3</v>
      </c>
    </row>
    <row r="5" spans="2:12" s="1" customFormat="1" ht="6.95" customHeight="1">
      <c r="B5" s="17"/>
      <c r="I5" s="95"/>
      <c r="L5" s="17"/>
    </row>
    <row r="6" spans="2:12" s="1" customFormat="1" ht="12" customHeight="1">
      <c r="B6" s="17"/>
      <c r="D6" s="24" t="s">
        <v>16</v>
      </c>
      <c r="I6" s="95"/>
      <c r="L6" s="17"/>
    </row>
    <row r="7" spans="2:12" s="1" customFormat="1" ht="16.5" customHeight="1">
      <c r="B7" s="17"/>
      <c r="E7" s="378" t="str">
        <f>'Rekapitulace stavby'!K6</f>
        <v>Novostavba patrového parkoviště Bezručova IV, Benešov</v>
      </c>
      <c r="F7" s="379"/>
      <c r="G7" s="379"/>
      <c r="H7" s="379"/>
      <c r="I7" s="95"/>
      <c r="L7" s="17"/>
    </row>
    <row r="8" spans="1:31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9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327" t="s">
        <v>1387</v>
      </c>
      <c r="F9" s="377"/>
      <c r="G9" s="377"/>
      <c r="H9" s="377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99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99" t="s">
        <v>22</v>
      </c>
      <c r="J12" s="52">
        <f>'Rekapitulace stavby'!AN8</f>
        <v>44599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8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9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99" t="s">
        <v>25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8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99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380" t="str">
        <f>'Rekapitulace stavby'!E14</f>
        <v>Vyplň údaj</v>
      </c>
      <c r="F18" s="339"/>
      <c r="G18" s="339"/>
      <c r="H18" s="339"/>
      <c r="I18" s="99" t="s">
        <v>25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8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99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99" t="s">
        <v>25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8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99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99" t="s">
        <v>25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8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9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100"/>
      <c r="B27" s="101"/>
      <c r="C27" s="100"/>
      <c r="D27" s="100"/>
      <c r="E27" s="381" t="s">
        <v>1</v>
      </c>
      <c r="F27" s="381"/>
      <c r="G27" s="381"/>
      <c r="H27" s="381"/>
      <c r="I27" s="102"/>
      <c r="J27" s="100"/>
      <c r="K27" s="100"/>
      <c r="L27" s="103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10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5" t="s">
        <v>32</v>
      </c>
      <c r="E30" s="29"/>
      <c r="F30" s="29"/>
      <c r="G30" s="29"/>
      <c r="H30" s="29"/>
      <c r="I30" s="98"/>
      <c r="J30" s="68">
        <f>ROUND(J117,2)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106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7" t="s">
        <v>36</v>
      </c>
      <c r="E33" s="24" t="s">
        <v>37</v>
      </c>
      <c r="F33" s="108">
        <f>ROUND((SUM(BE117:BE118)),2)</f>
        <v>0</v>
      </c>
      <c r="G33" s="29"/>
      <c r="H33" s="29"/>
      <c r="I33" s="109">
        <v>0.21</v>
      </c>
      <c r="J33" s="108">
        <f>ROUND(((SUM(BE117:BE118))*I33),2)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38</v>
      </c>
      <c r="F34" s="108">
        <f>ROUND((SUM(BF117:BF118)),2)</f>
        <v>0</v>
      </c>
      <c r="G34" s="29"/>
      <c r="H34" s="29"/>
      <c r="I34" s="109">
        <v>0.15</v>
      </c>
      <c r="J34" s="108">
        <f>ROUND(((SUM(BF117:BF118))*I34),2)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39</v>
      </c>
      <c r="F35" s="108">
        <f>ROUND((SUM(BG117:BG118)),2)</f>
        <v>0</v>
      </c>
      <c r="G35" s="29"/>
      <c r="H35" s="29"/>
      <c r="I35" s="109">
        <v>0.21</v>
      </c>
      <c r="J35" s="10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40</v>
      </c>
      <c r="F36" s="108">
        <f>ROUND((SUM(BH117:BH118)),2)</f>
        <v>0</v>
      </c>
      <c r="G36" s="29"/>
      <c r="H36" s="29"/>
      <c r="I36" s="109">
        <v>0.15</v>
      </c>
      <c r="J36" s="10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41</v>
      </c>
      <c r="F37" s="108">
        <f>ROUND((SUM(BI117:BI118)),2)</f>
        <v>0</v>
      </c>
      <c r="G37" s="29"/>
      <c r="H37" s="29"/>
      <c r="I37" s="109">
        <v>0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10"/>
      <c r="D39" s="111" t="s">
        <v>42</v>
      </c>
      <c r="E39" s="57"/>
      <c r="F39" s="57"/>
      <c r="G39" s="112" t="s">
        <v>43</v>
      </c>
      <c r="H39" s="113" t="s">
        <v>44</v>
      </c>
      <c r="I39" s="114"/>
      <c r="J39" s="115">
        <f>SUM(J30:J37)</f>
        <v>0</v>
      </c>
      <c r="K39" s="116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I41" s="95"/>
      <c r="L41" s="17"/>
    </row>
    <row r="42" spans="2:12" s="1" customFormat="1" ht="14.45" customHeight="1">
      <c r="B42" s="17"/>
      <c r="I42" s="95"/>
      <c r="L42" s="17"/>
    </row>
    <row r="43" spans="2:12" s="1" customFormat="1" ht="14.45" customHeight="1">
      <c r="B43" s="17"/>
      <c r="I43" s="95"/>
      <c r="L43" s="17"/>
    </row>
    <row r="44" spans="2:12" s="1" customFormat="1" ht="14.45" customHeight="1">
      <c r="B44" s="17"/>
      <c r="I44" s="95"/>
      <c r="L44" s="17"/>
    </row>
    <row r="45" spans="2:12" s="1" customFormat="1" ht="14.45" customHeight="1">
      <c r="B45" s="17"/>
      <c r="I45" s="95"/>
      <c r="L45" s="17"/>
    </row>
    <row r="46" spans="2:12" s="1" customFormat="1" ht="14.45" customHeight="1">
      <c r="B46" s="17"/>
      <c r="I46" s="95"/>
      <c r="L46" s="17"/>
    </row>
    <row r="47" spans="2:12" s="1" customFormat="1" ht="14.45" customHeight="1">
      <c r="B47" s="17"/>
      <c r="I47" s="95"/>
      <c r="L47" s="17"/>
    </row>
    <row r="48" spans="2:12" s="1" customFormat="1" ht="14.45" customHeight="1">
      <c r="B48" s="17"/>
      <c r="I48" s="95"/>
      <c r="L48" s="17"/>
    </row>
    <row r="49" spans="2:12" s="1" customFormat="1" ht="14.45" customHeight="1">
      <c r="B49" s="17"/>
      <c r="I49" s="95"/>
      <c r="L49" s="17"/>
    </row>
    <row r="50" spans="2:12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117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118" t="s">
        <v>48</v>
      </c>
      <c r="G61" s="42" t="s">
        <v>47</v>
      </c>
      <c r="H61" s="32"/>
      <c r="I61" s="119"/>
      <c r="J61" s="120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118" t="s">
        <v>48</v>
      </c>
      <c r="G76" s="42" t="s">
        <v>47</v>
      </c>
      <c r="H76" s="32"/>
      <c r="I76" s="119"/>
      <c r="J76" s="120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120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378" t="str">
        <f>E7</f>
        <v>Novostavba patrového parkoviště Bezručova IV, Benešov</v>
      </c>
      <c r="F85" s="379"/>
      <c r="G85" s="379"/>
      <c r="H85" s="379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9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327" t="str">
        <f>E9</f>
        <v>IO 03 - Přeložky elektro VN a NN</v>
      </c>
      <c r="F87" s="377"/>
      <c r="G87" s="377"/>
      <c r="H87" s="377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99" t="s">
        <v>22</v>
      </c>
      <c r="J89" s="52">
        <f>IF(J12="","",J12)</f>
        <v>44599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99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99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24" t="s">
        <v>121</v>
      </c>
      <c r="D94" s="110"/>
      <c r="E94" s="110"/>
      <c r="F94" s="110"/>
      <c r="G94" s="110"/>
      <c r="H94" s="110"/>
      <c r="I94" s="125"/>
      <c r="J94" s="126" t="s">
        <v>122</v>
      </c>
      <c r="K94" s="11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7" t="s">
        <v>123</v>
      </c>
      <c r="D96" s="29"/>
      <c r="E96" s="29"/>
      <c r="F96" s="29"/>
      <c r="G96" s="29"/>
      <c r="H96" s="29"/>
      <c r="I96" s="98"/>
      <c r="J96" s="68">
        <f>J117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124</v>
      </c>
    </row>
    <row r="97" spans="2:12" s="9" customFormat="1" ht="24.95" customHeight="1">
      <c r="B97" s="128"/>
      <c r="D97" s="129" t="s">
        <v>1388</v>
      </c>
      <c r="E97" s="130"/>
      <c r="F97" s="130"/>
      <c r="G97" s="130"/>
      <c r="H97" s="130"/>
      <c r="I97" s="131"/>
      <c r="J97" s="132">
        <f>J118</f>
        <v>0</v>
      </c>
      <c r="L97" s="128"/>
    </row>
    <row r="98" spans="1:31" s="2" customFormat="1" ht="21.75" customHeight="1">
      <c r="A98" s="29"/>
      <c r="B98" s="30"/>
      <c r="C98" s="29"/>
      <c r="D98" s="29"/>
      <c r="E98" s="29"/>
      <c r="F98" s="29"/>
      <c r="G98" s="29"/>
      <c r="H98" s="29"/>
      <c r="I98" s="98"/>
      <c r="J98" s="29"/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122"/>
      <c r="J99" s="45"/>
      <c r="K99" s="45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3" spans="1:31" s="2" customFormat="1" ht="6.95" customHeight="1">
      <c r="A103" s="29"/>
      <c r="B103" s="46"/>
      <c r="C103" s="47"/>
      <c r="D103" s="47"/>
      <c r="E103" s="47"/>
      <c r="F103" s="47"/>
      <c r="G103" s="47"/>
      <c r="H103" s="47"/>
      <c r="I103" s="123"/>
      <c r="J103" s="47"/>
      <c r="K103" s="47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5" customHeight="1">
      <c r="A104" s="29"/>
      <c r="B104" s="30"/>
      <c r="C104" s="18" t="s">
        <v>143</v>
      </c>
      <c r="D104" s="29"/>
      <c r="E104" s="29"/>
      <c r="F104" s="29"/>
      <c r="G104" s="29"/>
      <c r="H104" s="29"/>
      <c r="I104" s="98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98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>
      <c r="A106" s="29"/>
      <c r="B106" s="30"/>
      <c r="C106" s="24" t="s">
        <v>16</v>
      </c>
      <c r="D106" s="29"/>
      <c r="E106" s="29"/>
      <c r="F106" s="29"/>
      <c r="G106" s="29"/>
      <c r="H106" s="29"/>
      <c r="I106" s="98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6.5" customHeight="1">
      <c r="A107" s="29"/>
      <c r="B107" s="30"/>
      <c r="C107" s="29"/>
      <c r="D107" s="29"/>
      <c r="E107" s="378" t="str">
        <f>E7</f>
        <v>Novostavba patrového parkoviště Bezručova IV, Benešov</v>
      </c>
      <c r="F107" s="379"/>
      <c r="G107" s="379"/>
      <c r="H107" s="37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116</v>
      </c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327" t="str">
        <f>E9</f>
        <v>IO 03 - Přeložky elektro VN a NN</v>
      </c>
      <c r="F109" s="377"/>
      <c r="G109" s="377"/>
      <c r="H109" s="377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20</v>
      </c>
      <c r="D111" s="29"/>
      <c r="E111" s="29"/>
      <c r="F111" s="22" t="str">
        <f>F12</f>
        <v xml:space="preserve"> </v>
      </c>
      <c r="G111" s="29"/>
      <c r="H111" s="29"/>
      <c r="I111" s="99" t="s">
        <v>22</v>
      </c>
      <c r="J111" s="52">
        <f>IF(J12="","",J12)</f>
        <v>44599</v>
      </c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5.2" customHeight="1">
      <c r="A113" s="29"/>
      <c r="B113" s="30"/>
      <c r="C113" s="24" t="s">
        <v>23</v>
      </c>
      <c r="D113" s="29"/>
      <c r="E113" s="29"/>
      <c r="F113" s="22" t="str">
        <f>E15</f>
        <v xml:space="preserve"> </v>
      </c>
      <c r="G113" s="29"/>
      <c r="H113" s="29"/>
      <c r="I113" s="99" t="s">
        <v>28</v>
      </c>
      <c r="J113" s="27" t="str">
        <f>E21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5.2" customHeight="1">
      <c r="A114" s="29"/>
      <c r="B114" s="30"/>
      <c r="C114" s="24" t="s">
        <v>26</v>
      </c>
      <c r="D114" s="29"/>
      <c r="E114" s="29"/>
      <c r="F114" s="22" t="str">
        <f>IF(E18="","",E18)</f>
        <v>Vyplň údaj</v>
      </c>
      <c r="G114" s="29"/>
      <c r="H114" s="29"/>
      <c r="I114" s="99" t="s">
        <v>30</v>
      </c>
      <c r="J114" s="27" t="str">
        <f>E24</f>
        <v xml:space="preserve"> 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0.35" customHeight="1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11" customFormat="1" ht="29.25" customHeight="1">
      <c r="A116" s="133"/>
      <c r="B116" s="134"/>
      <c r="C116" s="135" t="s">
        <v>144</v>
      </c>
      <c r="D116" s="136" t="s">
        <v>57</v>
      </c>
      <c r="E116" s="136" t="s">
        <v>53</v>
      </c>
      <c r="F116" s="136" t="s">
        <v>54</v>
      </c>
      <c r="G116" s="136" t="s">
        <v>145</v>
      </c>
      <c r="H116" s="136" t="s">
        <v>146</v>
      </c>
      <c r="I116" s="137" t="s">
        <v>147</v>
      </c>
      <c r="J116" s="138" t="s">
        <v>122</v>
      </c>
      <c r="K116" s="139" t="s">
        <v>148</v>
      </c>
      <c r="L116" s="140"/>
      <c r="M116" s="59" t="s">
        <v>1</v>
      </c>
      <c r="N116" s="60" t="s">
        <v>36</v>
      </c>
      <c r="O116" s="60" t="s">
        <v>149</v>
      </c>
      <c r="P116" s="60" t="s">
        <v>150</v>
      </c>
      <c r="Q116" s="60" t="s">
        <v>151</v>
      </c>
      <c r="R116" s="60" t="s">
        <v>152</v>
      </c>
      <c r="S116" s="60" t="s">
        <v>153</v>
      </c>
      <c r="T116" s="61" t="s">
        <v>154</v>
      </c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</row>
    <row r="117" spans="1:63" s="2" customFormat="1" ht="22.9" customHeight="1">
      <c r="A117" s="29"/>
      <c r="B117" s="30"/>
      <c r="C117" s="66" t="s">
        <v>155</v>
      </c>
      <c r="D117" s="29"/>
      <c r="E117" s="29"/>
      <c r="F117" s="29"/>
      <c r="G117" s="29"/>
      <c r="H117" s="29"/>
      <c r="I117" s="98"/>
      <c r="J117" s="141">
        <f>BK117</f>
        <v>0</v>
      </c>
      <c r="K117" s="29"/>
      <c r="L117" s="30"/>
      <c r="M117" s="62"/>
      <c r="N117" s="53"/>
      <c r="O117" s="63"/>
      <c r="P117" s="142">
        <f>P118</f>
        <v>0</v>
      </c>
      <c r="Q117" s="63"/>
      <c r="R117" s="142">
        <f>R118</f>
        <v>0</v>
      </c>
      <c r="S117" s="63"/>
      <c r="T117" s="143">
        <f>T118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4" t="s">
        <v>71</v>
      </c>
      <c r="AU117" s="14" t="s">
        <v>124</v>
      </c>
      <c r="BK117" s="144">
        <f>BK118</f>
        <v>0</v>
      </c>
    </row>
    <row r="118" spans="2:63" s="12" customFormat="1" ht="25.9" customHeight="1">
      <c r="B118" s="145"/>
      <c r="D118" s="146" t="s">
        <v>71</v>
      </c>
      <c r="E118" s="147" t="s">
        <v>1389</v>
      </c>
      <c r="F118" s="147" t="s">
        <v>1390</v>
      </c>
      <c r="I118" s="148"/>
      <c r="J118" s="149">
        <f>BK118</f>
        <v>0</v>
      </c>
      <c r="L118" s="145"/>
      <c r="M118" s="155"/>
      <c r="N118" s="156"/>
      <c r="O118" s="156"/>
      <c r="P118" s="157">
        <v>0</v>
      </c>
      <c r="Q118" s="156"/>
      <c r="R118" s="157">
        <v>0</v>
      </c>
      <c r="S118" s="156"/>
      <c r="T118" s="158">
        <v>0</v>
      </c>
      <c r="AR118" s="146" t="s">
        <v>164</v>
      </c>
      <c r="AT118" s="150" t="s">
        <v>71</v>
      </c>
      <c r="AU118" s="150" t="s">
        <v>72</v>
      </c>
      <c r="AY118" s="146" t="s">
        <v>158</v>
      </c>
      <c r="BK118" s="151">
        <v>0</v>
      </c>
    </row>
    <row r="119" spans="1:31" s="2" customFormat="1" ht="6.95" customHeight="1">
      <c r="A119" s="29"/>
      <c r="B119" s="44"/>
      <c r="C119" s="45"/>
      <c r="D119" s="45"/>
      <c r="E119" s="45"/>
      <c r="F119" s="45"/>
      <c r="G119" s="45"/>
      <c r="H119" s="45"/>
      <c r="I119" s="122"/>
      <c r="J119" s="45"/>
      <c r="K119" s="45"/>
      <c r="L119" s="30"/>
      <c r="M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</sheetData>
  <sheetProtection algorithmName="SHA-512" hashValue="rFdgDABS2Q5IzbzDCYK80ap/MSPZJx/wCduCvttNl1ykE3+VEXBC+PxExID9IGrwDFEh6R2/xeY6DqX63CLB4w==" saltValue="kuzOdwuulUIy1ptPd0OYYg==" spinCount="100000" sheet="1" objects="1" scenarios="1"/>
  <autoFilter ref="C116:K11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2020-08-20T12:16:13Z</dcterms:created>
  <dcterms:modified xsi:type="dcterms:W3CDTF">2022-02-07T15:08:27Z</dcterms:modified>
  <cp:category/>
  <cp:version/>
  <cp:contentType/>
  <cp:contentStatus/>
</cp:coreProperties>
</file>