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6750" activeTab="2"/>
  </bookViews>
  <sheets>
    <sheet name="SO 104" sheetId="1" r:id="rId1"/>
    <sheet name="SO 104.1" sheetId="2" r:id="rId2"/>
    <sheet name="VRN" sheetId="4" r:id="rId3"/>
    <sheet name="Rekap" sheetId="3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<sst xmlns="http://schemas.openxmlformats.org/spreadsheetml/2006/main" count="425" uniqueCount="280">
  <si>
    <t xml:space="preserve"> </t>
  </si>
  <si>
    <t>Stavba:          Benešov , Sportovní areál Sladovka</t>
  </si>
  <si>
    <t>SO 104 Inline stezka, cyklostezka</t>
  </si>
  <si>
    <t>Poř.
č.pol.</t>
  </si>
  <si>
    <t>Kód
položky</t>
  </si>
  <si>
    <t>Název položky</t>
  </si>
  <si>
    <t>jednotka</t>
  </si>
  <si>
    <t>Výměra celkem</t>
  </si>
  <si>
    <t>jednotková</t>
  </si>
  <si>
    <t>Cena</t>
  </si>
  <si>
    <t>cena</t>
  </si>
  <si>
    <t>celkem</t>
  </si>
  <si>
    <t>1</t>
  </si>
  <si>
    <t>2</t>
  </si>
  <si>
    <t>Všeobecné konstrukce a práce</t>
  </si>
  <si>
    <t>014111</t>
  </si>
  <si>
    <t>POPLATKY ZA SKLÁDKU TYP S-IO (INERTNÍ ODPAD)</t>
  </si>
  <si>
    <t xml:space="preserve">M3        </t>
  </si>
  <si>
    <t>zahrnuje veškeré poplatky provozovateli skládky související s uložením odpadu na skládce.</t>
  </si>
  <si>
    <t>123731</t>
  </si>
  <si>
    <t>ODKOP PRO SPOD STAVBU SILNIC A ŽELEZNIC TŘ. I, ODVOZ DO 1KM</t>
  </si>
  <si>
    <t>770 x 4 x 0,2</t>
  </si>
  <si>
    <t xml:space="preserve">položka zahrnuje:  - vodorovná a svislá doprava, přemístění, přeložení, manipulace s výkopkem  - kompletní provedení vykopávky nezapažené   - ošetření výkopiště po celou dobu práce v něm vč. klimatických opatření  - ztížení vykopávek v blízkosti podzemního vedení, konstrukcí a objektů vč. jejich dočasného zajištění    - příplatek za lepivost  - těžení po vrstvách, pásech a po jiných nutných částech (figurách)    - vytahování a nošení výkopku  - svahování a přesvah. svahů do konečného tvaru, výměna hornin v podloží a v pláni znehodnocené klimatickými vlivy  - ruční vykopávky, odstranění kořenů a napadávek  - úpravu, ochranu a očištění dna, základové spáry, stěn a svahů  - zhutnění podloží, případně i svahů vč. svahování  - udržování výkopiště a jeho ochrana proti vodě   - třídění výkopku  - veškeré pomocné konstrukce umožňující provedení vykopávky (příjezdy, sjezdy, nájezdy)  - nezahrnuje uložení zeminy (na skládku, do násypu) ani poplatky za skládku, </t>
  </si>
  <si>
    <t>125736</t>
  </si>
  <si>
    <t>VYKOPÁVKY ZE ZEMNÍKŮ A SKLÁDEK TŘ. I, ODVOZ DO 12KM</t>
  </si>
  <si>
    <t>17120</t>
  </si>
  <si>
    <t>ULOŽENÍ SYPANINY DO NÁSYPŮ A NA SKLÁDKY BEZ ZHUTNĚNÍ</t>
  </si>
  <si>
    <t xml:space="preserve"> - uložení vytlačenéhop výkopku na skládku</t>
  </si>
  <si>
    <t>17120A</t>
  </si>
  <si>
    <t>ULOŽENÍ SYPANINY DO NÁSYPŮ BEZ ZHUTNĚNÍ</t>
  </si>
  <si>
    <t>uložení výkopku na mezideponii pro budoucí požití zásypů a konečných terénních úprav</t>
  </si>
  <si>
    <t>171303</t>
  </si>
  <si>
    <t>ULOŽENÍ SYPANINY DO NÁSYPŮ V AKTIV ZÓNĚ SE ZHUT DO 100% PS</t>
  </si>
  <si>
    <t xml:space="preserve"> - uložení sypaniny z mezideponie do terénu při modelaci konečmných terénních úprav</t>
  </si>
  <si>
    <t>18120</t>
  </si>
  <si>
    <t>ÚPRAVA PLÁNĚ SE ZHUTNĚNÍM V HORNINĚ TŘ. II</t>
  </si>
  <si>
    <t xml:space="preserve">M2        </t>
  </si>
  <si>
    <t xml:space="preserve">770 x 4  </t>
  </si>
  <si>
    <t>položka zahrnuje úpravu pláně včetně vyrovnání výškových rozdílů. Míru zhutnění určuje projekt.</t>
  </si>
  <si>
    <t>18233</t>
  </si>
  <si>
    <t>ROZPROSTŘENÍ ORNICE V ROVINĚ V TL DO 0,20M</t>
  </si>
  <si>
    <t>770 x 0,5 x 2</t>
  </si>
  <si>
    <t>položka zahrnuje:  nutné přemístění ornice z dočasných skládek vzdálených do 50m  rozprostření ornice v předepsané tloušťce v rovině a ve svahu do 1:5</t>
  </si>
  <si>
    <t>Zemní práce</t>
  </si>
  <si>
    <t>Zakládání</t>
  </si>
  <si>
    <t>21461</t>
  </si>
  <si>
    <t>OCHRANA KABELŮ CETIN "U UMĚLKY" + ZA LÁVKOU</t>
  </si>
  <si>
    <t>M</t>
  </si>
  <si>
    <t xml:space="preserve"> - vytyčení provozovatelem, odkopání, uložení do dělných chrániček, geodetické zaměření, předání provozovateli</t>
  </si>
  <si>
    <t>Vodorovné konstrukce</t>
  </si>
  <si>
    <t xml:space="preserve">VÝŠKOVÁ ÚPRAVA KANALIZAČNĆH ŠACHET </t>
  </si>
  <si>
    <t>KS</t>
  </si>
  <si>
    <t>položka zahrnuje  zaměření, výškovou úpravu šachet do nivelety cyklostezky, projednání a předání správci VHS Benešov</t>
  </si>
  <si>
    <t>Komunikace pozemní</t>
  </si>
  <si>
    <t>56335</t>
  </si>
  <si>
    <t>- dodání kameniva předepsané kvality a zrnitosti  - rozprostření a zhutnění vrstvy v předepsané tloušťce  - zřízení vrstvy bez rozlišení šířky, pokládání vrstvy po etapách  - nezahrnuje postřiky, nátěry</t>
  </si>
  <si>
    <t>56360</t>
  </si>
  <si>
    <t>ASFALTOVÝ BETON HRUBOZRNNÝ ACL16+ TL.  50 mm</t>
  </si>
  <si>
    <t>M2</t>
  </si>
  <si>
    <t>770x3 + 2,5 x 16 + 7 x 8</t>
  </si>
  <si>
    <t xml:space="preserve"> - dodání směsi v požadované kvalitě  
 - očištění podkladu  
 - uložení směsi dle předepsaného technologického předpisu, zhutnění vrstvy v předepsané tloušťce  
 - zřízení vrstvy bez rozlišení šířky, pokládání vrstvy po etapách, včetně pracovních spar a spojů  
- úpravu napojení, ukončení podél obrubníků, dilatačních zařízení, odvodňovacích proužků, odvodňovačů, vpustí, šachet a pod.  
</t>
  </si>
  <si>
    <t>56365</t>
  </si>
  <si>
    <t>ASFALTOVÝ BETON STŘEDNĚ ZRNNÝ ACO 8  TL. 50MM</t>
  </si>
  <si>
    <t>56933</t>
  </si>
  <si>
    <t>ZPEVNĚNÍ KRAJNIC ZE ŠTĚRKODRTI TL. DO 100MM</t>
  </si>
  <si>
    <t>840 X 0,5 X 2</t>
  </si>
  <si>
    <t>- dodání kameniva předepsané kvality a zrnitosti  - rozprostření a zhutnění vrstvy v předepsané tloušťce  - zřízení vrstvy bez rozlišení šířky, pokládání vrstvy po etapách</t>
  </si>
  <si>
    <t>572113</t>
  </si>
  <si>
    <t>NAPOJENÍ NA STÁVAJÍCÍ VOZOVKU - "U UMĚLKY"</t>
  </si>
  <si>
    <t xml:space="preserve">  Napojení nové asfaltové plochy na stávající asfaltové plochy přes přiznanou spáru s pružnou zálivkou a přes odskoky podkladních vrstev. Napojení na jednotlivé prvky např. obruby bude provedeno přes upravené říznutí a pružnou zálivku.</t>
  </si>
  <si>
    <t>572213</t>
  </si>
  <si>
    <t>NAPOJENÍ NA STÁVAJÍCÍ PLOCHU PARKOVIŠTĚ U PLAVECKÉHO BAZENU</t>
  </si>
  <si>
    <t>PŘECHOD STÁVAJÍCÍ PANELOVÉ VOZOVKY - " U VHS"</t>
  </si>
  <si>
    <t>KPL</t>
  </si>
  <si>
    <t xml:space="preserve">  Napojení nové asfaltové plochy na stávající  panelovou vozovku , demontáž panelů, výšková úprava, púřejezdné hrany. Obnova navazující panelové vozovky.</t>
  </si>
  <si>
    <t>58262B</t>
  </si>
  <si>
    <t>KRYTY Z BETON DLAŽDIC SE ZÁMKEM BAREV RELIÉF TL 80MM DO LOŽE Z MC</t>
  </si>
  <si>
    <t>34 x 0,5</t>
  </si>
  <si>
    <t>- dodání dlažebního materiálu v požadované kvalitě, dodání materiálu pro předepsané lože v tloušťce předepsané dokumentací a pro předepsanou výplň spar  - očištění podkladu  - uložení dlažby dle předepsaného technologického předpisu včetně předepsané podkladní vrstvy a předepsané výplně spar  - zřízení vrstvy bez rozlišení šířky, pokládání vrstvy po etapách   - úpravu napojení, ukončení podél obrubníků, dilatačních zařízení, odvodňovacích proužků, odvodňovačů, vpustí, šachet a pod., nestanoví-li zadávací dokumentace jinak  - nezahrnuje postřiky, nátěry  - nezahrnuje těsnění podél obrubníků, dilatačních zařízení, odvodňovacích proužků, odvodňovačů, vpustí, šachet a pod.</t>
  </si>
  <si>
    <t>Ostatní konstrukce a práce, bourání</t>
  </si>
  <si>
    <t>914171</t>
  </si>
  <si>
    <t>DOPRAVNÍ ZNAČKY ZÁKLADNÍ VELIKOSTI HLINÍKOVÉ FÓLIE TŘ 2 - DODÁVKA A MONTÁŽ c 9 A</t>
  </si>
  <si>
    <t xml:space="preserve">KUS       </t>
  </si>
  <si>
    <t>položka zahrnuje:  - dodávku a montáž značek v požadovaném provedení</t>
  </si>
  <si>
    <t>914173</t>
  </si>
  <si>
    <t>DOPRAVNÍ ZNAČKY ZÁKLADNÍ VELIKOSTI HLINÍKOVÉ FÓLIE TŘ 2 - DODÁVKA A MONTÁŽ c 9 B</t>
  </si>
  <si>
    <t>915211</t>
  </si>
  <si>
    <t>VODOROVNÉ DOPRAVNÍ ZNAČENÍ PLASTEM HLADKÉ - DODÁVKA A POKLÁDKA</t>
  </si>
  <si>
    <t>dělící přerušovaná čára 750 x 0,15</t>
  </si>
  <si>
    <t>položka zahrnuje:  - dodání a pokládku nátěrového materiálu (měří se pouze natíraná plocha)  - předznačení a reflexní úpravu</t>
  </si>
  <si>
    <t>91551</t>
  </si>
  <si>
    <t>VODOROVNÉ DOPRAVNÍ ZNAČENÍ - PŘEDEM PŘIPRAVENÉ SYMBOLY</t>
  </si>
  <si>
    <t>položka zahrnuje:  - dodání a pokládku předepsaného symbolu  - zahrnuje předznačení a reflexní úpravu</t>
  </si>
  <si>
    <t>916323</t>
  </si>
  <si>
    <t>ZÁBRADLÍ OCHRANNÉ - OCEL V 1,1 M - KOTVENÍ DO PALISÁD</t>
  </si>
  <si>
    <t>MB</t>
  </si>
  <si>
    <t>uznatelné položky 1=1,000 [A]</t>
  </si>
  <si>
    <t>916329</t>
  </si>
  <si>
    <t xml:space="preserve">PALISÁDA 1000/200/200 mm  do betonového lože - osa 04C </t>
  </si>
  <si>
    <t xml:space="preserve">KS </t>
  </si>
  <si>
    <t>Položka zahrnuje:  dodání a pokládku betonových palisád o rozměrech předepsaných zadávací dokumentací  betonové lože i boční betonovou opěrku.</t>
  </si>
  <si>
    <t>917223</t>
  </si>
  <si>
    <t>CHODNÍKOVÉ OBRUBY Z BETONOVÝCH OBRUBNÍKŮ ŠÍŘ 50MM</t>
  </si>
  <si>
    <t xml:space="preserve">M         </t>
  </si>
  <si>
    <t>750 X 2  + 120</t>
  </si>
  <si>
    <t>Položka zahrnuje:  dodání a pokládku betonových obrubníků o rozměrech předepsaných zadávací dokumentací  betonové lože i boční betonovou opěrku.</t>
  </si>
  <si>
    <t>C e l k e m bez DPH</t>
  </si>
  <si>
    <t xml:space="preserve"> Celkem SO 104.1</t>
  </si>
  <si>
    <t>p.č.</t>
  </si>
  <si>
    <t>č.položky</t>
  </si>
  <si>
    <t>popis položky</t>
  </si>
  <si>
    <t>mj.</t>
  </si>
  <si>
    <t>množství</t>
  </si>
  <si>
    <t xml:space="preserve">cena/mj.     </t>
  </si>
  <si>
    <t>cena celkem</t>
  </si>
  <si>
    <t>DPH</t>
  </si>
  <si>
    <t>Dodávky zařízení</t>
  </si>
  <si>
    <t>svítidlo LED např. AMPERA mini/16 LED 18W/350mA</t>
  </si>
  <si>
    <t>ks</t>
  </si>
  <si>
    <t>stožár osvětlov bezpatic KL5-133/60Z žárZn</t>
  </si>
  <si>
    <t>součet</t>
  </si>
  <si>
    <t>Materiál elektromontážní</t>
  </si>
  <si>
    <t xml:space="preserve"> b</t>
  </si>
  <si>
    <t>kabel 1kV CYKY 4x25</t>
  </si>
  <si>
    <t>m</t>
  </si>
  <si>
    <t>kabel CYKY 5x1,5</t>
  </si>
  <si>
    <t>vedení FeZn 30/4 (0,96kg/m)</t>
  </si>
  <si>
    <t>vedení FeZn pr.10mm(0,63kg/m)</t>
  </si>
  <si>
    <t>svorka pásku drátu zemnící SR3a 2šrouby FeZn</t>
  </si>
  <si>
    <t>spojka 1kV plast 4žilová SVCZC 25-Cu</t>
  </si>
  <si>
    <t>smršťovací trubice RPK 50/16</t>
  </si>
  <si>
    <t>stožárová výzbroj SV 6.35.4 průchozí/TNC  1xRSP4</t>
  </si>
  <si>
    <t>pojistková vložka T/4,0A keramická 5x20mm</t>
  </si>
  <si>
    <t>trubka ocel pancéř závit žárZn 6042ZN</t>
  </si>
  <si>
    <t>roura korugovaná KOPOFLEX KF09040 pr.40/32mm</t>
  </si>
  <si>
    <t>Materiál zemní+stavební</t>
  </si>
  <si>
    <t>asfalt 80</t>
  </si>
  <si>
    <t>kg</t>
  </si>
  <si>
    <t>písek kopaný 0-2mm</t>
  </si>
  <si>
    <t>m3</t>
  </si>
  <si>
    <t>krycí deska plastová 50/15/1,2cm</t>
  </si>
  <si>
    <t>krycí deska plastová 50/30/1,2cm</t>
  </si>
  <si>
    <t>výstražná fólie šířka 0,34m</t>
  </si>
  <si>
    <t>štěrkopísek 0-16mm</t>
  </si>
  <si>
    <t>beton B10</t>
  </si>
  <si>
    <t>roura korugovaná KOPODUR KD09050 pr.50/41mm</t>
  </si>
  <si>
    <t>/roura korugovaná 09050/ spojka 02050</t>
  </si>
  <si>
    <t>beton B13,5</t>
  </si>
  <si>
    <t>stožárové pouzdro plast SP250/1000</t>
  </si>
  <si>
    <t>Elektromontáže</t>
  </si>
  <si>
    <t>kabel Cu(-1kV CYKY) volně uložený do 3x35/4x25</t>
  </si>
  <si>
    <t>kabel(-CYKY) pevně uložený do 3x6/4x4/7x2,5</t>
  </si>
  <si>
    <t>ukončení na svorkovnici vodič do 50mm2</t>
  </si>
  <si>
    <t>ukončení v rozvaděči vč.zapojení vodiče do 2,5mm2</t>
  </si>
  <si>
    <t>uzemňov.vedení v zemi úplná mtž FeZn do 120mm2</t>
  </si>
  <si>
    <t>uzemňov.vedení v zemi úplná mtž FeZn pr.8-10mm</t>
  </si>
  <si>
    <t>spojka 1kV smršťovací do 5x25</t>
  </si>
  <si>
    <t>ochrana zemní svorky asfaltovým nátěrem</t>
  </si>
  <si>
    <t>ochrana zemní svorky smršťovací trubicí 50/16mm</t>
  </si>
  <si>
    <t>svítidlo výbojkové venkovní na sadový stožár</t>
  </si>
  <si>
    <t>stožár osvětlovací sadový ocelový</t>
  </si>
  <si>
    <t>elektrovýzbroj stožárů pro 1 okruh</t>
  </si>
  <si>
    <t>trubka ocel pancéř pevně uložená typ 6042/pr.42</t>
  </si>
  <si>
    <t>trubka plast volně uložená do pr.50mm</t>
  </si>
  <si>
    <t>výkop kabel.rýhy šířka 35/hloubka 90cm tz.3/ko1.2</t>
  </si>
  <si>
    <t>zához jámy třída zeminy 3</t>
  </si>
  <si>
    <t>jáma pro spojku kabelu do 10kV tř.zeminy 3/ko1.2</t>
  </si>
  <si>
    <t>kabel.lože písek 2x10-15cm plastdesky50/30 na30cm</t>
  </si>
  <si>
    <t>výstražná fólie šířka nad 30cm</t>
  </si>
  <si>
    <t>oddělení a krytí spojky do 6kV</t>
  </si>
  <si>
    <t>zához kabelové rýhy šířka 35/hloubka 90cm tz.3</t>
  </si>
  <si>
    <t>odvoz zeminy do 10km vč.poplatku za skládku</t>
  </si>
  <si>
    <t>provizorní úprava terénu třída zeminy 3</t>
  </si>
  <si>
    <t>m2</t>
  </si>
  <si>
    <t>výkop kabel.rýhy šířka 50/hloubka 120cm tz.3/ko1.2</t>
  </si>
  <si>
    <t>vytrhání mozaik dlažby v písku</t>
  </si>
  <si>
    <t>kabelový prostup z ohebné roury plast pr.110mm</t>
  </si>
  <si>
    <t>podklad nebo zához štěrkopískem</t>
  </si>
  <si>
    <t>podklad a obetonování chrániček</t>
  </si>
  <si>
    <t>dlažba mozaik štípaný do MC vč.materiálu</t>
  </si>
  <si>
    <t>pouzdrový základ VO mimo trasu kabelu pr.0,25/1,5m</t>
  </si>
  <si>
    <t>výkop jámy do 2m3 pro stožár VO ruční tz.3/ko1.2</t>
  </si>
  <si>
    <t>vytyčení trasy kabelu ve volném terénu vč.mater</t>
  </si>
  <si>
    <t>kpl</t>
  </si>
  <si>
    <t>geodetické zaměření skutečné polohy-členitá trasa</t>
  </si>
  <si>
    <t>Ostatní náklady</t>
  </si>
  <si>
    <t>poplatek za recyklaci svítidla</t>
  </si>
  <si>
    <t>vyhledání,vypnutí kabelu</t>
  </si>
  <si>
    <t>hod</t>
  </si>
  <si>
    <t>montážní plošina MP10 do 10m výšky</t>
  </si>
  <si>
    <t>součinnost správce sítě</t>
  </si>
  <si>
    <t>objekt: SO 104.1 Veřejné osvětlení</t>
  </si>
  <si>
    <t>Stavba :    Benešov , Sportovní areál Sladovka</t>
  </si>
  <si>
    <t>Soupis objektů s DPH, rekapitulace</t>
  </si>
  <si>
    <t>Odbytová cena:</t>
  </si>
  <si>
    <t>OC+DPH:</t>
  </si>
  <si>
    <t>Objekt</t>
  </si>
  <si>
    <t>Popis</t>
  </si>
  <si>
    <t>OC Celkem</t>
  </si>
  <si>
    <t>OC+DPH</t>
  </si>
  <si>
    <t>SO 104</t>
  </si>
  <si>
    <t>Inline stezka, cyklostezka</t>
  </si>
  <si>
    <t>SO 104.1</t>
  </si>
  <si>
    <t>Cyklostezka Benešov - Sladovka  Veřejné Osvětlení</t>
  </si>
  <si>
    <t>Celkem</t>
  </si>
  <si>
    <t>Podklad ze štěrkodrti ŠD s rozprostřením a zhutněním, po zhutnění tl. 200 mm</t>
  </si>
  <si>
    <t>(770x3,5 + 2,5 x 16 + 7 x 8)</t>
  </si>
  <si>
    <t>573111112</t>
  </si>
  <si>
    <t>Postřik infiltrační PI z asfaltu silničního s posypem kamenivem, v množství 1,00 kg/m2</t>
  </si>
  <si>
    <t>Stavba:</t>
  </si>
  <si>
    <t>Objekt:</t>
  </si>
  <si>
    <t/>
  </si>
  <si>
    <t>Místo:</t>
  </si>
  <si>
    <t>Datum:</t>
  </si>
  <si>
    <t>základní</t>
  </si>
  <si>
    <t>Cena celkem [CZK]</t>
  </si>
  <si>
    <t>SOUPIS PRACÍ</t>
  </si>
  <si>
    <t>PČ</t>
  </si>
  <si>
    <t>Typ</t>
  </si>
  <si>
    <t>Kód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</si>
  <si>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</si>
  <si>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</si>
  <si>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</si>
  <si>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</si>
  <si>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</si>
  <si>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</si>
  <si>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</si>
  <si>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</si>
  <si>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</si>
  <si>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</si>
  <si>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</si>
  <si>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VRN</t>
  </si>
  <si>
    <t>Vedlejší rozpočtové náklady</t>
  </si>
  <si>
    <t>5</t>
  </si>
  <si>
    <t>VRN1</t>
  </si>
  <si>
    <t>Průzkumné, geodetické a projektové práce</t>
  </si>
  <si>
    <t>K</t>
  </si>
  <si>
    <t>011314000</t>
  </si>
  <si>
    <t>Archeologický dohled odpovědného pracovníka státní správy po celou dobu provádění zemních prací</t>
  </si>
  <si>
    <t>Kč</t>
  </si>
  <si>
    <t>P</t>
  </si>
  <si>
    <t>012203000</t>
  </si>
  <si>
    <t>Geodetické práce při provádění stavby - prostorové (směrové + výškové) vytýčení stavby, zajištění fixního výškoého bodu pro celou stavbu, průběžná a kontrolní měření dle potřeb v průběhu provádění prací</t>
  </si>
  <si>
    <t>3</t>
  </si>
  <si>
    <t>012303000</t>
  </si>
  <si>
    <t>Geodetické práce po výstavbě - závěrečné zaměření po dokončení provádění prací a vypracování geometrického plánu pro úspěšné vložení do Katastru nemovitostí</t>
  </si>
  <si>
    <t>Poznámka k položce:
- 1x v elektronické podobě (obvyklé formáty např.: dwg., pdf., dgn., jpeg. apod.)
- 6x v tištěné podobě</t>
  </si>
  <si>
    <t>4</t>
  </si>
  <si>
    <t>013254000</t>
  </si>
  <si>
    <t>Dokumentace skutečného provedení stavby (výkresová i textová část)</t>
  </si>
  <si>
    <t>Poznámka k položce:
- 1x v elektronické podobě (obvyklé formáty např.: dwg., pdf., dgn., jpeg. apod.)
- 4x v tištěné podobě</t>
  </si>
  <si>
    <t>VRN3</t>
  </si>
  <si>
    <t>Zařízení staveniště</t>
  </si>
  <si>
    <t>032103000</t>
  </si>
  <si>
    <t>Zařízení staveniště - náklady na stavební buňky (kancelářské, šatní, skladovací), mobilní chemickou toaletu, staveništní skládky, oplocení ZS a zajištění celého staveniště, přípojky potřebných médií s osazením samostatného měření a jejich provozování a udržování a další náklady na vybavení, udržování, provozování a následnou likvidaci vybavení ZS dle potřeb zhotovitele</t>
  </si>
  <si>
    <t>6</t>
  </si>
  <si>
    <t>034303000</t>
  </si>
  <si>
    <t>Dopravní značení na staveništi na základě vypracovaného DIO a vydaného DIR (montáž, pronájem a demontáž provizorního DZ)</t>
  </si>
  <si>
    <t>7</t>
  </si>
  <si>
    <t>034503000</t>
  </si>
  <si>
    <t>Informační tabule na staveništi s uvedením názvu stavby, nezbytnými identifikačními údaji objednatele, zhotovitele, projektanta a technického dozoru stavby, termíny realizace a případnými údaji o zdroji financování</t>
  </si>
  <si>
    <t>VRN4</t>
  </si>
  <si>
    <t>Inženýrská činnost</t>
  </si>
  <si>
    <t>8</t>
  </si>
  <si>
    <t>042603000</t>
  </si>
  <si>
    <t>Plán zkoušek - vypracování KZP (kontrolních zkušebních plány) a TP (technologický postup) pro jednotlivé stavební postupy</t>
  </si>
  <si>
    <t>9</t>
  </si>
  <si>
    <t>042703000</t>
  </si>
  <si>
    <t>Technické požadavky na výrobky - předložení jednotlivých vzorků použitých stavebních materiálů, popřípadě v požadovaném formátě (např. u dlažeb apod.) k odsouhlasení objednateli, AD a TDS</t>
  </si>
  <si>
    <t>10</t>
  </si>
  <si>
    <t>043154000</t>
  </si>
  <si>
    <t>Zkoušky hutnicí dle požadavku ČSN., EN. a PD (kontrola stanovených min. parametrů např. na úrovni upravené pláně, podkladních vrstev apod.)</t>
  </si>
  <si>
    <t>Poznámka k položce:
- pro ocenění VV použít jednotně stanovenou cenu 8.000,-- Kč (bude upřesněno při realizaci dle skutečnosti)</t>
  </si>
  <si>
    <t>181411141</t>
  </si>
  <si>
    <t>Založení trávníku na půdě předem připravené plochy do 1000 m2 výsevem včetně utažení parterového v rovině nebo na svahu do 1:5</t>
  </si>
  <si>
    <t>položka zahrnuje:  obděláníá, odplevelení půdy, založení trávníku včetně osiva, ošetření trávníku, zálivka, 2 x seč</t>
  </si>
  <si>
    <t>Benešov , Sportovní areál Sladovka</t>
  </si>
  <si>
    <t>Benešov - Sladovka</t>
  </si>
  <si>
    <t>SO 104 Inline stezka, cyklostezka   VRN</t>
  </si>
  <si>
    <t>Stavba:          Benešov , Sportovní areál Sladovka - In line - cyklostezka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</si>
</sst>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#\ ###\ ###\ ##0.00"/>
    <numFmt numFmtId="165" formatCode="#\ ###\ ###"/>
    <numFmt numFmtId="166" formatCode="000000000"/>
    <numFmt numFmtId="167" formatCode="#,##0.00\ &quot;Kč&quot;"/>
    <numFmt numFmtId="168" formatCode="dd\.mm\.yyyy"/>
    <numFmt numFmtId="169" formatCode="#,##0.00000"/>
    <numFmt numFmtId="170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 CE"/>
      <family val="2"/>
    </font>
    <font>
      <sz val="11"/>
      <color theme="1"/>
      <name val="Times New Roman CE"/>
      <family val="2"/>
    </font>
    <font>
      <b/>
      <sz val="16"/>
      <color theme="1"/>
      <name val="Times New Roman CE"/>
      <family val="2"/>
    </font>
    <font>
      <b/>
      <sz val="11"/>
      <color theme="1"/>
      <name val="Times New Roman CE"/>
      <family val="2"/>
    </font>
    <font>
      <sz val="9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2"/>
      <color rgb="FF96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0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>
        <color rgb="FF969696"/>
      </top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thin"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/>
      <top/>
      <bottom style="hair"/>
    </border>
    <border>
      <left/>
      <right style="thin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5" fillId="0" borderId="1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 vertical="center" wrapText="1"/>
      <protection/>
    </xf>
    <xf numFmtId="2" fontId="0" fillId="0" borderId="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 wrapText="1" shrinkToFit="1"/>
      <protection/>
    </xf>
    <xf numFmtId="164" fontId="5" fillId="3" borderId="0" xfId="0" applyNumberFormat="1" applyFont="1" applyFill="1" applyBorder="1" applyAlignment="1" applyProtection="1">
      <alignment vertical="center"/>
      <protection/>
    </xf>
    <xf numFmtId="2" fontId="5" fillId="3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6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166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2" fontId="9" fillId="0" borderId="3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66" fontId="9" fillId="0" borderId="4" xfId="0" applyNumberFormat="1" applyFont="1" applyBorder="1" applyAlignment="1">
      <alignment/>
    </xf>
    <xf numFmtId="49" fontId="9" fillId="0" borderId="4" xfId="0" applyNumberFormat="1" applyFont="1" applyBorder="1" applyAlignment="1">
      <alignment/>
    </xf>
    <xf numFmtId="2" fontId="9" fillId="0" borderId="4" xfId="0" applyNumberFormat="1" applyFont="1" applyBorder="1" applyAlignment="1">
      <alignment/>
    </xf>
    <xf numFmtId="166" fontId="9" fillId="0" borderId="5" xfId="0" applyNumberFormat="1" applyFont="1" applyBorder="1" applyAlignment="1">
      <alignment/>
    </xf>
    <xf numFmtId="49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166" fontId="11" fillId="4" borderId="0" xfId="0" applyNumberFormat="1" applyFont="1" applyFill="1" applyBorder="1" applyAlignment="1">
      <alignment/>
    </xf>
    <xf numFmtId="49" fontId="11" fillId="4" borderId="0" xfId="0" applyNumberFormat="1" applyFont="1" applyFill="1" applyBorder="1" applyAlignment="1">
      <alignment/>
    </xf>
    <xf numFmtId="2" fontId="11" fillId="4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66" fontId="8" fillId="0" borderId="6" xfId="0" applyNumberFormat="1" applyFont="1" applyBorder="1" applyAlignment="1">
      <alignment/>
    </xf>
    <xf numFmtId="49" fontId="8" fillId="0" borderId="6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166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right" vertical="center"/>
      <protection/>
    </xf>
    <xf numFmtId="164" fontId="3" fillId="3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167" fontId="1" fillId="0" borderId="2" xfId="0" applyNumberFormat="1" applyFont="1" applyFill="1" applyBorder="1" applyAlignment="1" applyProtection="1">
      <alignment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167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7" fontId="0" fillId="0" borderId="0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7" fontId="2" fillId="0" borderId="14" xfId="0" applyNumberFormat="1" applyFont="1" applyBorder="1" applyAlignment="1">
      <alignment vertical="center"/>
    </xf>
    <xf numFmtId="167" fontId="2" fillId="0" borderId="15" xfId="0" applyNumberFormat="1" applyFont="1" applyBorder="1" applyAlignment="1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vertical="center"/>
    </xf>
    <xf numFmtId="0" fontId="0" fillId="0" borderId="0" xfId="0" applyProtection="1">
      <protection/>
    </xf>
    <xf numFmtId="0" fontId="0" fillId="0" borderId="0" xfId="0"/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18" xfId="0" applyBorder="1" applyAlignment="1">
      <alignment vertical="center"/>
    </xf>
    <xf numFmtId="169" fontId="20" fillId="0" borderId="18" xfId="0" applyNumberFormat="1" applyFont="1" applyBorder="1" applyAlignment="1">
      <alignment/>
    </xf>
    <xf numFmtId="169" fontId="20" fillId="0" borderId="25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0" xfId="0" applyFont="1" applyBorder="1" applyAlignment="1">
      <alignment/>
    </xf>
    <xf numFmtId="169" fontId="21" fillId="0" borderId="0" xfId="0" applyNumberFormat="1" applyFont="1" applyBorder="1" applyAlignment="1">
      <alignment/>
    </xf>
    <xf numFmtId="169" fontId="21" fillId="0" borderId="27" xfId="0" applyNumberFormat="1" applyFont="1" applyBorder="1" applyAlignment="1">
      <alignment/>
    </xf>
    <xf numFmtId="0" fontId="0" fillId="0" borderId="17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170" fontId="12" fillId="0" borderId="16" xfId="0" applyNumberFormat="1" applyFont="1" applyBorder="1" applyAlignment="1" applyProtection="1">
      <alignment vertical="center"/>
      <protection locked="0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9" fontId="19" fillId="0" borderId="0" xfId="0" applyNumberFormat="1" applyFont="1" applyBorder="1" applyAlignment="1">
      <alignment vertical="center"/>
    </xf>
    <xf numFmtId="169" fontId="19" fillId="0" borderId="27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70" fontId="12" fillId="0" borderId="0" xfId="0" applyNumberFormat="1" applyFont="1" applyBorder="1" applyAlignment="1" applyProtection="1">
      <alignment vertical="center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4" fillId="0" borderId="3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68" fontId="15" fillId="0" borderId="32" xfId="0" applyNumberFormat="1" applyFont="1" applyBorder="1" applyAlignment="1">
      <alignment horizontal="left" vertical="center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/>
    </xf>
    <xf numFmtId="4" fontId="16" fillId="0" borderId="32" xfId="0" applyNumberFormat="1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17" fillId="0" borderId="32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32" xfId="0" applyNumberFormat="1" applyFont="1" applyBorder="1" applyAlignment="1">
      <alignment/>
    </xf>
    <xf numFmtId="0" fontId="12" fillId="0" borderId="35" xfId="0" applyFont="1" applyBorder="1" applyAlignment="1" applyProtection="1">
      <alignment horizontal="center" vertical="center"/>
      <protection locked="0"/>
    </xf>
    <xf numFmtId="4" fontId="12" fillId="0" borderId="36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vertical="center"/>
    </xf>
    <xf numFmtId="165" fontId="10" fillId="4" borderId="30" xfId="0" applyNumberFormat="1" applyFont="1" applyFill="1" applyBorder="1" applyAlignment="1">
      <alignment vertical="center"/>
    </xf>
    <xf numFmtId="0" fontId="9" fillId="0" borderId="39" xfId="0" applyFont="1" applyBorder="1" applyAlignment="1">
      <alignment/>
    </xf>
    <xf numFmtId="165" fontId="9" fillId="0" borderId="40" xfId="0" applyNumberFormat="1" applyFont="1" applyBorder="1" applyAlignment="1">
      <alignment/>
    </xf>
    <xf numFmtId="0" fontId="8" fillId="0" borderId="31" xfId="0" applyFont="1" applyBorder="1" applyAlignment="1">
      <alignment/>
    </xf>
    <xf numFmtId="165" fontId="8" fillId="0" borderId="32" xfId="0" applyNumberFormat="1" applyFont="1" applyBorder="1" applyAlignment="1">
      <alignment/>
    </xf>
    <xf numFmtId="0" fontId="9" fillId="0" borderId="41" xfId="0" applyFont="1" applyBorder="1" applyAlignment="1">
      <alignment/>
    </xf>
    <xf numFmtId="165" fontId="9" fillId="0" borderId="42" xfId="0" applyNumberFormat="1" applyFont="1" applyBorder="1" applyAlignment="1">
      <alignment/>
    </xf>
    <xf numFmtId="0" fontId="9" fillId="0" borderId="43" xfId="0" applyFont="1" applyBorder="1" applyAlignment="1">
      <alignment/>
    </xf>
    <xf numFmtId="165" fontId="9" fillId="0" borderId="44" xfId="0" applyNumberFormat="1" applyFont="1" applyBorder="1" applyAlignment="1">
      <alignment/>
    </xf>
    <xf numFmtId="0" fontId="11" fillId="4" borderId="31" xfId="0" applyFont="1" applyFill="1" applyBorder="1" applyAlignment="1">
      <alignment/>
    </xf>
    <xf numFmtId="165" fontId="11" fillId="4" borderId="32" xfId="0" applyNumberFormat="1" applyFont="1" applyFill="1" applyBorder="1" applyAlignment="1">
      <alignment/>
    </xf>
    <xf numFmtId="0" fontId="8" fillId="0" borderId="45" xfId="0" applyFont="1" applyBorder="1" applyAlignment="1">
      <alignment/>
    </xf>
    <xf numFmtId="165" fontId="8" fillId="0" borderId="46" xfId="0" applyNumberFormat="1" applyFont="1" applyBorder="1" applyAlignment="1">
      <alignment/>
    </xf>
    <xf numFmtId="0" fontId="11" fillId="4" borderId="37" xfId="0" applyFont="1" applyFill="1" applyBorder="1" applyAlignment="1">
      <alignment/>
    </xf>
    <xf numFmtId="166" fontId="11" fillId="4" borderId="1" xfId="0" applyNumberFormat="1" applyFont="1" applyFill="1" applyBorder="1" applyAlignment="1">
      <alignment/>
    </xf>
    <xf numFmtId="0" fontId="11" fillId="4" borderId="1" xfId="0" applyFont="1" applyFill="1" applyBorder="1" applyAlignment="1">
      <alignment/>
    </xf>
    <xf numFmtId="2" fontId="11" fillId="4" borderId="1" xfId="0" applyNumberFormat="1" applyFont="1" applyFill="1" applyBorder="1" applyAlignment="1">
      <alignment/>
    </xf>
    <xf numFmtId="165" fontId="11" fillId="4" borderId="38" xfId="0" applyNumberFormat="1" applyFont="1" applyFill="1" applyBorder="1" applyAlignment="1">
      <alignment/>
    </xf>
    <xf numFmtId="0" fontId="5" fillId="0" borderId="38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2" fontId="0" fillId="0" borderId="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64" fontId="5" fillId="3" borderId="32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164" fontId="5" fillId="3" borderId="1" xfId="0" applyNumberFormat="1" applyFont="1" applyFill="1" applyBorder="1" applyAlignment="1" applyProtection="1">
      <alignment vertical="center"/>
      <protection/>
    </xf>
    <xf numFmtId="2" fontId="5" fillId="3" borderId="1" xfId="0" applyNumberFormat="1" applyFont="1" applyFill="1" applyBorder="1" applyAlignment="1" applyProtection="1">
      <alignment vertical="center"/>
      <protection/>
    </xf>
    <xf numFmtId="164" fontId="5" fillId="3" borderId="38" xfId="0" applyNumberFormat="1" applyFont="1" applyFill="1" applyBorder="1" applyAlignment="1" applyProtection="1">
      <alignment vertical="center"/>
      <protection/>
    </xf>
    <xf numFmtId="1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/>
    </xf>
    <xf numFmtId="164" fontId="5" fillId="3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64" fontId="0" fillId="6" borderId="2" xfId="0" applyNumberFormat="1" applyFill="1" applyBorder="1" applyAlignment="1" applyProtection="1">
      <alignment vertical="center"/>
      <protection locked="0"/>
    </xf>
    <xf numFmtId="4" fontId="12" fillId="6" borderId="16" xfId="0" applyNumberFormat="1" applyFont="1" applyFill="1" applyBorder="1" applyAlignment="1" applyProtection="1">
      <alignment vertical="center"/>
      <protection locked="0"/>
    </xf>
    <xf numFmtId="170" fontId="12" fillId="0" borderId="2" xfId="0" applyNumberFormat="1" applyFont="1" applyBorder="1" applyAlignment="1" applyProtection="1">
      <alignment vertical="center"/>
      <protection locked="0"/>
    </xf>
    <xf numFmtId="4" fontId="12" fillId="6" borderId="2" xfId="0" applyNumberFormat="1" applyFont="1" applyFill="1" applyBorder="1" applyAlignment="1" applyProtection="1">
      <alignment vertical="center"/>
      <protection locked="0"/>
    </xf>
    <xf numFmtId="0" fontId="0" fillId="6" borderId="2" xfId="0" applyFill="1" applyBorder="1" applyAlignment="1">
      <alignment vertical="center"/>
    </xf>
    <xf numFmtId="164" fontId="1" fillId="6" borderId="2" xfId="0" applyNumberFormat="1" applyFont="1" applyFill="1" applyBorder="1" applyAlignment="1" applyProtection="1">
      <alignment vertical="center"/>
      <protection locked="0"/>
    </xf>
    <xf numFmtId="2" fontId="9" fillId="6" borderId="4" xfId="0" applyNumberFormat="1" applyFont="1" applyFill="1" applyBorder="1" applyAlignment="1">
      <alignment/>
    </xf>
    <xf numFmtId="2" fontId="9" fillId="6" borderId="5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2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workbookViewId="0" topLeftCell="A70">
      <selection activeCell="F9" sqref="F9:F77"/>
    </sheetView>
  </sheetViews>
  <sheetFormatPr defaultColWidth="9.140625" defaultRowHeight="15"/>
  <cols>
    <col min="1" max="1" width="9.140625" style="186" customWidth="1"/>
    <col min="3" max="3" width="61.57421875" style="0" customWidth="1"/>
    <col min="4" max="4" width="5.57421875" style="0" customWidth="1"/>
    <col min="6" max="6" width="11.57421875" style="0" customWidth="1"/>
    <col min="7" max="7" width="16.7109375" style="0" customWidth="1"/>
  </cols>
  <sheetData>
    <row r="1" spans="1:7" ht="15">
      <c r="A1" s="174"/>
      <c r="B1" s="1"/>
      <c r="C1" s="1"/>
      <c r="D1" s="1"/>
      <c r="E1" s="2"/>
      <c r="F1" s="1"/>
      <c r="G1" s="1"/>
    </row>
    <row r="2" spans="1:7" ht="15">
      <c r="A2" s="174" t="s">
        <v>0</v>
      </c>
      <c r="B2" s="1"/>
      <c r="C2" s="3" t="s">
        <v>1</v>
      </c>
      <c r="D2" s="4"/>
      <c r="E2" s="2"/>
      <c r="F2" s="1"/>
      <c r="G2" s="1"/>
    </row>
    <row r="3" spans="1:7" ht="15">
      <c r="A3" s="174" t="s">
        <v>0</v>
      </c>
      <c r="B3" s="1"/>
      <c r="C3" s="4" t="s">
        <v>2</v>
      </c>
      <c r="D3" s="4"/>
      <c r="E3" s="2"/>
      <c r="F3" s="1"/>
      <c r="G3" s="1"/>
    </row>
    <row r="4" spans="1:7" ht="15">
      <c r="A4" s="174"/>
      <c r="B4" s="1"/>
      <c r="C4" s="4"/>
      <c r="D4" s="4"/>
      <c r="E4" s="2"/>
      <c r="F4" s="1"/>
      <c r="G4" s="1"/>
    </row>
    <row r="5" spans="1:7" ht="15">
      <c r="A5" s="197" t="s">
        <v>3</v>
      </c>
      <c r="B5" s="197" t="s">
        <v>4</v>
      </c>
      <c r="C5" s="197" t="s">
        <v>5</v>
      </c>
      <c r="D5" s="197" t="s">
        <v>6</v>
      </c>
      <c r="E5" s="198" t="s">
        <v>7</v>
      </c>
      <c r="F5" s="63" t="s">
        <v>8</v>
      </c>
      <c r="G5" s="63" t="s">
        <v>9</v>
      </c>
    </row>
    <row r="6" spans="1:7" ht="15">
      <c r="A6" s="197"/>
      <c r="B6" s="197"/>
      <c r="C6" s="197"/>
      <c r="D6" s="197"/>
      <c r="E6" s="198"/>
      <c r="F6" s="63" t="s">
        <v>10</v>
      </c>
      <c r="G6" s="63" t="s">
        <v>11</v>
      </c>
    </row>
    <row r="7" spans="1:7" ht="15">
      <c r="A7" s="63" t="s">
        <v>12</v>
      </c>
      <c r="B7" s="63" t="s">
        <v>13</v>
      </c>
      <c r="C7" s="63">
        <v>3</v>
      </c>
      <c r="D7" s="63">
        <v>4</v>
      </c>
      <c r="E7" s="173">
        <v>5</v>
      </c>
      <c r="F7" s="63">
        <v>6</v>
      </c>
      <c r="G7" s="63">
        <v>7</v>
      </c>
    </row>
    <row r="8" spans="1:7" ht="19.5" customHeight="1">
      <c r="A8" s="175"/>
      <c r="B8" s="5"/>
      <c r="C8" s="5" t="s">
        <v>14</v>
      </c>
      <c r="D8" s="5"/>
      <c r="E8" s="6"/>
      <c r="F8" s="5"/>
      <c r="G8" s="156"/>
    </row>
    <row r="9" spans="1:7" ht="19.5" customHeight="1">
      <c r="A9" s="176">
        <v>1</v>
      </c>
      <c r="B9" s="7" t="s">
        <v>15</v>
      </c>
      <c r="C9" s="8" t="s">
        <v>16</v>
      </c>
      <c r="D9" s="7" t="s">
        <v>17</v>
      </c>
      <c r="E9" s="9">
        <v>236</v>
      </c>
      <c r="F9" s="187"/>
      <c r="G9" s="157">
        <f>SUM(E9*F9)</f>
        <v>0</v>
      </c>
    </row>
    <row r="10" spans="1:7" ht="25.5" customHeight="1">
      <c r="A10" s="177"/>
      <c r="B10" s="57"/>
      <c r="C10" s="10" t="s">
        <v>18</v>
      </c>
      <c r="D10" s="57"/>
      <c r="E10" s="158"/>
      <c r="F10" s="57"/>
      <c r="G10" s="159"/>
    </row>
    <row r="11" spans="1:7" ht="19.5" customHeight="1">
      <c r="A11" s="178"/>
      <c r="B11" s="11"/>
      <c r="C11" s="11" t="s">
        <v>14</v>
      </c>
      <c r="D11" s="11"/>
      <c r="E11" s="12"/>
      <c r="F11" s="11"/>
      <c r="G11" s="160">
        <f>SUM(G9:G10)</f>
        <v>0</v>
      </c>
    </row>
    <row r="12" spans="1:7" ht="25.5" customHeight="1">
      <c r="A12" s="176">
        <v>2</v>
      </c>
      <c r="B12" s="7" t="s">
        <v>19</v>
      </c>
      <c r="C12" s="8" t="s">
        <v>20</v>
      </c>
      <c r="D12" s="7" t="s">
        <v>17</v>
      </c>
      <c r="E12" s="9">
        <f>SUM(770*4*0.2)</f>
        <v>616</v>
      </c>
      <c r="F12" s="187"/>
      <c r="G12" s="157">
        <f>SUM(E12*F12)</f>
        <v>0</v>
      </c>
    </row>
    <row r="13" spans="1:7" ht="19.5" customHeight="1">
      <c r="A13" s="177"/>
      <c r="B13" s="57"/>
      <c r="C13" s="13" t="s">
        <v>21</v>
      </c>
      <c r="D13" s="57"/>
      <c r="E13" s="158"/>
      <c r="F13" s="57"/>
      <c r="G13" s="159"/>
    </row>
    <row r="14" spans="1:7" ht="165.75" customHeight="1">
      <c r="A14" s="177"/>
      <c r="B14" s="57"/>
      <c r="C14" s="10" t="s">
        <v>22</v>
      </c>
      <c r="D14" s="57"/>
      <c r="E14" s="158"/>
      <c r="F14" s="57"/>
      <c r="G14" s="159"/>
    </row>
    <row r="15" spans="1:7" ht="19.5" customHeight="1">
      <c r="A15" s="176">
        <v>3</v>
      </c>
      <c r="B15" s="7" t="s">
        <v>23</v>
      </c>
      <c r="C15" s="8" t="s">
        <v>24</v>
      </c>
      <c r="D15" s="7" t="s">
        <v>17</v>
      </c>
      <c r="E15" s="9">
        <v>380</v>
      </c>
      <c r="F15" s="187"/>
      <c r="G15" s="157">
        <f>SUM(E15*F15)</f>
        <v>0</v>
      </c>
    </row>
    <row r="16" spans="1:7" ht="19.5" customHeight="1">
      <c r="A16" s="176">
        <v>7</v>
      </c>
      <c r="B16" s="7" t="s">
        <v>25</v>
      </c>
      <c r="C16" s="8" t="s">
        <v>26</v>
      </c>
      <c r="D16" s="7" t="s">
        <v>17</v>
      </c>
      <c r="E16" s="9">
        <v>236</v>
      </c>
      <c r="F16" s="187"/>
      <c r="G16" s="157">
        <f>SUM(E16*F16)</f>
        <v>0</v>
      </c>
    </row>
    <row r="17" spans="1:7" ht="19.5" customHeight="1">
      <c r="A17" s="177"/>
      <c r="B17" s="57"/>
      <c r="C17" s="10" t="s">
        <v>27</v>
      </c>
      <c r="D17" s="57"/>
      <c r="E17" s="158"/>
      <c r="F17" s="57"/>
      <c r="G17" s="159"/>
    </row>
    <row r="18" spans="1:7" ht="19.5" customHeight="1">
      <c r="A18" s="176">
        <v>4</v>
      </c>
      <c r="B18" s="7" t="s">
        <v>28</v>
      </c>
      <c r="C18" s="8" t="s">
        <v>29</v>
      </c>
      <c r="D18" s="7" t="s">
        <v>17</v>
      </c>
      <c r="E18" s="9">
        <v>380</v>
      </c>
      <c r="F18" s="187"/>
      <c r="G18" s="157">
        <f>SUM(E18*F18)</f>
        <v>0</v>
      </c>
    </row>
    <row r="19" spans="1:7" ht="32.25" customHeight="1">
      <c r="A19" s="177"/>
      <c r="B19" s="57"/>
      <c r="C19" s="13" t="s">
        <v>30</v>
      </c>
      <c r="D19" s="57"/>
      <c r="E19" s="158"/>
      <c r="F19" s="57"/>
      <c r="G19" s="159"/>
    </row>
    <row r="20" spans="1:7" ht="32.25" customHeight="1">
      <c r="A20" s="176">
        <v>5</v>
      </c>
      <c r="B20" s="7" t="s">
        <v>31</v>
      </c>
      <c r="C20" s="8" t="s">
        <v>32</v>
      </c>
      <c r="D20" s="7" t="s">
        <v>17</v>
      </c>
      <c r="E20" s="9">
        <v>380</v>
      </c>
      <c r="F20" s="187"/>
      <c r="G20" s="157">
        <f>SUM(E20*F20)</f>
        <v>0</v>
      </c>
    </row>
    <row r="21" spans="1:7" ht="29.25" customHeight="1">
      <c r="A21" s="177"/>
      <c r="B21" s="57"/>
      <c r="C21" s="10" t="s">
        <v>33</v>
      </c>
      <c r="D21" s="57"/>
      <c r="E21" s="158"/>
      <c r="F21" s="57"/>
      <c r="G21" s="159"/>
    </row>
    <row r="22" spans="1:7" ht="19.5" customHeight="1">
      <c r="A22" s="176">
        <v>6</v>
      </c>
      <c r="B22" s="7" t="s">
        <v>34</v>
      </c>
      <c r="C22" s="8" t="s">
        <v>35</v>
      </c>
      <c r="D22" s="7" t="s">
        <v>36</v>
      </c>
      <c r="E22" s="9">
        <f>SUM(770*4)</f>
        <v>3080</v>
      </c>
      <c r="F22" s="187"/>
      <c r="G22" s="157">
        <f>SUM(E22*F22)</f>
        <v>0</v>
      </c>
    </row>
    <row r="23" spans="1:7" ht="19.5" customHeight="1">
      <c r="A23" s="177"/>
      <c r="B23" s="57"/>
      <c r="C23" s="14" t="s">
        <v>37</v>
      </c>
      <c r="D23" s="57"/>
      <c r="E23" s="158"/>
      <c r="F23" s="57"/>
      <c r="G23" s="159"/>
    </row>
    <row r="24" spans="1:7" ht="31.5" customHeight="1">
      <c r="A24" s="177"/>
      <c r="B24" s="57"/>
      <c r="C24" s="10" t="s">
        <v>38</v>
      </c>
      <c r="D24" s="57"/>
      <c r="E24" s="158"/>
      <c r="F24" s="57"/>
      <c r="G24" s="159"/>
    </row>
    <row r="25" spans="1:7" ht="19.5" customHeight="1">
      <c r="A25" s="176">
        <v>7</v>
      </c>
      <c r="B25" s="7" t="s">
        <v>39</v>
      </c>
      <c r="C25" s="8" t="s">
        <v>40</v>
      </c>
      <c r="D25" s="7" t="s">
        <v>36</v>
      </c>
      <c r="E25" s="9">
        <v>770</v>
      </c>
      <c r="F25" s="187"/>
      <c r="G25" s="157">
        <f>SUM(E25*F25)</f>
        <v>0</v>
      </c>
    </row>
    <row r="26" spans="1:7" ht="19.5" customHeight="1">
      <c r="A26" s="177"/>
      <c r="B26" s="57"/>
      <c r="C26" s="14" t="s">
        <v>41</v>
      </c>
      <c r="D26" s="57"/>
      <c r="E26" s="158"/>
      <c r="F26" s="57"/>
      <c r="G26" s="159"/>
    </row>
    <row r="27" spans="1:7" s="72" customFormat="1" ht="33.75" customHeight="1">
      <c r="A27" s="177"/>
      <c r="B27" s="57"/>
      <c r="C27" s="10" t="s">
        <v>42</v>
      </c>
      <c r="D27" s="57"/>
      <c r="E27" s="158"/>
      <c r="F27" s="57"/>
      <c r="G27" s="159"/>
    </row>
    <row r="28" spans="1:7" ht="35.25" customHeight="1">
      <c r="A28" s="179">
        <v>8</v>
      </c>
      <c r="B28" s="67" t="s">
        <v>273</v>
      </c>
      <c r="C28" s="68" t="s">
        <v>274</v>
      </c>
      <c r="D28" s="69" t="s">
        <v>173</v>
      </c>
      <c r="E28" s="189">
        <v>770</v>
      </c>
      <c r="F28" s="190"/>
      <c r="G28" s="157">
        <f>SUM(E28*F28)</f>
        <v>0</v>
      </c>
    </row>
    <row r="29" spans="1:7" s="72" customFormat="1" ht="35.25" customHeight="1">
      <c r="A29" s="177"/>
      <c r="B29" s="105"/>
      <c r="C29" s="10" t="s">
        <v>275</v>
      </c>
      <c r="D29" s="106"/>
      <c r="E29" s="107"/>
      <c r="F29" s="108"/>
      <c r="G29" s="159"/>
    </row>
    <row r="30" spans="1:7" ht="19.5" customHeight="1">
      <c r="A30" s="178"/>
      <c r="B30" s="11"/>
      <c r="C30" s="11" t="s">
        <v>43</v>
      </c>
      <c r="D30" s="11"/>
      <c r="E30" s="12"/>
      <c r="F30" s="11"/>
      <c r="G30" s="160">
        <f>SUM(G12:G28)</f>
        <v>0</v>
      </c>
    </row>
    <row r="31" spans="1:7" ht="19.5" customHeight="1">
      <c r="A31" s="175"/>
      <c r="B31" s="5"/>
      <c r="C31" s="5" t="s">
        <v>44</v>
      </c>
      <c r="D31" s="5"/>
      <c r="E31" s="6"/>
      <c r="F31" s="5"/>
      <c r="G31" s="156"/>
    </row>
    <row r="32" spans="1:7" ht="19.5" customHeight="1">
      <c r="A32" s="176">
        <v>9</v>
      </c>
      <c r="B32" s="7" t="s">
        <v>45</v>
      </c>
      <c r="C32" s="8" t="s">
        <v>46</v>
      </c>
      <c r="D32" s="8" t="s">
        <v>47</v>
      </c>
      <c r="E32" s="9">
        <v>50</v>
      </c>
      <c r="F32" s="187"/>
      <c r="G32" s="157">
        <f>SUM(E32*F32)</f>
        <v>0</v>
      </c>
    </row>
    <row r="33" spans="1:7" ht="32.25" customHeight="1">
      <c r="A33" s="177"/>
      <c r="B33" s="57"/>
      <c r="C33" s="10" t="s">
        <v>48</v>
      </c>
      <c r="D33" s="57"/>
      <c r="E33" s="158"/>
      <c r="F33" s="57"/>
      <c r="G33" s="159"/>
    </row>
    <row r="34" spans="1:7" ht="19.5" customHeight="1">
      <c r="A34" s="178"/>
      <c r="B34" s="11"/>
      <c r="C34" s="11" t="s">
        <v>44</v>
      </c>
      <c r="D34" s="11"/>
      <c r="E34" s="12"/>
      <c r="F34" s="11"/>
      <c r="G34" s="160">
        <f>SUM(G32:G33)</f>
        <v>0</v>
      </c>
    </row>
    <row r="35" spans="1:7" ht="19.5" customHeight="1">
      <c r="A35" s="175"/>
      <c r="B35" s="5"/>
      <c r="C35" s="5" t="s">
        <v>49</v>
      </c>
      <c r="D35" s="5"/>
      <c r="E35" s="6"/>
      <c r="F35" s="5"/>
      <c r="G35" s="156"/>
    </row>
    <row r="36" spans="1:7" ht="19.5" customHeight="1">
      <c r="A36" s="176">
        <v>10</v>
      </c>
      <c r="B36" s="7" t="s">
        <v>45</v>
      </c>
      <c r="C36" s="8" t="s">
        <v>50</v>
      </c>
      <c r="D36" s="8" t="s">
        <v>51</v>
      </c>
      <c r="E36" s="9">
        <v>5</v>
      </c>
      <c r="F36" s="187"/>
      <c r="G36" s="157">
        <f>SUM(E36*F36)</f>
        <v>0</v>
      </c>
    </row>
    <row r="37" spans="1:7" ht="42" customHeight="1">
      <c r="A37" s="177"/>
      <c r="B37" s="57"/>
      <c r="C37" s="10" t="s">
        <v>52</v>
      </c>
      <c r="D37" s="57"/>
      <c r="E37" s="158"/>
      <c r="F37" s="57"/>
      <c r="G37" s="159"/>
    </row>
    <row r="38" spans="1:7" ht="19.5" customHeight="1">
      <c r="A38" s="178"/>
      <c r="B38" s="11"/>
      <c r="C38" s="11" t="s">
        <v>49</v>
      </c>
      <c r="D38" s="11"/>
      <c r="E38" s="12"/>
      <c r="F38" s="11"/>
      <c r="G38" s="160">
        <f>SUM(G36:G37)</f>
        <v>0</v>
      </c>
    </row>
    <row r="39" spans="1:7" ht="19.5" customHeight="1">
      <c r="A39" s="175"/>
      <c r="B39" s="5"/>
      <c r="C39" s="5" t="s">
        <v>53</v>
      </c>
      <c r="D39" s="5"/>
      <c r="E39" s="6"/>
      <c r="F39" s="5"/>
      <c r="G39" s="156"/>
    </row>
    <row r="40" spans="1:7" ht="33" customHeight="1">
      <c r="A40" s="176">
        <v>11</v>
      </c>
      <c r="B40" s="7" t="s">
        <v>54</v>
      </c>
      <c r="C40" s="8" t="s">
        <v>205</v>
      </c>
      <c r="D40" s="8" t="s">
        <v>36</v>
      </c>
      <c r="E40" s="9">
        <v>2790</v>
      </c>
      <c r="F40" s="187"/>
      <c r="G40" s="157">
        <f>SUM(E40*F40)</f>
        <v>0</v>
      </c>
    </row>
    <row r="41" spans="1:7" ht="19.5" customHeight="1">
      <c r="A41" s="177"/>
      <c r="B41" s="57"/>
      <c r="C41" s="13" t="s">
        <v>206</v>
      </c>
      <c r="D41" s="57"/>
      <c r="E41" s="158"/>
      <c r="F41" s="57"/>
      <c r="G41" s="159"/>
    </row>
    <row r="42" spans="1:7" ht="48" customHeight="1">
      <c r="A42" s="177"/>
      <c r="B42" s="57"/>
      <c r="C42" s="10" t="s">
        <v>55</v>
      </c>
      <c r="D42" s="57"/>
      <c r="E42" s="158"/>
      <c r="F42" s="57"/>
      <c r="G42" s="159"/>
    </row>
    <row r="43" spans="1:7" ht="48" customHeight="1">
      <c r="A43" s="179">
        <v>12</v>
      </c>
      <c r="B43" s="67" t="s">
        <v>207</v>
      </c>
      <c r="C43" s="68" t="s">
        <v>208</v>
      </c>
      <c r="D43" s="69" t="s">
        <v>173</v>
      </c>
      <c r="E43" s="70">
        <v>2790</v>
      </c>
      <c r="F43" s="191"/>
      <c r="G43" s="157">
        <f>SUM(E43*F43)</f>
        <v>0</v>
      </c>
    </row>
    <row r="44" spans="1:7" ht="19.5" customHeight="1">
      <c r="A44" s="176">
        <v>13</v>
      </c>
      <c r="B44" s="7" t="s">
        <v>56</v>
      </c>
      <c r="C44" s="8" t="s">
        <v>57</v>
      </c>
      <c r="D44" s="7" t="s">
        <v>58</v>
      </c>
      <c r="E44" s="9">
        <v>2406</v>
      </c>
      <c r="F44" s="187"/>
      <c r="G44" s="157">
        <f>SUM(E44*F44)</f>
        <v>0</v>
      </c>
    </row>
    <row r="45" spans="1:7" ht="19.5" customHeight="1">
      <c r="A45" s="180"/>
      <c r="B45" s="161"/>
      <c r="C45" s="13" t="s">
        <v>59</v>
      </c>
      <c r="D45" s="161"/>
      <c r="E45" s="162"/>
      <c r="F45" s="161"/>
      <c r="G45" s="163"/>
    </row>
    <row r="46" spans="1:7" ht="102" customHeight="1">
      <c r="A46" s="180"/>
      <c r="B46" s="161"/>
      <c r="C46" s="15" t="s">
        <v>60</v>
      </c>
      <c r="D46" s="161"/>
      <c r="E46" s="162"/>
      <c r="F46" s="161"/>
      <c r="G46" s="163"/>
    </row>
    <row r="47" spans="1:7" ht="19.5" customHeight="1">
      <c r="A47" s="181">
        <v>14</v>
      </c>
      <c r="B47" s="16" t="s">
        <v>61</v>
      </c>
      <c r="C47" s="17" t="s">
        <v>62</v>
      </c>
      <c r="D47" s="18" t="s">
        <v>58</v>
      </c>
      <c r="E47" s="19">
        <v>2406</v>
      </c>
      <c r="F47" s="192"/>
      <c r="G47" s="157">
        <f>SUM(E47*F47)</f>
        <v>0</v>
      </c>
    </row>
    <row r="48" spans="1:7" ht="19.5" customHeight="1">
      <c r="A48" s="182"/>
      <c r="B48" s="164"/>
      <c r="C48" s="13" t="s">
        <v>59</v>
      </c>
      <c r="D48" s="164"/>
      <c r="E48" s="165"/>
      <c r="F48" s="166"/>
      <c r="G48" s="167"/>
    </row>
    <row r="49" spans="1:7" ht="102" customHeight="1">
      <c r="A49" s="182"/>
      <c r="B49" s="164"/>
      <c r="C49" s="15" t="s">
        <v>60</v>
      </c>
      <c r="D49" s="164"/>
      <c r="E49" s="165"/>
      <c r="F49" s="166"/>
      <c r="G49" s="167"/>
    </row>
    <row r="50" spans="1:7" ht="19.5" customHeight="1">
      <c r="A50" s="176">
        <v>15</v>
      </c>
      <c r="B50" s="7" t="s">
        <v>63</v>
      </c>
      <c r="C50" s="8" t="s">
        <v>64</v>
      </c>
      <c r="D50" s="7" t="s">
        <v>36</v>
      </c>
      <c r="E50" s="9">
        <v>840</v>
      </c>
      <c r="F50" s="187"/>
      <c r="G50" s="157">
        <f>SUM(E50*F50)</f>
        <v>0</v>
      </c>
    </row>
    <row r="51" spans="1:7" ht="19.5" customHeight="1">
      <c r="A51" s="177"/>
      <c r="B51" s="57"/>
      <c r="C51" s="13" t="s">
        <v>65</v>
      </c>
      <c r="D51" s="57"/>
      <c r="E51" s="158"/>
      <c r="F51" s="57"/>
      <c r="G51" s="159"/>
    </row>
    <row r="52" spans="1:7" ht="48" customHeight="1">
      <c r="A52" s="177"/>
      <c r="B52" s="57"/>
      <c r="C52" s="10" t="s">
        <v>66</v>
      </c>
      <c r="D52" s="57"/>
      <c r="E52" s="158"/>
      <c r="F52" s="57"/>
      <c r="G52" s="159"/>
    </row>
    <row r="53" spans="1:7" ht="19.5" customHeight="1">
      <c r="A53" s="176">
        <v>16</v>
      </c>
      <c r="B53" s="7" t="s">
        <v>67</v>
      </c>
      <c r="C53" s="8" t="s">
        <v>68</v>
      </c>
      <c r="D53" s="7" t="s">
        <v>36</v>
      </c>
      <c r="E53" s="19">
        <v>6</v>
      </c>
      <c r="F53" s="187"/>
      <c r="G53" s="157">
        <f>SUM(E53*F53)</f>
        <v>0</v>
      </c>
    </row>
    <row r="54" spans="1:7" ht="50.25" customHeight="1">
      <c r="A54" s="177"/>
      <c r="B54" s="57"/>
      <c r="C54" s="10" t="s">
        <v>69</v>
      </c>
      <c r="D54" s="57"/>
      <c r="E54" s="158"/>
      <c r="F54" s="57"/>
      <c r="G54" s="159"/>
    </row>
    <row r="55" spans="1:7" ht="48" customHeight="1">
      <c r="A55" s="176">
        <v>17</v>
      </c>
      <c r="B55" s="7" t="s">
        <v>70</v>
      </c>
      <c r="C55" s="8" t="s">
        <v>71</v>
      </c>
      <c r="D55" s="7" t="s">
        <v>36</v>
      </c>
      <c r="E55" s="9">
        <v>4</v>
      </c>
      <c r="F55" s="187"/>
      <c r="G55" s="157">
        <f>SUM(E55*F55)</f>
        <v>0</v>
      </c>
    </row>
    <row r="56" spans="1:7" ht="19.5" customHeight="1">
      <c r="A56" s="177"/>
      <c r="B56" s="57"/>
      <c r="C56" s="10" t="s">
        <v>69</v>
      </c>
      <c r="D56" s="57"/>
      <c r="E56" s="158"/>
      <c r="F56" s="57"/>
      <c r="G56" s="159"/>
    </row>
    <row r="57" spans="1:7" ht="19.5" customHeight="1">
      <c r="A57" s="183">
        <v>18</v>
      </c>
      <c r="B57" s="7" t="s">
        <v>70</v>
      </c>
      <c r="C57" s="8" t="s">
        <v>72</v>
      </c>
      <c r="D57" s="8" t="s">
        <v>73</v>
      </c>
      <c r="E57" s="19">
        <v>1</v>
      </c>
      <c r="F57" s="192"/>
      <c r="G57" s="157">
        <f>SUM(E57*F57)</f>
        <v>0</v>
      </c>
    </row>
    <row r="58" spans="1:7" ht="19.5" customHeight="1">
      <c r="A58" s="184"/>
      <c r="B58" s="164"/>
      <c r="C58" s="10" t="s">
        <v>74</v>
      </c>
      <c r="D58" s="164"/>
      <c r="E58" s="168"/>
      <c r="F58" s="164"/>
      <c r="G58" s="169"/>
    </row>
    <row r="59" spans="1:7" ht="64.5" customHeight="1">
      <c r="A59" s="176">
        <v>19</v>
      </c>
      <c r="B59" s="7" t="s">
        <v>75</v>
      </c>
      <c r="C59" s="8" t="s">
        <v>76</v>
      </c>
      <c r="D59" s="7" t="s">
        <v>36</v>
      </c>
      <c r="E59" s="9">
        <v>17</v>
      </c>
      <c r="F59" s="187"/>
      <c r="G59" s="157">
        <f>SUM(E59*F59)</f>
        <v>0</v>
      </c>
    </row>
    <row r="60" spans="1:7" ht="19.5" customHeight="1">
      <c r="A60" s="177"/>
      <c r="B60" s="57"/>
      <c r="C60" s="13" t="s">
        <v>77</v>
      </c>
      <c r="D60" s="57"/>
      <c r="E60" s="158"/>
      <c r="F60" s="57"/>
      <c r="G60" s="159"/>
    </row>
    <row r="61" spans="1:7" ht="121.5" customHeight="1">
      <c r="A61" s="177"/>
      <c r="B61" s="57"/>
      <c r="C61" s="10" t="s">
        <v>78</v>
      </c>
      <c r="D61" s="57"/>
      <c r="E61" s="158"/>
      <c r="F61" s="57"/>
      <c r="G61" s="159"/>
    </row>
    <row r="62" spans="1:7" ht="19.5" customHeight="1">
      <c r="A62" s="178"/>
      <c r="B62" s="11"/>
      <c r="C62" s="11" t="s">
        <v>53</v>
      </c>
      <c r="D62" s="11"/>
      <c r="E62" s="12"/>
      <c r="F62" s="11"/>
      <c r="G62" s="160">
        <f>SUM(G40:G61)</f>
        <v>0</v>
      </c>
    </row>
    <row r="63" spans="1:7" ht="19.5" customHeight="1">
      <c r="A63" s="175"/>
      <c r="B63" s="5"/>
      <c r="C63" s="5" t="s">
        <v>79</v>
      </c>
      <c r="D63" s="5"/>
      <c r="E63" s="6"/>
      <c r="F63" s="5"/>
      <c r="G63" s="156"/>
    </row>
    <row r="64" spans="1:7" ht="30.75" customHeight="1">
      <c r="A64" s="176">
        <v>20</v>
      </c>
      <c r="B64" s="7" t="s">
        <v>80</v>
      </c>
      <c r="C64" s="8" t="s">
        <v>81</v>
      </c>
      <c r="D64" s="7" t="s">
        <v>82</v>
      </c>
      <c r="E64" s="9">
        <v>3</v>
      </c>
      <c r="F64" s="187"/>
      <c r="G64" s="157">
        <f>SUM(E64*F64)</f>
        <v>0</v>
      </c>
    </row>
    <row r="65" spans="1:7" ht="30" customHeight="1">
      <c r="A65" s="177"/>
      <c r="B65" s="57"/>
      <c r="C65" s="10" t="s">
        <v>83</v>
      </c>
      <c r="D65" s="57"/>
      <c r="E65" s="158"/>
      <c r="F65" s="57"/>
      <c r="G65" s="159"/>
    </row>
    <row r="66" spans="1:7" ht="33.75" customHeight="1">
      <c r="A66" s="176">
        <v>21</v>
      </c>
      <c r="B66" s="7" t="s">
        <v>84</v>
      </c>
      <c r="C66" s="8" t="s">
        <v>85</v>
      </c>
      <c r="D66" s="7" t="s">
        <v>82</v>
      </c>
      <c r="E66" s="9">
        <v>3</v>
      </c>
      <c r="F66" s="187"/>
      <c r="G66" s="157">
        <f>SUM(E66*F66)</f>
        <v>0</v>
      </c>
    </row>
    <row r="67" spans="1:7" ht="19.5" customHeight="1">
      <c r="A67" s="177"/>
      <c r="B67" s="57"/>
      <c r="C67" s="10" t="s">
        <v>83</v>
      </c>
      <c r="D67" s="57"/>
      <c r="E67" s="158"/>
      <c r="F67" s="57"/>
      <c r="G67" s="159"/>
    </row>
    <row r="68" spans="1:7" ht="33" customHeight="1">
      <c r="A68" s="176">
        <v>22</v>
      </c>
      <c r="B68" s="7" t="s">
        <v>86</v>
      </c>
      <c r="C68" s="8" t="s">
        <v>87</v>
      </c>
      <c r="D68" s="7" t="s">
        <v>36</v>
      </c>
      <c r="E68" s="19">
        <f>SUM(750*0.15)</f>
        <v>112.5</v>
      </c>
      <c r="F68" s="187"/>
      <c r="G68" s="157">
        <f>SUM(E68*F68)</f>
        <v>0</v>
      </c>
    </row>
    <row r="69" spans="1:7" ht="19.5" customHeight="1">
      <c r="A69" s="177"/>
      <c r="B69" s="57"/>
      <c r="C69" s="10" t="s">
        <v>88</v>
      </c>
      <c r="D69" s="57"/>
      <c r="E69" s="158"/>
      <c r="F69" s="57"/>
      <c r="G69" s="159"/>
    </row>
    <row r="70" spans="1:7" ht="30.75" customHeight="1">
      <c r="A70" s="177"/>
      <c r="B70" s="57"/>
      <c r="C70" s="10" t="s">
        <v>89</v>
      </c>
      <c r="D70" s="57"/>
      <c r="E70" s="158"/>
      <c r="F70" s="57"/>
      <c r="G70" s="159"/>
    </row>
    <row r="71" spans="1:7" ht="33" customHeight="1">
      <c r="A71" s="176">
        <v>23</v>
      </c>
      <c r="B71" s="7" t="s">
        <v>90</v>
      </c>
      <c r="C71" s="8" t="s">
        <v>91</v>
      </c>
      <c r="D71" s="7" t="s">
        <v>82</v>
      </c>
      <c r="E71" s="9">
        <v>8</v>
      </c>
      <c r="F71" s="187"/>
      <c r="G71" s="157">
        <f>SUM(E71*F71)</f>
        <v>0</v>
      </c>
    </row>
    <row r="72" spans="1:7" ht="33.75" customHeight="1">
      <c r="A72" s="177"/>
      <c r="B72" s="57"/>
      <c r="C72" s="10" t="s">
        <v>92</v>
      </c>
      <c r="D72" s="57"/>
      <c r="E72" s="158"/>
      <c r="F72" s="57"/>
      <c r="G72" s="159"/>
    </row>
    <row r="73" spans="1:7" ht="19.5" customHeight="1">
      <c r="A73" s="176">
        <v>24</v>
      </c>
      <c r="B73" s="7" t="s">
        <v>93</v>
      </c>
      <c r="C73" s="8" t="s">
        <v>94</v>
      </c>
      <c r="D73" s="8" t="s">
        <v>95</v>
      </c>
      <c r="E73" s="9">
        <v>30</v>
      </c>
      <c r="F73" s="187"/>
      <c r="G73" s="157">
        <f>SUM(E73*F73)</f>
        <v>0</v>
      </c>
    </row>
    <row r="74" spans="1:7" ht="19.5" customHeight="1">
      <c r="A74" s="177"/>
      <c r="B74" s="57"/>
      <c r="C74" s="14" t="s">
        <v>96</v>
      </c>
      <c r="D74" s="57"/>
      <c r="E74" s="158"/>
      <c r="F74" s="57"/>
      <c r="G74" s="159"/>
    </row>
    <row r="75" spans="1:7" ht="19.5" customHeight="1">
      <c r="A75" s="176">
        <v>25</v>
      </c>
      <c r="B75" s="7" t="s">
        <v>97</v>
      </c>
      <c r="C75" s="8" t="s">
        <v>98</v>
      </c>
      <c r="D75" s="8" t="s">
        <v>99</v>
      </c>
      <c r="E75" s="9">
        <v>160</v>
      </c>
      <c r="F75" s="187"/>
      <c r="G75" s="157">
        <f>SUM(E75*F75)</f>
        <v>0</v>
      </c>
    </row>
    <row r="76" spans="1:7" ht="38.25" customHeight="1">
      <c r="A76" s="177"/>
      <c r="B76" s="57"/>
      <c r="C76" s="10" t="s">
        <v>100</v>
      </c>
      <c r="D76" s="57"/>
      <c r="E76" s="158"/>
      <c r="F76" s="57"/>
      <c r="G76" s="159"/>
    </row>
    <row r="77" spans="1:7" ht="19.5" customHeight="1">
      <c r="A77" s="176">
        <v>26</v>
      </c>
      <c r="B77" s="7" t="s">
        <v>101</v>
      </c>
      <c r="C77" s="8" t="s">
        <v>102</v>
      </c>
      <c r="D77" s="7" t="s">
        <v>103</v>
      </c>
      <c r="E77" s="9">
        <v>1620</v>
      </c>
      <c r="F77" s="187"/>
      <c r="G77" s="157">
        <f>SUM(E77*F77)</f>
        <v>0</v>
      </c>
    </row>
    <row r="78" spans="1:7" ht="19.5" customHeight="1">
      <c r="A78" s="177"/>
      <c r="B78" s="57"/>
      <c r="C78" s="13" t="s">
        <v>104</v>
      </c>
      <c r="D78" s="57"/>
      <c r="E78" s="158"/>
      <c r="F78" s="57"/>
      <c r="G78" s="159"/>
    </row>
    <row r="79" spans="1:7" ht="29.25" customHeight="1">
      <c r="A79" s="177"/>
      <c r="B79" s="57"/>
      <c r="C79" s="10" t="s">
        <v>105</v>
      </c>
      <c r="D79" s="57"/>
      <c r="E79" s="158"/>
      <c r="F79" s="57"/>
      <c r="G79" s="159"/>
    </row>
    <row r="80" spans="1:7" ht="19.5" customHeight="1">
      <c r="A80" s="178"/>
      <c r="B80" s="11"/>
      <c r="C80" s="11" t="s">
        <v>79</v>
      </c>
      <c r="D80" s="11"/>
      <c r="E80" s="12"/>
      <c r="F80" s="11"/>
      <c r="G80" s="160">
        <f>SUM(G64:G79)</f>
        <v>0</v>
      </c>
    </row>
    <row r="81" spans="1:7" ht="19.5" customHeight="1">
      <c r="A81" s="177"/>
      <c r="B81" s="57"/>
      <c r="C81" s="57"/>
      <c r="D81" s="57"/>
      <c r="E81" s="158"/>
      <c r="F81" s="57"/>
      <c r="G81" s="159"/>
    </row>
    <row r="82" spans="1:7" ht="19.5" customHeight="1">
      <c r="A82" s="185"/>
      <c r="B82" s="170"/>
      <c r="C82" s="170" t="s">
        <v>106</v>
      </c>
      <c r="D82" s="170"/>
      <c r="E82" s="171"/>
      <c r="F82" s="170"/>
      <c r="G82" s="172">
        <f>G80+G62+G38+G34+G30+G11</f>
        <v>0</v>
      </c>
    </row>
    <row r="83" spans="1:7" ht="15">
      <c r="A83" s="174"/>
      <c r="B83" s="1"/>
      <c r="C83" s="1"/>
      <c r="D83" s="1"/>
      <c r="E83" s="2"/>
      <c r="F83" s="1"/>
      <c r="G83" s="1"/>
    </row>
  </sheetData>
  <mergeCells count="5">
    <mergeCell ref="A5:A6"/>
    <mergeCell ref="B5:B6"/>
    <mergeCell ref="C5:C6"/>
    <mergeCell ref="D5:D6"/>
    <mergeCell ref="E5:E6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2"/>
  <sheetViews>
    <sheetView workbookViewId="0" topLeftCell="A34">
      <selection activeCell="F8" sqref="F8:F80"/>
    </sheetView>
  </sheetViews>
  <sheetFormatPr defaultColWidth="9.140625" defaultRowHeight="15"/>
  <cols>
    <col min="2" max="2" width="14.7109375" style="0" customWidth="1"/>
    <col min="3" max="3" width="39.7109375" style="0" customWidth="1"/>
    <col min="7" max="7" width="14.7109375" style="0" customWidth="1"/>
  </cols>
  <sheetData>
    <row r="2" spans="1:7" s="22" customFormat="1" ht="15.75">
      <c r="A2" s="20"/>
      <c r="B2" s="21" t="s">
        <v>192</v>
      </c>
      <c r="C2" s="20"/>
      <c r="D2" s="20"/>
      <c r="E2" s="20"/>
      <c r="F2" s="20"/>
      <c r="G2" s="20"/>
    </row>
    <row r="3" spans="1:7" s="22" customFormat="1" ht="15.75">
      <c r="A3" s="20"/>
      <c r="B3" s="21" t="s">
        <v>191</v>
      </c>
      <c r="C3" s="20"/>
      <c r="D3" s="20"/>
      <c r="E3" s="20"/>
      <c r="F3" s="20"/>
      <c r="G3" s="20"/>
    </row>
    <row r="4" spans="1:7" s="22" customFormat="1" ht="15.75">
      <c r="A4" s="20"/>
      <c r="B4" s="21"/>
      <c r="C4" s="20"/>
      <c r="D4" s="20"/>
      <c r="E4" s="20"/>
      <c r="F4" s="20"/>
      <c r="G4" s="20"/>
    </row>
    <row r="5" spans="1:7" s="23" customFormat="1" ht="33.95" customHeight="1" thickBot="1">
      <c r="A5" s="136" t="s">
        <v>107</v>
      </c>
      <c r="B5" s="137"/>
      <c r="C5" s="137"/>
      <c r="D5" s="137"/>
      <c r="E5" s="137"/>
      <c r="F5" s="137"/>
      <c r="G5" s="138">
        <f>SUM(G10+G23+G36+G52+G75+G81)</f>
        <v>0</v>
      </c>
    </row>
    <row r="6" spans="1:7" s="22" customFormat="1" ht="15.75" thickBot="1">
      <c r="A6" s="139" t="s">
        <v>108</v>
      </c>
      <c r="B6" s="24" t="s">
        <v>109</v>
      </c>
      <c r="C6" s="25" t="s">
        <v>110</v>
      </c>
      <c r="D6" s="25" t="s">
        <v>111</v>
      </c>
      <c r="E6" s="26" t="s">
        <v>112</v>
      </c>
      <c r="F6" s="26" t="s">
        <v>113</v>
      </c>
      <c r="G6" s="140" t="s">
        <v>114</v>
      </c>
    </row>
    <row r="7" spans="1:7" s="20" customFormat="1" ht="20.1" customHeight="1">
      <c r="A7" s="141" t="s">
        <v>116</v>
      </c>
      <c r="B7" s="27"/>
      <c r="C7" s="28"/>
      <c r="D7" s="28"/>
      <c r="E7" s="29"/>
      <c r="F7" s="29"/>
      <c r="G7" s="142"/>
    </row>
    <row r="8" spans="1:7" s="22" customFormat="1" ht="15">
      <c r="A8" s="143">
        <v>1</v>
      </c>
      <c r="B8" s="30">
        <v>530001</v>
      </c>
      <c r="C8" s="31" t="s">
        <v>117</v>
      </c>
      <c r="D8" s="31" t="s">
        <v>118</v>
      </c>
      <c r="E8" s="32">
        <v>29</v>
      </c>
      <c r="F8" s="193"/>
      <c r="G8" s="144">
        <f>E8*F8</f>
        <v>0</v>
      </c>
    </row>
    <row r="9" spans="1:7" s="22" customFormat="1" ht="15.75" thickBot="1">
      <c r="A9" s="145">
        <v>2</v>
      </c>
      <c r="B9" s="33">
        <v>560015</v>
      </c>
      <c r="C9" s="34" t="s">
        <v>119</v>
      </c>
      <c r="D9" s="34" t="s">
        <v>118</v>
      </c>
      <c r="E9" s="35">
        <v>29</v>
      </c>
      <c r="F9" s="194"/>
      <c r="G9" s="146">
        <f>E9*F9</f>
        <v>0</v>
      </c>
    </row>
    <row r="10" spans="1:7" s="39" customFormat="1" ht="14.25">
      <c r="A10" s="147"/>
      <c r="B10" s="36"/>
      <c r="C10" s="37" t="s">
        <v>120</v>
      </c>
      <c r="D10" s="37"/>
      <c r="E10" s="38"/>
      <c r="F10" s="38"/>
      <c r="G10" s="148">
        <f>SUM(G8:G9)</f>
        <v>0</v>
      </c>
    </row>
    <row r="11" spans="1:7" s="20" customFormat="1" ht="20.1" customHeight="1">
      <c r="A11" s="149" t="s">
        <v>121</v>
      </c>
      <c r="B11" s="40"/>
      <c r="C11" s="41"/>
      <c r="D11" s="41"/>
      <c r="E11" s="42"/>
      <c r="F11" s="42"/>
      <c r="G11" s="150"/>
    </row>
    <row r="12" spans="1:7" s="22" customFormat="1" ht="15">
      <c r="A12" s="143" t="s">
        <v>122</v>
      </c>
      <c r="B12" s="30">
        <v>101211</v>
      </c>
      <c r="C12" s="31" t="s">
        <v>123</v>
      </c>
      <c r="D12" s="31" t="s">
        <v>124</v>
      </c>
      <c r="E12" s="32">
        <v>950</v>
      </c>
      <c r="F12" s="193"/>
      <c r="G12" s="144">
        <f aca="true" t="shared" si="0" ref="G12:G22">E12*F12</f>
        <v>0</v>
      </c>
    </row>
    <row r="13" spans="1:7" s="22" customFormat="1" ht="15">
      <c r="A13" s="143">
        <v>4</v>
      </c>
      <c r="B13" s="30">
        <v>101305</v>
      </c>
      <c r="C13" s="31" t="s">
        <v>125</v>
      </c>
      <c r="D13" s="31" t="s">
        <v>124</v>
      </c>
      <c r="E13" s="32">
        <v>170</v>
      </c>
      <c r="F13" s="193"/>
      <c r="G13" s="144">
        <f t="shared" si="0"/>
        <v>0</v>
      </c>
    </row>
    <row r="14" spans="1:7" s="22" customFormat="1" ht="15">
      <c r="A14" s="143">
        <v>5</v>
      </c>
      <c r="B14" s="30">
        <v>295001</v>
      </c>
      <c r="C14" s="31" t="s">
        <v>126</v>
      </c>
      <c r="D14" s="31" t="s">
        <v>124</v>
      </c>
      <c r="E14" s="32">
        <v>840</v>
      </c>
      <c r="F14" s="193"/>
      <c r="G14" s="144">
        <f t="shared" si="0"/>
        <v>0</v>
      </c>
    </row>
    <row r="15" spans="1:7" s="22" customFormat="1" ht="15">
      <c r="A15" s="143">
        <v>6</v>
      </c>
      <c r="B15" s="30">
        <v>295011</v>
      </c>
      <c r="C15" s="31" t="s">
        <v>127</v>
      </c>
      <c r="D15" s="31" t="s">
        <v>124</v>
      </c>
      <c r="E15" s="32">
        <v>56</v>
      </c>
      <c r="F15" s="193"/>
      <c r="G15" s="144">
        <f t="shared" si="0"/>
        <v>0</v>
      </c>
    </row>
    <row r="16" spans="1:7" s="22" customFormat="1" ht="15">
      <c r="A16" s="143">
        <v>7</v>
      </c>
      <c r="B16" s="30">
        <v>295073</v>
      </c>
      <c r="C16" s="31" t="s">
        <v>128</v>
      </c>
      <c r="D16" s="31" t="s">
        <v>118</v>
      </c>
      <c r="E16" s="32">
        <v>29</v>
      </c>
      <c r="F16" s="193"/>
      <c r="G16" s="144">
        <f t="shared" si="0"/>
        <v>0</v>
      </c>
    </row>
    <row r="17" spans="1:7" s="22" customFormat="1" ht="15">
      <c r="A17" s="143">
        <v>8</v>
      </c>
      <c r="B17" s="30">
        <v>193511</v>
      </c>
      <c r="C17" s="31" t="s">
        <v>129</v>
      </c>
      <c r="D17" s="31" t="s">
        <v>118</v>
      </c>
      <c r="E17" s="32">
        <v>2</v>
      </c>
      <c r="F17" s="193"/>
      <c r="G17" s="144">
        <f t="shared" si="0"/>
        <v>0</v>
      </c>
    </row>
    <row r="18" spans="1:7" s="22" customFormat="1" ht="15">
      <c r="A18" s="143">
        <v>9</v>
      </c>
      <c r="B18" s="30">
        <v>127</v>
      </c>
      <c r="C18" s="31" t="s">
        <v>130</v>
      </c>
      <c r="D18" s="31" t="s">
        <v>124</v>
      </c>
      <c r="E18" s="32">
        <v>5.8</v>
      </c>
      <c r="F18" s="193"/>
      <c r="G18" s="144">
        <f t="shared" si="0"/>
        <v>0</v>
      </c>
    </row>
    <row r="19" spans="1:7" s="22" customFormat="1" ht="15">
      <c r="A19" s="143">
        <v>10</v>
      </c>
      <c r="B19" s="30">
        <v>579204</v>
      </c>
      <c r="C19" s="31" t="s">
        <v>131</v>
      </c>
      <c r="D19" s="31" t="s">
        <v>118</v>
      </c>
      <c r="E19" s="32">
        <v>29</v>
      </c>
      <c r="F19" s="193"/>
      <c r="G19" s="144">
        <f t="shared" si="0"/>
        <v>0</v>
      </c>
    </row>
    <row r="20" spans="1:7" s="22" customFormat="1" ht="15">
      <c r="A20" s="143">
        <v>11</v>
      </c>
      <c r="B20" s="30">
        <v>432013</v>
      </c>
      <c r="C20" s="31" t="s">
        <v>132</v>
      </c>
      <c r="D20" s="31" t="s">
        <v>118</v>
      </c>
      <c r="E20" s="32">
        <v>29</v>
      </c>
      <c r="F20" s="193"/>
      <c r="G20" s="144">
        <f t="shared" si="0"/>
        <v>0</v>
      </c>
    </row>
    <row r="21" spans="1:7" s="22" customFormat="1" ht="15">
      <c r="A21" s="143">
        <v>12</v>
      </c>
      <c r="B21" s="30">
        <v>324146</v>
      </c>
      <c r="C21" s="31" t="s">
        <v>133</v>
      </c>
      <c r="D21" s="31" t="s">
        <v>124</v>
      </c>
      <c r="E21" s="32">
        <v>25</v>
      </c>
      <c r="F21" s="193"/>
      <c r="G21" s="144">
        <f t="shared" si="0"/>
        <v>0</v>
      </c>
    </row>
    <row r="22" spans="1:7" s="22" customFormat="1" ht="15.75" thickBot="1">
      <c r="A22" s="145">
        <v>13</v>
      </c>
      <c r="B22" s="33">
        <v>321500</v>
      </c>
      <c r="C22" s="34" t="s">
        <v>134</v>
      </c>
      <c r="D22" s="34" t="s">
        <v>124</v>
      </c>
      <c r="E22" s="35">
        <v>810</v>
      </c>
      <c r="F22" s="194"/>
      <c r="G22" s="146">
        <f t="shared" si="0"/>
        <v>0</v>
      </c>
    </row>
    <row r="23" spans="1:7" s="39" customFormat="1" ht="14.25">
      <c r="A23" s="147"/>
      <c r="B23" s="36"/>
      <c r="C23" s="37" t="s">
        <v>120</v>
      </c>
      <c r="D23" s="37"/>
      <c r="E23" s="38"/>
      <c r="F23" s="38"/>
      <c r="G23" s="148">
        <f>SUM(G12:G22)</f>
        <v>0</v>
      </c>
    </row>
    <row r="24" spans="1:7" s="20" customFormat="1" ht="20.1" customHeight="1">
      <c r="A24" s="149" t="s">
        <v>135</v>
      </c>
      <c r="B24" s="40"/>
      <c r="C24" s="41"/>
      <c r="D24" s="41"/>
      <c r="E24" s="42"/>
      <c r="F24" s="42"/>
      <c r="G24" s="150"/>
    </row>
    <row r="25" spans="1:7" s="22" customFormat="1" ht="15">
      <c r="A25" s="143">
        <v>14</v>
      </c>
      <c r="B25" s="30">
        <v>46221</v>
      </c>
      <c r="C25" s="31" t="s">
        <v>136</v>
      </c>
      <c r="D25" s="31" t="s">
        <v>137</v>
      </c>
      <c r="E25" s="32">
        <v>5.8</v>
      </c>
      <c r="F25" s="193"/>
      <c r="G25" s="144">
        <f aca="true" t="shared" si="1" ref="G25:G35">E25*F25</f>
        <v>0</v>
      </c>
    </row>
    <row r="26" spans="1:7" s="22" customFormat="1" ht="15">
      <c r="A26" s="143">
        <v>15</v>
      </c>
      <c r="B26" s="30">
        <v>46114</v>
      </c>
      <c r="C26" s="31" t="s">
        <v>138</v>
      </c>
      <c r="D26" s="31" t="s">
        <v>139</v>
      </c>
      <c r="E26" s="32">
        <v>58.1</v>
      </c>
      <c r="F26" s="193"/>
      <c r="G26" s="144">
        <f t="shared" si="1"/>
        <v>0</v>
      </c>
    </row>
    <row r="27" spans="1:7" s="22" customFormat="1" ht="15">
      <c r="A27" s="143">
        <v>16</v>
      </c>
      <c r="B27" s="30">
        <v>46361</v>
      </c>
      <c r="C27" s="31" t="s">
        <v>140</v>
      </c>
      <c r="D27" s="31" t="s">
        <v>118</v>
      </c>
      <c r="E27" s="32">
        <v>8</v>
      </c>
      <c r="F27" s="193"/>
      <c r="G27" s="144">
        <f t="shared" si="1"/>
        <v>0</v>
      </c>
    </row>
    <row r="28" spans="1:7" s="22" customFormat="1" ht="15">
      <c r="A28" s="143">
        <v>17</v>
      </c>
      <c r="B28" s="30">
        <v>46363</v>
      </c>
      <c r="C28" s="31" t="s">
        <v>141</v>
      </c>
      <c r="D28" s="31" t="s">
        <v>118</v>
      </c>
      <c r="E28" s="32">
        <v>1664</v>
      </c>
      <c r="F28" s="193"/>
      <c r="G28" s="144">
        <f t="shared" si="1"/>
        <v>0</v>
      </c>
    </row>
    <row r="29" spans="1:7" s="22" customFormat="1" ht="15">
      <c r="A29" s="143">
        <v>18</v>
      </c>
      <c r="B29" s="30">
        <v>46383</v>
      </c>
      <c r="C29" s="31" t="s">
        <v>142</v>
      </c>
      <c r="D29" s="31" t="s">
        <v>124</v>
      </c>
      <c r="E29" s="32">
        <v>830</v>
      </c>
      <c r="F29" s="193"/>
      <c r="G29" s="144">
        <f t="shared" si="1"/>
        <v>0</v>
      </c>
    </row>
    <row r="30" spans="1:7" s="22" customFormat="1" ht="15">
      <c r="A30" s="143">
        <v>19</v>
      </c>
      <c r="B30" s="30">
        <v>46112</v>
      </c>
      <c r="C30" s="31" t="s">
        <v>143</v>
      </c>
      <c r="D30" s="31" t="s">
        <v>139</v>
      </c>
      <c r="E30" s="32">
        <v>19.42</v>
      </c>
      <c r="F30" s="193"/>
      <c r="G30" s="144">
        <f t="shared" si="1"/>
        <v>0</v>
      </c>
    </row>
    <row r="31" spans="1:7" s="22" customFormat="1" ht="15">
      <c r="A31" s="143">
        <v>20</v>
      </c>
      <c r="B31" s="30">
        <v>46133</v>
      </c>
      <c r="C31" s="31" t="s">
        <v>144</v>
      </c>
      <c r="D31" s="31" t="s">
        <v>139</v>
      </c>
      <c r="E31" s="32">
        <v>4.64</v>
      </c>
      <c r="F31" s="193"/>
      <c r="G31" s="144">
        <f t="shared" si="1"/>
        <v>0</v>
      </c>
    </row>
    <row r="32" spans="1:7" s="22" customFormat="1" ht="15">
      <c r="A32" s="143">
        <v>21</v>
      </c>
      <c r="B32" s="30">
        <v>46511</v>
      </c>
      <c r="C32" s="31" t="s">
        <v>145</v>
      </c>
      <c r="D32" s="31" t="s">
        <v>124</v>
      </c>
      <c r="E32" s="32">
        <v>46</v>
      </c>
      <c r="F32" s="193"/>
      <c r="G32" s="144">
        <f t="shared" si="1"/>
        <v>0</v>
      </c>
    </row>
    <row r="33" spans="1:7" s="22" customFormat="1" ht="15">
      <c r="A33" s="143">
        <v>22</v>
      </c>
      <c r="B33" s="30">
        <v>46521</v>
      </c>
      <c r="C33" s="31" t="s">
        <v>146</v>
      </c>
      <c r="D33" s="31" t="s">
        <v>118</v>
      </c>
      <c r="E33" s="32">
        <v>8</v>
      </c>
      <c r="F33" s="193"/>
      <c r="G33" s="144">
        <f t="shared" si="1"/>
        <v>0</v>
      </c>
    </row>
    <row r="34" spans="1:7" s="22" customFormat="1" ht="15">
      <c r="A34" s="143">
        <v>23</v>
      </c>
      <c r="B34" s="30">
        <v>46134</v>
      </c>
      <c r="C34" s="31" t="s">
        <v>147</v>
      </c>
      <c r="D34" s="31" t="s">
        <v>139</v>
      </c>
      <c r="E34" s="32">
        <v>6.09</v>
      </c>
      <c r="F34" s="193"/>
      <c r="G34" s="144">
        <f t="shared" si="1"/>
        <v>0</v>
      </c>
    </row>
    <row r="35" spans="1:7" s="22" customFormat="1" ht="15.75" thickBot="1">
      <c r="A35" s="145">
        <v>24</v>
      </c>
      <c r="B35" s="33">
        <v>46452</v>
      </c>
      <c r="C35" s="34" t="s">
        <v>148</v>
      </c>
      <c r="D35" s="34" t="s">
        <v>118</v>
      </c>
      <c r="E35" s="35">
        <v>29</v>
      </c>
      <c r="F35" s="194"/>
      <c r="G35" s="146">
        <f t="shared" si="1"/>
        <v>0</v>
      </c>
    </row>
    <row r="36" spans="1:7" s="39" customFormat="1" ht="14.25">
      <c r="A36" s="147"/>
      <c r="B36" s="36"/>
      <c r="C36" s="37" t="s">
        <v>120</v>
      </c>
      <c r="D36" s="37"/>
      <c r="E36" s="38"/>
      <c r="F36" s="38"/>
      <c r="G36" s="148">
        <f>SUM(G25:G35)</f>
        <v>0</v>
      </c>
    </row>
    <row r="37" spans="1:7" s="20" customFormat="1" ht="20.1" customHeight="1">
      <c r="A37" s="149" t="s">
        <v>149</v>
      </c>
      <c r="B37" s="40"/>
      <c r="C37" s="41"/>
      <c r="D37" s="41"/>
      <c r="E37" s="42"/>
      <c r="F37" s="42"/>
      <c r="G37" s="150"/>
    </row>
    <row r="38" spans="1:7" s="22" customFormat="1" ht="15">
      <c r="A38" s="143">
        <v>25</v>
      </c>
      <c r="B38" s="30">
        <v>210810081</v>
      </c>
      <c r="C38" s="31" t="s">
        <v>150</v>
      </c>
      <c r="D38" s="31" t="s">
        <v>124</v>
      </c>
      <c r="E38" s="32">
        <v>950</v>
      </c>
      <c r="F38" s="193"/>
      <c r="G38" s="144">
        <f aca="true" t="shared" si="2" ref="G38:G51">E38*F38</f>
        <v>0</v>
      </c>
    </row>
    <row r="39" spans="1:7" s="22" customFormat="1" ht="15">
      <c r="A39" s="143">
        <v>26</v>
      </c>
      <c r="B39" s="30">
        <v>210810048</v>
      </c>
      <c r="C39" s="31" t="s">
        <v>151</v>
      </c>
      <c r="D39" s="31" t="s">
        <v>124</v>
      </c>
      <c r="E39" s="32">
        <v>170</v>
      </c>
      <c r="F39" s="193"/>
      <c r="G39" s="144">
        <f t="shared" si="2"/>
        <v>0</v>
      </c>
    </row>
    <row r="40" spans="1:7" s="22" customFormat="1" ht="15">
      <c r="A40" s="143">
        <v>27</v>
      </c>
      <c r="B40" s="30">
        <v>210100102</v>
      </c>
      <c r="C40" s="31" t="s">
        <v>152</v>
      </c>
      <c r="D40" s="31" t="s">
        <v>118</v>
      </c>
      <c r="E40" s="32">
        <v>238</v>
      </c>
      <c r="F40" s="193"/>
      <c r="G40" s="144">
        <f t="shared" si="2"/>
        <v>0</v>
      </c>
    </row>
    <row r="41" spans="1:7" s="22" customFormat="1" ht="15">
      <c r="A41" s="143">
        <v>28</v>
      </c>
      <c r="B41" s="30">
        <v>210100001</v>
      </c>
      <c r="C41" s="31" t="s">
        <v>153</v>
      </c>
      <c r="D41" s="31" t="s">
        <v>118</v>
      </c>
      <c r="E41" s="32">
        <v>168</v>
      </c>
      <c r="F41" s="193"/>
      <c r="G41" s="144">
        <f t="shared" si="2"/>
        <v>0</v>
      </c>
    </row>
    <row r="42" spans="1:7" s="22" customFormat="1" ht="15">
      <c r="A42" s="143">
        <v>29</v>
      </c>
      <c r="B42" s="30">
        <v>210220021</v>
      </c>
      <c r="C42" s="31" t="s">
        <v>154</v>
      </c>
      <c r="D42" s="31" t="s">
        <v>124</v>
      </c>
      <c r="E42" s="32">
        <v>840</v>
      </c>
      <c r="F42" s="193"/>
      <c r="G42" s="144">
        <f t="shared" si="2"/>
        <v>0</v>
      </c>
    </row>
    <row r="43" spans="1:7" s="22" customFormat="1" ht="15">
      <c r="A43" s="143">
        <v>30</v>
      </c>
      <c r="B43" s="30">
        <v>210220022</v>
      </c>
      <c r="C43" s="31" t="s">
        <v>155</v>
      </c>
      <c r="D43" s="31" t="s">
        <v>124</v>
      </c>
      <c r="E43" s="32">
        <v>56</v>
      </c>
      <c r="F43" s="193"/>
      <c r="G43" s="144">
        <f t="shared" si="2"/>
        <v>0</v>
      </c>
    </row>
    <row r="44" spans="1:7" s="22" customFormat="1" ht="15">
      <c r="A44" s="143">
        <v>31</v>
      </c>
      <c r="B44" s="30">
        <v>210101201</v>
      </c>
      <c r="C44" s="31" t="s">
        <v>156</v>
      </c>
      <c r="D44" s="31" t="s">
        <v>118</v>
      </c>
      <c r="E44" s="32">
        <v>2</v>
      </c>
      <c r="F44" s="193"/>
      <c r="G44" s="144">
        <f t="shared" si="2"/>
        <v>0</v>
      </c>
    </row>
    <row r="45" spans="1:7" s="22" customFormat="1" ht="15">
      <c r="A45" s="143">
        <v>32</v>
      </c>
      <c r="B45" s="30">
        <v>210220441</v>
      </c>
      <c r="C45" s="31" t="s">
        <v>157</v>
      </c>
      <c r="D45" s="31" t="s">
        <v>118</v>
      </c>
      <c r="E45" s="32">
        <v>29</v>
      </c>
      <c r="F45" s="193"/>
      <c r="G45" s="144">
        <f t="shared" si="2"/>
        <v>0</v>
      </c>
    </row>
    <row r="46" spans="1:7" s="22" customFormat="1" ht="15">
      <c r="A46" s="143">
        <v>33</v>
      </c>
      <c r="B46" s="30">
        <v>210220446</v>
      </c>
      <c r="C46" s="31" t="s">
        <v>158</v>
      </c>
      <c r="D46" s="31" t="s">
        <v>118</v>
      </c>
      <c r="E46" s="32">
        <v>29</v>
      </c>
      <c r="F46" s="193"/>
      <c r="G46" s="144">
        <f t="shared" si="2"/>
        <v>0</v>
      </c>
    </row>
    <row r="47" spans="1:7" s="22" customFormat="1" ht="15">
      <c r="A47" s="143">
        <v>34</v>
      </c>
      <c r="B47" s="30">
        <v>210202104</v>
      </c>
      <c r="C47" s="31" t="s">
        <v>159</v>
      </c>
      <c r="D47" s="31" t="s">
        <v>118</v>
      </c>
      <c r="E47" s="32">
        <v>29</v>
      </c>
      <c r="F47" s="193"/>
      <c r="G47" s="144">
        <f t="shared" si="2"/>
        <v>0</v>
      </c>
    </row>
    <row r="48" spans="1:7" s="22" customFormat="1" ht="15">
      <c r="A48" s="143">
        <v>35</v>
      </c>
      <c r="B48" s="30">
        <v>210204002</v>
      </c>
      <c r="C48" s="31" t="s">
        <v>160</v>
      </c>
      <c r="D48" s="31" t="s">
        <v>118</v>
      </c>
      <c r="E48" s="32">
        <v>29</v>
      </c>
      <c r="F48" s="193"/>
      <c r="G48" s="144">
        <f t="shared" si="2"/>
        <v>0</v>
      </c>
    </row>
    <row r="49" spans="1:7" s="22" customFormat="1" ht="15">
      <c r="A49" s="143">
        <v>36</v>
      </c>
      <c r="B49" s="30">
        <v>210204201</v>
      </c>
      <c r="C49" s="31" t="s">
        <v>161</v>
      </c>
      <c r="D49" s="31" t="s">
        <v>118</v>
      </c>
      <c r="E49" s="32">
        <v>29</v>
      </c>
      <c r="F49" s="193"/>
      <c r="G49" s="144">
        <f t="shared" si="2"/>
        <v>0</v>
      </c>
    </row>
    <row r="50" spans="1:7" s="22" customFormat="1" ht="15">
      <c r="A50" s="143">
        <v>37</v>
      </c>
      <c r="B50" s="30">
        <v>210010066</v>
      </c>
      <c r="C50" s="31" t="s">
        <v>162</v>
      </c>
      <c r="D50" s="31" t="s">
        <v>124</v>
      </c>
      <c r="E50" s="32">
        <v>25</v>
      </c>
      <c r="F50" s="193"/>
      <c r="G50" s="144">
        <f t="shared" si="2"/>
        <v>0</v>
      </c>
    </row>
    <row r="51" spans="1:7" s="22" customFormat="1" ht="15.75" thickBot="1">
      <c r="A51" s="145">
        <v>38</v>
      </c>
      <c r="B51" s="33">
        <v>210010123</v>
      </c>
      <c r="C51" s="34" t="s">
        <v>163</v>
      </c>
      <c r="D51" s="34" t="s">
        <v>124</v>
      </c>
      <c r="E51" s="35">
        <v>810</v>
      </c>
      <c r="F51" s="194"/>
      <c r="G51" s="146">
        <f t="shared" si="2"/>
        <v>0</v>
      </c>
    </row>
    <row r="52" spans="1:7" s="39" customFormat="1" ht="14.25">
      <c r="A52" s="147"/>
      <c r="B52" s="36"/>
      <c r="C52" s="37" t="s">
        <v>120</v>
      </c>
      <c r="D52" s="37"/>
      <c r="E52" s="38"/>
      <c r="F52" s="38"/>
      <c r="G52" s="148">
        <f>SUM(G38:G51)</f>
        <v>0</v>
      </c>
    </row>
    <row r="53" spans="1:7" s="20" customFormat="1" ht="20.1" customHeight="1">
      <c r="A53" s="149" t="s">
        <v>43</v>
      </c>
      <c r="B53" s="40"/>
      <c r="C53" s="41"/>
      <c r="D53" s="41"/>
      <c r="E53" s="42"/>
      <c r="F53" s="42"/>
      <c r="G53" s="150"/>
    </row>
    <row r="54" spans="1:7" s="22" customFormat="1" ht="15">
      <c r="A54" s="143">
        <v>39</v>
      </c>
      <c r="B54" s="30">
        <v>460200173</v>
      </c>
      <c r="C54" s="31" t="s">
        <v>164</v>
      </c>
      <c r="D54" s="31" t="s">
        <v>124</v>
      </c>
      <c r="E54" s="32">
        <v>830</v>
      </c>
      <c r="F54" s="193"/>
      <c r="G54" s="144">
        <f aca="true" t="shared" si="3" ref="G54:G74">E54*F54</f>
        <v>0</v>
      </c>
    </row>
    <row r="55" spans="1:7" s="22" customFormat="1" ht="15">
      <c r="A55" s="143">
        <v>40</v>
      </c>
      <c r="B55" s="30">
        <v>460120003</v>
      </c>
      <c r="C55" s="31" t="s">
        <v>165</v>
      </c>
      <c r="D55" s="31" t="s">
        <v>139</v>
      </c>
      <c r="E55" s="32">
        <v>3.8</v>
      </c>
      <c r="F55" s="193"/>
      <c r="G55" s="144">
        <f t="shared" si="3"/>
        <v>0</v>
      </c>
    </row>
    <row r="56" spans="1:7" s="22" customFormat="1" ht="15">
      <c r="A56" s="143">
        <v>41</v>
      </c>
      <c r="B56" s="30">
        <v>460230003</v>
      </c>
      <c r="C56" s="31" t="s">
        <v>166</v>
      </c>
      <c r="D56" s="31" t="s">
        <v>118</v>
      </c>
      <c r="E56" s="32">
        <v>2</v>
      </c>
      <c r="F56" s="193"/>
      <c r="G56" s="144">
        <f t="shared" si="3"/>
        <v>0</v>
      </c>
    </row>
    <row r="57" spans="1:7" s="22" customFormat="1" ht="15">
      <c r="A57" s="143">
        <v>42</v>
      </c>
      <c r="B57" s="30">
        <v>460420488</v>
      </c>
      <c r="C57" s="31" t="s">
        <v>167</v>
      </c>
      <c r="D57" s="31" t="s">
        <v>124</v>
      </c>
      <c r="E57" s="32">
        <v>830</v>
      </c>
      <c r="F57" s="193"/>
      <c r="G57" s="144">
        <f t="shared" si="3"/>
        <v>0</v>
      </c>
    </row>
    <row r="58" spans="1:7" s="22" customFormat="1" ht="15">
      <c r="A58" s="143">
        <v>43</v>
      </c>
      <c r="B58" s="30">
        <v>460490012</v>
      </c>
      <c r="C58" s="31" t="s">
        <v>168</v>
      </c>
      <c r="D58" s="31" t="s">
        <v>124</v>
      </c>
      <c r="E58" s="32">
        <v>830</v>
      </c>
      <c r="F58" s="193"/>
      <c r="G58" s="144">
        <f t="shared" si="3"/>
        <v>0</v>
      </c>
    </row>
    <row r="59" spans="1:7" s="22" customFormat="1" ht="15">
      <c r="A59" s="143">
        <v>44</v>
      </c>
      <c r="B59" s="30">
        <v>460490051</v>
      </c>
      <c r="C59" s="31" t="s">
        <v>169</v>
      </c>
      <c r="D59" s="31" t="s">
        <v>118</v>
      </c>
      <c r="E59" s="32">
        <v>2</v>
      </c>
      <c r="F59" s="193"/>
      <c r="G59" s="144">
        <f t="shared" si="3"/>
        <v>0</v>
      </c>
    </row>
    <row r="60" spans="1:7" s="22" customFormat="1" ht="15">
      <c r="A60" s="143">
        <v>45</v>
      </c>
      <c r="B60" s="30">
        <v>460560173</v>
      </c>
      <c r="C60" s="31" t="s">
        <v>170</v>
      </c>
      <c r="D60" s="31" t="s">
        <v>124</v>
      </c>
      <c r="E60" s="32">
        <v>830</v>
      </c>
      <c r="F60" s="193"/>
      <c r="G60" s="144">
        <f t="shared" si="3"/>
        <v>0</v>
      </c>
    </row>
    <row r="61" spans="1:7" s="22" customFormat="1" ht="15">
      <c r="A61" s="143">
        <v>46</v>
      </c>
      <c r="B61" s="30">
        <v>460600001</v>
      </c>
      <c r="C61" s="31" t="s">
        <v>171</v>
      </c>
      <c r="D61" s="31" t="s">
        <v>139</v>
      </c>
      <c r="E61" s="32">
        <v>58.1</v>
      </c>
      <c r="F61" s="193"/>
      <c r="G61" s="144">
        <f t="shared" si="3"/>
        <v>0</v>
      </c>
    </row>
    <row r="62" spans="1:7" s="22" customFormat="1" ht="15">
      <c r="A62" s="143">
        <v>47</v>
      </c>
      <c r="B62" s="30">
        <v>460620013</v>
      </c>
      <c r="C62" s="31" t="s">
        <v>172</v>
      </c>
      <c r="D62" s="31" t="s">
        <v>173</v>
      </c>
      <c r="E62" s="32">
        <v>295.3</v>
      </c>
      <c r="F62" s="193"/>
      <c r="G62" s="144">
        <f t="shared" si="3"/>
        <v>0</v>
      </c>
    </row>
    <row r="63" spans="1:7" s="22" customFormat="1" ht="15">
      <c r="A63" s="143">
        <v>48</v>
      </c>
      <c r="B63" s="30">
        <v>460200303</v>
      </c>
      <c r="C63" s="31" t="s">
        <v>174</v>
      </c>
      <c r="D63" s="31" t="s">
        <v>124</v>
      </c>
      <c r="E63" s="32">
        <v>46</v>
      </c>
      <c r="F63" s="193"/>
      <c r="G63" s="144">
        <f t="shared" si="3"/>
        <v>0</v>
      </c>
    </row>
    <row r="64" spans="1:7" s="22" customFormat="1" ht="15">
      <c r="A64" s="143">
        <v>49</v>
      </c>
      <c r="B64" s="30">
        <v>460030035</v>
      </c>
      <c r="C64" s="31" t="s">
        <v>175</v>
      </c>
      <c r="D64" s="31" t="s">
        <v>173</v>
      </c>
      <c r="E64" s="32">
        <v>23</v>
      </c>
      <c r="F64" s="193"/>
      <c r="G64" s="144">
        <f t="shared" si="3"/>
        <v>0</v>
      </c>
    </row>
    <row r="65" spans="1:7" s="22" customFormat="1" ht="15">
      <c r="A65" s="143">
        <v>50</v>
      </c>
      <c r="B65" s="30">
        <v>460510031</v>
      </c>
      <c r="C65" s="31" t="s">
        <v>176</v>
      </c>
      <c r="D65" s="31" t="s">
        <v>124</v>
      </c>
      <c r="E65" s="32">
        <v>46</v>
      </c>
      <c r="F65" s="193"/>
      <c r="G65" s="144">
        <f t="shared" si="3"/>
        <v>0</v>
      </c>
    </row>
    <row r="66" spans="1:7" s="22" customFormat="1" ht="15">
      <c r="A66" s="143">
        <v>51</v>
      </c>
      <c r="B66" s="30">
        <v>460600001</v>
      </c>
      <c r="C66" s="31" t="s">
        <v>171</v>
      </c>
      <c r="D66" s="31" t="s">
        <v>139</v>
      </c>
      <c r="E66" s="32">
        <v>27.6</v>
      </c>
      <c r="F66" s="193"/>
      <c r="G66" s="144">
        <f t="shared" si="3"/>
        <v>0</v>
      </c>
    </row>
    <row r="67" spans="1:7" s="22" customFormat="1" ht="15">
      <c r="A67" s="143">
        <v>52</v>
      </c>
      <c r="B67" s="30">
        <v>460650015</v>
      </c>
      <c r="C67" s="31" t="s">
        <v>177</v>
      </c>
      <c r="D67" s="31" t="s">
        <v>139</v>
      </c>
      <c r="E67" s="32">
        <v>19.42</v>
      </c>
      <c r="F67" s="193"/>
      <c r="G67" s="144">
        <f t="shared" si="3"/>
        <v>0</v>
      </c>
    </row>
    <row r="68" spans="1:7" s="22" customFormat="1" ht="15">
      <c r="A68" s="143">
        <v>53</v>
      </c>
      <c r="B68" s="30">
        <v>460650017</v>
      </c>
      <c r="C68" s="31" t="s">
        <v>178</v>
      </c>
      <c r="D68" s="31" t="s">
        <v>139</v>
      </c>
      <c r="E68" s="32">
        <v>4.64</v>
      </c>
      <c r="F68" s="193"/>
      <c r="G68" s="144">
        <f t="shared" si="3"/>
        <v>0</v>
      </c>
    </row>
    <row r="69" spans="1:7" s="22" customFormat="1" ht="15">
      <c r="A69" s="143">
        <v>54</v>
      </c>
      <c r="B69" s="30">
        <v>460650063</v>
      </c>
      <c r="C69" s="31" t="s">
        <v>179</v>
      </c>
      <c r="D69" s="31" t="s">
        <v>173</v>
      </c>
      <c r="E69" s="32">
        <v>23</v>
      </c>
      <c r="F69" s="193"/>
      <c r="G69" s="144">
        <f t="shared" si="3"/>
        <v>0</v>
      </c>
    </row>
    <row r="70" spans="1:7" s="22" customFormat="1" ht="15">
      <c r="A70" s="143">
        <v>55</v>
      </c>
      <c r="B70" s="30">
        <v>460100002</v>
      </c>
      <c r="C70" s="31" t="s">
        <v>180</v>
      </c>
      <c r="D70" s="31" t="s">
        <v>118</v>
      </c>
      <c r="E70" s="32">
        <v>29</v>
      </c>
      <c r="F70" s="193"/>
      <c r="G70" s="144">
        <f t="shared" si="3"/>
        <v>0</v>
      </c>
    </row>
    <row r="71" spans="1:7" s="22" customFormat="1" ht="15">
      <c r="A71" s="143">
        <v>56</v>
      </c>
      <c r="B71" s="30">
        <v>460050703</v>
      </c>
      <c r="C71" s="31" t="s">
        <v>181</v>
      </c>
      <c r="D71" s="31" t="s">
        <v>139</v>
      </c>
      <c r="E71" s="32">
        <v>7.25</v>
      </c>
      <c r="F71" s="193"/>
      <c r="G71" s="144">
        <f t="shared" si="3"/>
        <v>0</v>
      </c>
    </row>
    <row r="72" spans="1:7" s="22" customFormat="1" ht="15">
      <c r="A72" s="143">
        <v>57</v>
      </c>
      <c r="B72" s="30">
        <v>460600001</v>
      </c>
      <c r="C72" s="31" t="s">
        <v>171</v>
      </c>
      <c r="D72" s="31" t="s">
        <v>139</v>
      </c>
      <c r="E72" s="32">
        <v>7.25</v>
      </c>
      <c r="F72" s="193"/>
      <c r="G72" s="144">
        <f t="shared" si="3"/>
        <v>0</v>
      </c>
    </row>
    <row r="73" spans="1:7" s="22" customFormat="1" ht="15">
      <c r="A73" s="143">
        <v>58</v>
      </c>
      <c r="B73" s="30">
        <v>460010023</v>
      </c>
      <c r="C73" s="31" t="s">
        <v>182</v>
      </c>
      <c r="D73" s="31" t="s">
        <v>183</v>
      </c>
      <c r="E73" s="32">
        <v>1</v>
      </c>
      <c r="F73" s="193"/>
      <c r="G73" s="144">
        <f t="shared" si="3"/>
        <v>0</v>
      </c>
    </row>
    <row r="74" spans="1:7" s="22" customFormat="1" ht="15.75" thickBot="1">
      <c r="A74" s="145">
        <v>59</v>
      </c>
      <c r="B74" s="33">
        <v>460710003</v>
      </c>
      <c r="C74" s="34" t="s">
        <v>184</v>
      </c>
      <c r="D74" s="34" t="s">
        <v>183</v>
      </c>
      <c r="E74" s="35">
        <v>1</v>
      </c>
      <c r="F74" s="194"/>
      <c r="G74" s="146">
        <f t="shared" si="3"/>
        <v>0</v>
      </c>
    </row>
    <row r="75" spans="1:7" s="39" customFormat="1" ht="14.25">
      <c r="A75" s="147"/>
      <c r="B75" s="36"/>
      <c r="C75" s="37" t="s">
        <v>120</v>
      </c>
      <c r="D75" s="37"/>
      <c r="E75" s="38"/>
      <c r="F75" s="38"/>
      <c r="G75" s="148">
        <f>SUM(G54:G74)</f>
        <v>0</v>
      </c>
    </row>
    <row r="76" spans="1:7" s="20" customFormat="1" ht="20.1" customHeight="1">
      <c r="A76" s="149" t="s">
        <v>185</v>
      </c>
      <c r="B76" s="40"/>
      <c r="C76" s="41"/>
      <c r="D76" s="41"/>
      <c r="E76" s="42"/>
      <c r="F76" s="42"/>
      <c r="G76" s="150"/>
    </row>
    <row r="77" spans="1:7" s="22" customFormat="1" ht="15">
      <c r="A77" s="143">
        <v>60</v>
      </c>
      <c r="B77" s="30">
        <v>218009001</v>
      </c>
      <c r="C77" s="31" t="s">
        <v>186</v>
      </c>
      <c r="D77" s="31" t="s">
        <v>118</v>
      </c>
      <c r="E77" s="32">
        <v>29</v>
      </c>
      <c r="F77" s="193"/>
      <c r="G77" s="144">
        <f>E77*F77</f>
        <v>0</v>
      </c>
    </row>
    <row r="78" spans="1:7" s="22" customFormat="1" ht="15">
      <c r="A78" s="143">
        <v>61</v>
      </c>
      <c r="B78" s="30">
        <v>219000101</v>
      </c>
      <c r="C78" s="31" t="s">
        <v>187</v>
      </c>
      <c r="D78" s="31" t="s">
        <v>188</v>
      </c>
      <c r="E78" s="32">
        <v>2</v>
      </c>
      <c r="F78" s="193"/>
      <c r="G78" s="144">
        <f>E78*F78</f>
        <v>0</v>
      </c>
    </row>
    <row r="79" spans="1:7" s="22" customFormat="1" ht="15">
      <c r="A79" s="143">
        <v>62</v>
      </c>
      <c r="B79" s="30">
        <v>219000231</v>
      </c>
      <c r="C79" s="31" t="s">
        <v>189</v>
      </c>
      <c r="D79" s="31" t="s">
        <v>188</v>
      </c>
      <c r="E79" s="32">
        <v>29</v>
      </c>
      <c r="F79" s="193"/>
      <c r="G79" s="144">
        <f>E79*F79</f>
        <v>0</v>
      </c>
    </row>
    <row r="80" spans="1:7" s="22" customFormat="1" ht="15.75" thickBot="1">
      <c r="A80" s="145">
        <v>63</v>
      </c>
      <c r="B80" s="33">
        <v>219000104</v>
      </c>
      <c r="C80" s="34" t="s">
        <v>190</v>
      </c>
      <c r="D80" s="34" t="s">
        <v>188</v>
      </c>
      <c r="E80" s="35">
        <v>10</v>
      </c>
      <c r="F80" s="194"/>
      <c r="G80" s="146">
        <f>E80*F80</f>
        <v>0</v>
      </c>
    </row>
    <row r="81" spans="1:7" s="39" customFormat="1" ht="14.25">
      <c r="A81" s="151"/>
      <c r="B81" s="152"/>
      <c r="C81" s="153" t="s">
        <v>120</v>
      </c>
      <c r="D81" s="153"/>
      <c r="E81" s="154"/>
      <c r="F81" s="154"/>
      <c r="G81" s="155">
        <f>SUM(G77:G80)</f>
        <v>0</v>
      </c>
    </row>
    <row r="82" spans="2:7" s="22" customFormat="1" ht="15">
      <c r="B82" s="43"/>
      <c r="E82" s="44"/>
      <c r="F82" s="44"/>
      <c r="G82" s="45"/>
    </row>
  </sheetData>
  <printOptions/>
  <pageMargins left="0.25" right="0.25" top="0.75" bottom="0.75" header="0.3" footer="0.3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workbookViewId="0" topLeftCell="C4">
      <selection activeCell="AC16" sqref="AC16"/>
    </sheetView>
  </sheetViews>
  <sheetFormatPr defaultColWidth="9.140625" defaultRowHeight="1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10" width="17.28125" style="0" customWidth="1"/>
    <col min="11" max="11" width="8.00390625" style="0" hidden="1" customWidth="1"/>
    <col min="12" max="12" width="9.28125" style="0" hidden="1" customWidth="1"/>
    <col min="13" max="13" width="9.140625" style="0" hidden="1" customWidth="1"/>
    <col min="14" max="19" width="12.140625" style="0" hidden="1" customWidth="1"/>
    <col min="20" max="20" width="14.00390625" style="0" hidden="1" customWidth="1"/>
    <col min="21" max="21" width="10.57421875" style="0" hidden="1" customWidth="1"/>
    <col min="22" max="22" width="14.00390625" style="0" hidden="1" customWidth="1"/>
  </cols>
  <sheetData>
    <row r="1" ht="15">
      <c r="A1" s="71"/>
    </row>
    <row r="2" spans="1:22" s="1" customFormat="1" ht="6.95" customHeight="1">
      <c r="A2" s="73"/>
      <c r="B2" s="77"/>
      <c r="C2" s="110"/>
      <c r="D2" s="111"/>
      <c r="E2" s="111"/>
      <c r="F2" s="111"/>
      <c r="G2" s="111"/>
      <c r="H2" s="111"/>
      <c r="I2" s="111"/>
      <c r="J2" s="112"/>
      <c r="K2" s="57"/>
      <c r="R2" s="73"/>
      <c r="S2" s="73"/>
      <c r="T2" s="73"/>
      <c r="U2" s="73"/>
      <c r="V2" s="73"/>
    </row>
    <row r="3" spans="1:22" s="1" customFormat="1" ht="24.95" customHeight="1">
      <c r="A3" s="73"/>
      <c r="B3" s="74"/>
      <c r="C3" s="113" t="s">
        <v>216</v>
      </c>
      <c r="D3" s="103"/>
      <c r="E3" s="103"/>
      <c r="F3" s="103"/>
      <c r="G3" s="103"/>
      <c r="H3" s="103"/>
      <c r="I3" s="103"/>
      <c r="J3" s="114"/>
      <c r="K3" s="57"/>
      <c r="R3" s="73"/>
      <c r="S3" s="73"/>
      <c r="T3" s="73"/>
      <c r="U3" s="73"/>
      <c r="V3" s="73"/>
    </row>
    <row r="4" spans="1:22" s="1" customFormat="1" ht="6.95" customHeight="1">
      <c r="A4" s="73"/>
      <c r="B4" s="74"/>
      <c r="C4" s="115"/>
      <c r="D4" s="103"/>
      <c r="E4" s="103"/>
      <c r="F4" s="103"/>
      <c r="G4" s="103"/>
      <c r="H4" s="103"/>
      <c r="I4" s="103"/>
      <c r="J4" s="114"/>
      <c r="K4" s="57"/>
      <c r="R4" s="73"/>
      <c r="S4" s="73"/>
      <c r="T4" s="73"/>
      <c r="U4" s="73"/>
      <c r="V4" s="73"/>
    </row>
    <row r="5" spans="1:22" s="1" customFormat="1" ht="12" customHeight="1">
      <c r="A5" s="73"/>
      <c r="B5" s="74"/>
      <c r="C5" s="116" t="s">
        <v>209</v>
      </c>
      <c r="D5" s="103"/>
      <c r="E5" s="195"/>
      <c r="F5" s="195" t="s">
        <v>276</v>
      </c>
      <c r="G5" s="195"/>
      <c r="H5" s="195"/>
      <c r="I5" s="103"/>
      <c r="J5" s="114"/>
      <c r="K5" s="57"/>
      <c r="R5" s="73"/>
      <c r="S5" s="73"/>
      <c r="T5" s="73"/>
      <c r="U5" s="73"/>
      <c r="V5" s="73"/>
    </row>
    <row r="6" spans="1:22" s="1" customFormat="1" ht="16.5" customHeight="1">
      <c r="A6" s="73"/>
      <c r="B6" s="74"/>
      <c r="C6" s="115"/>
      <c r="D6" s="103"/>
      <c r="E6" s="199" t="s">
        <v>0</v>
      </c>
      <c r="F6" s="199"/>
      <c r="G6" s="199"/>
      <c r="H6" s="199"/>
      <c r="I6" s="103"/>
      <c r="J6" s="114"/>
      <c r="K6" s="57"/>
      <c r="R6" s="73"/>
      <c r="S6" s="73"/>
      <c r="T6" s="73"/>
      <c r="U6" s="73"/>
      <c r="V6" s="73"/>
    </row>
    <row r="7" spans="1:22" s="1" customFormat="1" ht="12" customHeight="1">
      <c r="A7" s="73"/>
      <c r="B7" s="74"/>
      <c r="C7" s="116" t="s">
        <v>210</v>
      </c>
      <c r="D7" s="103"/>
      <c r="E7" s="195"/>
      <c r="F7" s="195" t="s">
        <v>278</v>
      </c>
      <c r="G7" s="195"/>
      <c r="H7" s="195"/>
      <c r="I7" s="103"/>
      <c r="J7" s="114"/>
      <c r="K7" s="57"/>
      <c r="R7" s="73"/>
      <c r="S7" s="73"/>
      <c r="T7" s="73"/>
      <c r="U7" s="73"/>
      <c r="V7" s="73"/>
    </row>
    <row r="8" spans="1:22" s="1" customFormat="1" ht="16.5" customHeight="1">
      <c r="A8" s="73"/>
      <c r="B8" s="74"/>
      <c r="C8" s="115"/>
      <c r="D8" s="103"/>
      <c r="E8" s="200" t="s">
        <v>0</v>
      </c>
      <c r="F8" s="201"/>
      <c r="G8" s="201"/>
      <c r="H8" s="201"/>
      <c r="I8" s="103"/>
      <c r="J8" s="114"/>
      <c r="K8" s="57"/>
      <c r="R8" s="73"/>
      <c r="S8" s="73"/>
      <c r="T8" s="73"/>
      <c r="U8" s="73"/>
      <c r="V8" s="73"/>
    </row>
    <row r="9" spans="1:22" s="1" customFormat="1" ht="6.95" customHeight="1">
      <c r="A9" s="73"/>
      <c r="B9" s="74"/>
      <c r="C9" s="115"/>
      <c r="D9" s="103"/>
      <c r="E9" s="195"/>
      <c r="F9" s="195"/>
      <c r="G9" s="195"/>
      <c r="H9" s="195"/>
      <c r="I9" s="103"/>
      <c r="J9" s="114"/>
      <c r="K9" s="57"/>
      <c r="R9" s="73"/>
      <c r="S9" s="73"/>
      <c r="T9" s="73"/>
      <c r="U9" s="73"/>
      <c r="V9" s="73"/>
    </row>
    <row r="10" spans="1:22" s="1" customFormat="1" ht="12" customHeight="1">
      <c r="A10" s="73"/>
      <c r="B10" s="74"/>
      <c r="C10" s="116" t="s">
        <v>212</v>
      </c>
      <c r="D10" s="103"/>
      <c r="E10" s="195"/>
      <c r="F10" s="196" t="s">
        <v>277</v>
      </c>
      <c r="G10" s="195"/>
      <c r="H10" s="195"/>
      <c r="I10" s="117" t="s">
        <v>213</v>
      </c>
      <c r="J10" s="118" t="s">
        <v>0</v>
      </c>
      <c r="K10" s="57"/>
      <c r="R10" s="73"/>
      <c r="S10" s="73"/>
      <c r="T10" s="73"/>
      <c r="U10" s="73"/>
      <c r="V10" s="73"/>
    </row>
    <row r="11" spans="1:22" s="1" customFormat="1" ht="6.95" customHeight="1">
      <c r="A11" s="73"/>
      <c r="B11" s="74"/>
      <c r="C11" s="115"/>
      <c r="D11" s="103"/>
      <c r="E11" s="103"/>
      <c r="F11" s="103"/>
      <c r="G11" s="103"/>
      <c r="H11" s="103"/>
      <c r="I11" s="103"/>
      <c r="J11" s="114"/>
      <c r="K11" s="57"/>
      <c r="R11" s="73"/>
      <c r="S11" s="73"/>
      <c r="T11" s="73"/>
      <c r="U11" s="73"/>
      <c r="V11" s="73"/>
    </row>
    <row r="12" spans="1:22" s="1" customFormat="1" ht="10.35" customHeight="1">
      <c r="A12" s="73"/>
      <c r="B12" s="74"/>
      <c r="C12" s="115"/>
      <c r="D12" s="103"/>
      <c r="E12" s="103"/>
      <c r="F12" s="103"/>
      <c r="G12" s="103"/>
      <c r="H12" s="103"/>
      <c r="I12" s="103"/>
      <c r="J12" s="114"/>
      <c r="K12" s="57"/>
      <c r="R12" s="73"/>
      <c r="S12" s="73"/>
      <c r="T12" s="73"/>
      <c r="U12" s="73"/>
      <c r="V12" s="73"/>
    </row>
    <row r="13" spans="1:22" s="84" customFormat="1" ht="29.25" customHeight="1">
      <c r="A13" s="78"/>
      <c r="B13" s="79"/>
      <c r="C13" s="119" t="s">
        <v>217</v>
      </c>
      <c r="D13" s="80" t="s">
        <v>218</v>
      </c>
      <c r="E13" s="80" t="s">
        <v>219</v>
      </c>
      <c r="F13" s="80" t="s">
        <v>197</v>
      </c>
      <c r="G13" s="80" t="s">
        <v>220</v>
      </c>
      <c r="H13" s="80" t="s">
        <v>221</v>
      </c>
      <c r="I13" s="80" t="s">
        <v>222</v>
      </c>
      <c r="J13" s="120" t="s">
        <v>215</v>
      </c>
      <c r="K13" s="109"/>
      <c r="L13" s="81" t="s">
        <v>211</v>
      </c>
      <c r="M13" s="82" t="s">
        <v>115</v>
      </c>
      <c r="N13" s="82" t="s">
        <v>223</v>
      </c>
      <c r="O13" s="82" t="s">
        <v>224</v>
      </c>
      <c r="P13" s="82" t="s">
        <v>225</v>
      </c>
      <c r="Q13" s="82" t="s">
        <v>226</v>
      </c>
      <c r="R13" s="82" t="s">
        <v>227</v>
      </c>
      <c r="S13" s="83" t="s">
        <v>228</v>
      </c>
      <c r="T13" s="78"/>
      <c r="U13" s="78"/>
      <c r="V13" s="78"/>
    </row>
    <row r="14" spans="1:22" s="1" customFormat="1" ht="22.9" customHeight="1">
      <c r="A14" s="73"/>
      <c r="B14" s="74"/>
      <c r="C14" s="121" t="s">
        <v>229</v>
      </c>
      <c r="D14" s="103"/>
      <c r="E14" s="103"/>
      <c r="F14" s="103"/>
      <c r="G14" s="103"/>
      <c r="H14" s="103"/>
      <c r="I14" s="103"/>
      <c r="J14" s="122">
        <f>SUM(J15)</f>
        <v>0</v>
      </c>
      <c r="K14" s="103"/>
      <c r="L14" s="85"/>
      <c r="M14" s="86"/>
      <c r="N14" s="75"/>
      <c r="O14" s="87" t="e">
        <f>O15</f>
        <v>#REF!</v>
      </c>
      <c r="P14" s="75"/>
      <c r="Q14" s="87" t="e">
        <f>Q15</f>
        <v>#REF!</v>
      </c>
      <c r="R14" s="75"/>
      <c r="S14" s="88" t="e">
        <f>S15</f>
        <v>#REF!</v>
      </c>
      <c r="T14" s="73"/>
      <c r="U14" s="73"/>
      <c r="V14" s="73"/>
    </row>
    <row r="15" spans="2:19" s="89" customFormat="1" ht="25.9" customHeight="1">
      <c r="B15" s="90"/>
      <c r="C15" s="123"/>
      <c r="D15" s="124" t="s">
        <v>230</v>
      </c>
      <c r="E15" s="125" t="s">
        <v>231</v>
      </c>
      <c r="F15" s="125" t="s">
        <v>232</v>
      </c>
      <c r="G15" s="92"/>
      <c r="H15" s="92"/>
      <c r="I15" s="92"/>
      <c r="J15" s="126">
        <f>SUM(J28+J24+J16)</f>
        <v>0</v>
      </c>
      <c r="K15" s="92"/>
      <c r="L15" s="91"/>
      <c r="M15" s="92"/>
      <c r="N15" s="92"/>
      <c r="O15" s="93" t="e">
        <f>O16+O24+O28+#REF!</f>
        <v>#REF!</v>
      </c>
      <c r="P15" s="92"/>
      <c r="Q15" s="93" t="e">
        <f>Q16+Q24+Q28+#REF!</f>
        <v>#REF!</v>
      </c>
      <c r="R15" s="92"/>
      <c r="S15" s="94" t="e">
        <f>S16+S24+S28+#REF!</f>
        <v>#REF!</v>
      </c>
    </row>
    <row r="16" spans="2:19" s="89" customFormat="1" ht="22.9" customHeight="1">
      <c r="B16" s="90"/>
      <c r="C16" s="123"/>
      <c r="D16" s="124" t="s">
        <v>230</v>
      </c>
      <c r="E16" s="127" t="s">
        <v>234</v>
      </c>
      <c r="F16" s="127" t="s">
        <v>235</v>
      </c>
      <c r="G16" s="92"/>
      <c r="H16" s="92"/>
      <c r="I16" s="92"/>
      <c r="J16" s="128">
        <f>SUM(J17:J22)</f>
        <v>0</v>
      </c>
      <c r="K16" s="92"/>
      <c r="L16" s="91"/>
      <c r="M16" s="92"/>
      <c r="N16" s="92"/>
      <c r="O16" s="93">
        <f>SUM(O17:O23)</f>
        <v>0</v>
      </c>
      <c r="P16" s="92"/>
      <c r="Q16" s="93">
        <f>SUM(Q17:Q23)</f>
        <v>0</v>
      </c>
      <c r="R16" s="92"/>
      <c r="S16" s="94">
        <f>SUM(S17:S23)</f>
        <v>0</v>
      </c>
    </row>
    <row r="17" spans="1:22" s="1" customFormat="1" ht="24" customHeight="1">
      <c r="A17" s="73"/>
      <c r="B17" s="95"/>
      <c r="C17" s="129" t="s">
        <v>12</v>
      </c>
      <c r="D17" s="96" t="s">
        <v>236</v>
      </c>
      <c r="E17" s="64" t="s">
        <v>237</v>
      </c>
      <c r="F17" s="65" t="s">
        <v>238</v>
      </c>
      <c r="G17" s="66" t="s">
        <v>239</v>
      </c>
      <c r="H17" s="97">
        <v>1</v>
      </c>
      <c r="I17" s="188"/>
      <c r="J17" s="130">
        <f>ROUND(I17*H17,2)</f>
        <v>0</v>
      </c>
      <c r="K17" s="103"/>
      <c r="L17" s="98" t="s">
        <v>211</v>
      </c>
      <c r="M17" s="99" t="s">
        <v>214</v>
      </c>
      <c r="N17" s="100">
        <v>0</v>
      </c>
      <c r="O17" s="100">
        <f>N17*H17</f>
        <v>0</v>
      </c>
      <c r="P17" s="100">
        <v>0</v>
      </c>
      <c r="Q17" s="100">
        <f>P17*H17</f>
        <v>0</v>
      </c>
      <c r="R17" s="100">
        <v>0</v>
      </c>
      <c r="S17" s="101">
        <f>R17*H17</f>
        <v>0</v>
      </c>
      <c r="T17" s="73"/>
      <c r="U17" s="73"/>
      <c r="V17" s="73"/>
    </row>
    <row r="18" spans="1:22" s="1" customFormat="1" ht="29.25">
      <c r="A18" s="73"/>
      <c r="B18" s="74"/>
      <c r="C18" s="115"/>
      <c r="D18" s="131" t="s">
        <v>240</v>
      </c>
      <c r="E18" s="103"/>
      <c r="F18" s="132" t="s">
        <v>272</v>
      </c>
      <c r="G18" s="103"/>
      <c r="H18" s="103"/>
      <c r="I18" s="103"/>
      <c r="J18" s="114"/>
      <c r="K18" s="103"/>
      <c r="L18" s="102"/>
      <c r="M18" s="57"/>
      <c r="N18" s="103"/>
      <c r="O18" s="103"/>
      <c r="P18" s="103"/>
      <c r="Q18" s="103"/>
      <c r="R18" s="103"/>
      <c r="S18" s="104"/>
      <c r="T18" s="73"/>
      <c r="U18" s="73"/>
      <c r="V18" s="73"/>
    </row>
    <row r="19" spans="1:22" s="1" customFormat="1" ht="48" customHeight="1">
      <c r="A19" s="73"/>
      <c r="B19" s="95"/>
      <c r="C19" s="129" t="s">
        <v>13</v>
      </c>
      <c r="D19" s="96" t="s">
        <v>236</v>
      </c>
      <c r="E19" s="64" t="s">
        <v>241</v>
      </c>
      <c r="F19" s="65" t="s">
        <v>242</v>
      </c>
      <c r="G19" s="66" t="s">
        <v>239</v>
      </c>
      <c r="H19" s="97">
        <v>1</v>
      </c>
      <c r="I19" s="188"/>
      <c r="J19" s="130">
        <f>ROUND(I19*H19,2)</f>
        <v>0</v>
      </c>
      <c r="K19" s="103"/>
      <c r="L19" s="98" t="s">
        <v>211</v>
      </c>
      <c r="M19" s="99" t="s">
        <v>214</v>
      </c>
      <c r="N19" s="100">
        <v>0</v>
      </c>
      <c r="O19" s="100">
        <f>N19*H19</f>
        <v>0</v>
      </c>
      <c r="P19" s="100">
        <v>0</v>
      </c>
      <c r="Q19" s="100">
        <f>P19*H19</f>
        <v>0</v>
      </c>
      <c r="R19" s="100">
        <v>0</v>
      </c>
      <c r="S19" s="101">
        <f>R19*H19</f>
        <v>0</v>
      </c>
      <c r="T19" s="73"/>
      <c r="U19" s="73"/>
      <c r="V19" s="73"/>
    </row>
    <row r="20" spans="1:22" s="1" customFormat="1" ht="48" customHeight="1">
      <c r="A20" s="73"/>
      <c r="B20" s="95"/>
      <c r="C20" s="129" t="s">
        <v>243</v>
      </c>
      <c r="D20" s="96" t="s">
        <v>236</v>
      </c>
      <c r="E20" s="64" t="s">
        <v>244</v>
      </c>
      <c r="F20" s="65" t="s">
        <v>245</v>
      </c>
      <c r="G20" s="66" t="s">
        <v>239</v>
      </c>
      <c r="H20" s="97">
        <v>1</v>
      </c>
      <c r="I20" s="188"/>
      <c r="J20" s="130">
        <f>ROUND(I20*H20,2)</f>
        <v>0</v>
      </c>
      <c r="K20" s="103"/>
      <c r="L20" s="98" t="s">
        <v>211</v>
      </c>
      <c r="M20" s="99" t="s">
        <v>214</v>
      </c>
      <c r="N20" s="100">
        <v>0</v>
      </c>
      <c r="O20" s="100">
        <f>N20*H20</f>
        <v>0</v>
      </c>
      <c r="P20" s="100">
        <v>0</v>
      </c>
      <c r="Q20" s="100">
        <f>P20*H20</f>
        <v>0</v>
      </c>
      <c r="R20" s="100">
        <v>0</v>
      </c>
      <c r="S20" s="101">
        <f>R20*H20</f>
        <v>0</v>
      </c>
      <c r="T20" s="73"/>
      <c r="U20" s="73"/>
      <c r="V20" s="73"/>
    </row>
    <row r="21" spans="1:22" s="1" customFormat="1" ht="39">
      <c r="A21" s="73"/>
      <c r="B21" s="74"/>
      <c r="C21" s="115"/>
      <c r="D21" s="131" t="s">
        <v>240</v>
      </c>
      <c r="E21" s="103"/>
      <c r="F21" s="132" t="s">
        <v>246</v>
      </c>
      <c r="G21" s="103"/>
      <c r="H21" s="103"/>
      <c r="I21" s="103"/>
      <c r="J21" s="114"/>
      <c r="K21" s="103"/>
      <c r="L21" s="102"/>
      <c r="M21" s="57"/>
      <c r="N21" s="103"/>
      <c r="O21" s="103"/>
      <c r="P21" s="103"/>
      <c r="Q21" s="103"/>
      <c r="R21" s="103"/>
      <c r="S21" s="104"/>
      <c r="T21" s="73"/>
      <c r="U21" s="73"/>
      <c r="V21" s="73"/>
    </row>
    <row r="22" spans="1:22" s="1" customFormat="1" ht="24" customHeight="1">
      <c r="A22" s="73"/>
      <c r="B22" s="95"/>
      <c r="C22" s="129" t="s">
        <v>247</v>
      </c>
      <c r="D22" s="96" t="s">
        <v>236</v>
      </c>
      <c r="E22" s="64" t="s">
        <v>248</v>
      </c>
      <c r="F22" s="65" t="s">
        <v>249</v>
      </c>
      <c r="G22" s="66" t="s">
        <v>239</v>
      </c>
      <c r="H22" s="97">
        <v>1</v>
      </c>
      <c r="I22" s="188"/>
      <c r="J22" s="130">
        <f>ROUND(I22*H22,2)</f>
        <v>0</v>
      </c>
      <c r="K22" s="103"/>
      <c r="L22" s="98" t="s">
        <v>211</v>
      </c>
      <c r="M22" s="99" t="s">
        <v>214</v>
      </c>
      <c r="N22" s="100">
        <v>0</v>
      </c>
      <c r="O22" s="100">
        <f>N22*H22</f>
        <v>0</v>
      </c>
      <c r="P22" s="100">
        <v>0</v>
      </c>
      <c r="Q22" s="100">
        <f>P22*H22</f>
        <v>0</v>
      </c>
      <c r="R22" s="100">
        <v>0</v>
      </c>
      <c r="S22" s="101">
        <f>R22*H22</f>
        <v>0</v>
      </c>
      <c r="T22" s="73"/>
      <c r="U22" s="73"/>
      <c r="V22" s="73"/>
    </row>
    <row r="23" spans="1:22" s="1" customFormat="1" ht="39">
      <c r="A23" s="73"/>
      <c r="B23" s="74"/>
      <c r="C23" s="115"/>
      <c r="D23" s="131" t="s">
        <v>240</v>
      </c>
      <c r="E23" s="103"/>
      <c r="F23" s="132" t="s">
        <v>250</v>
      </c>
      <c r="G23" s="103"/>
      <c r="H23" s="103"/>
      <c r="I23" s="103"/>
      <c r="J23" s="114"/>
      <c r="K23" s="103"/>
      <c r="L23" s="102"/>
      <c r="M23" s="57"/>
      <c r="N23" s="103"/>
      <c r="O23" s="103"/>
      <c r="P23" s="103"/>
      <c r="Q23" s="103"/>
      <c r="R23" s="103"/>
      <c r="S23" s="104"/>
      <c r="T23" s="73"/>
      <c r="U23" s="73"/>
      <c r="V23" s="73"/>
    </row>
    <row r="24" spans="2:19" s="89" customFormat="1" ht="22.9" customHeight="1">
      <c r="B24" s="90"/>
      <c r="C24" s="123"/>
      <c r="D24" s="124" t="s">
        <v>230</v>
      </c>
      <c r="E24" s="127" t="s">
        <v>251</v>
      </c>
      <c r="F24" s="127" t="s">
        <v>252</v>
      </c>
      <c r="G24" s="92"/>
      <c r="H24" s="92"/>
      <c r="I24" s="92"/>
      <c r="J24" s="128">
        <f>SUM(J25:J27)</f>
        <v>0</v>
      </c>
      <c r="K24" s="92"/>
      <c r="L24" s="91"/>
      <c r="M24" s="92"/>
      <c r="N24" s="92"/>
      <c r="O24" s="93">
        <f>SUM(O25:O27)</f>
        <v>0</v>
      </c>
      <c r="P24" s="92"/>
      <c r="Q24" s="93">
        <f>SUM(Q25:Q27)</f>
        <v>0</v>
      </c>
      <c r="R24" s="92"/>
      <c r="S24" s="94">
        <f>SUM(S25:S27)</f>
        <v>0</v>
      </c>
    </row>
    <row r="25" spans="1:22" s="1" customFormat="1" ht="96" customHeight="1">
      <c r="A25" s="73"/>
      <c r="B25" s="95"/>
      <c r="C25" s="129" t="s">
        <v>233</v>
      </c>
      <c r="D25" s="96" t="s">
        <v>236</v>
      </c>
      <c r="E25" s="64" t="s">
        <v>253</v>
      </c>
      <c r="F25" s="65" t="s">
        <v>254</v>
      </c>
      <c r="G25" s="66" t="s">
        <v>239</v>
      </c>
      <c r="H25" s="97">
        <v>1</v>
      </c>
      <c r="I25" s="188"/>
      <c r="J25" s="130">
        <f>ROUND(I25*H25,2)</f>
        <v>0</v>
      </c>
      <c r="K25" s="103"/>
      <c r="L25" s="98" t="s">
        <v>211</v>
      </c>
      <c r="M25" s="99" t="s">
        <v>214</v>
      </c>
      <c r="N25" s="100">
        <v>0</v>
      </c>
      <c r="O25" s="100">
        <f>N25*H25</f>
        <v>0</v>
      </c>
      <c r="P25" s="100">
        <v>0</v>
      </c>
      <c r="Q25" s="100">
        <f>P25*H25</f>
        <v>0</v>
      </c>
      <c r="R25" s="100">
        <v>0</v>
      </c>
      <c r="S25" s="101">
        <f>R25*H25</f>
        <v>0</v>
      </c>
      <c r="T25" s="73"/>
      <c r="U25" s="73"/>
      <c r="V25" s="73"/>
    </row>
    <row r="26" spans="1:22" s="1" customFormat="1" ht="36" customHeight="1">
      <c r="A26" s="73"/>
      <c r="B26" s="95"/>
      <c r="C26" s="129" t="s">
        <v>255</v>
      </c>
      <c r="D26" s="96" t="s">
        <v>236</v>
      </c>
      <c r="E26" s="64" t="s">
        <v>256</v>
      </c>
      <c r="F26" s="65" t="s">
        <v>257</v>
      </c>
      <c r="G26" s="66" t="s">
        <v>239</v>
      </c>
      <c r="H26" s="97">
        <v>1</v>
      </c>
      <c r="I26" s="188"/>
      <c r="J26" s="130">
        <f>ROUND(I26*H26,2)</f>
        <v>0</v>
      </c>
      <c r="K26" s="103"/>
      <c r="L26" s="98" t="s">
        <v>211</v>
      </c>
      <c r="M26" s="99" t="s">
        <v>214</v>
      </c>
      <c r="N26" s="100">
        <v>0</v>
      </c>
      <c r="O26" s="100">
        <f>N26*H26</f>
        <v>0</v>
      </c>
      <c r="P26" s="100">
        <v>0</v>
      </c>
      <c r="Q26" s="100">
        <f>P26*H26</f>
        <v>0</v>
      </c>
      <c r="R26" s="100">
        <v>0</v>
      </c>
      <c r="S26" s="101">
        <f>R26*H26</f>
        <v>0</v>
      </c>
      <c r="T26" s="73"/>
      <c r="U26" s="73"/>
      <c r="V26" s="73"/>
    </row>
    <row r="27" spans="1:22" s="1" customFormat="1" ht="60" customHeight="1">
      <c r="A27" s="73"/>
      <c r="B27" s="95"/>
      <c r="C27" s="129" t="s">
        <v>258</v>
      </c>
      <c r="D27" s="96" t="s">
        <v>236</v>
      </c>
      <c r="E27" s="64" t="s">
        <v>259</v>
      </c>
      <c r="F27" s="65" t="s">
        <v>260</v>
      </c>
      <c r="G27" s="66" t="s">
        <v>239</v>
      </c>
      <c r="H27" s="97">
        <v>1</v>
      </c>
      <c r="I27" s="188"/>
      <c r="J27" s="130">
        <f>ROUND(I27*H27,2)</f>
        <v>0</v>
      </c>
      <c r="K27" s="103"/>
      <c r="L27" s="98" t="s">
        <v>211</v>
      </c>
      <c r="M27" s="99" t="s">
        <v>214</v>
      </c>
      <c r="N27" s="100">
        <v>0</v>
      </c>
      <c r="O27" s="100">
        <f>N27*H27</f>
        <v>0</v>
      </c>
      <c r="P27" s="100">
        <v>0</v>
      </c>
      <c r="Q27" s="100">
        <f>P27*H27</f>
        <v>0</v>
      </c>
      <c r="R27" s="100">
        <v>0</v>
      </c>
      <c r="S27" s="101">
        <f>R27*H27</f>
        <v>0</v>
      </c>
      <c r="T27" s="73"/>
      <c r="U27" s="73"/>
      <c r="V27" s="73"/>
    </row>
    <row r="28" spans="2:19" s="89" customFormat="1" ht="22.9" customHeight="1">
      <c r="B28" s="90"/>
      <c r="C28" s="123"/>
      <c r="D28" s="124" t="s">
        <v>230</v>
      </c>
      <c r="E28" s="127" t="s">
        <v>261</v>
      </c>
      <c r="F28" s="127" t="s">
        <v>262</v>
      </c>
      <c r="G28" s="92"/>
      <c r="H28" s="92"/>
      <c r="I28" s="92"/>
      <c r="J28" s="128">
        <f>SUM(J29:J31)</f>
        <v>0</v>
      </c>
      <c r="K28" s="92"/>
      <c r="L28" s="91"/>
      <c r="M28" s="92"/>
      <c r="N28" s="92"/>
      <c r="O28" s="93">
        <f>SUM(O29:O31)</f>
        <v>0</v>
      </c>
      <c r="P28" s="92"/>
      <c r="Q28" s="93">
        <f>SUM(Q29:Q31)</f>
        <v>0</v>
      </c>
      <c r="R28" s="92"/>
      <c r="S28" s="94">
        <f>SUM(S29:S31)</f>
        <v>0</v>
      </c>
    </row>
    <row r="29" spans="1:22" s="1" customFormat="1" ht="36" customHeight="1">
      <c r="A29" s="73"/>
      <c r="B29" s="95"/>
      <c r="C29" s="129" t="s">
        <v>263</v>
      </c>
      <c r="D29" s="96" t="s">
        <v>236</v>
      </c>
      <c r="E29" s="64" t="s">
        <v>264</v>
      </c>
      <c r="F29" s="65" t="s">
        <v>265</v>
      </c>
      <c r="G29" s="66" t="s">
        <v>239</v>
      </c>
      <c r="H29" s="97">
        <v>1</v>
      </c>
      <c r="I29" s="188"/>
      <c r="J29" s="130">
        <f>ROUND(I29*H29,2)</f>
        <v>0</v>
      </c>
      <c r="K29" s="103"/>
      <c r="L29" s="98" t="s">
        <v>211</v>
      </c>
      <c r="M29" s="99" t="s">
        <v>214</v>
      </c>
      <c r="N29" s="100">
        <v>0</v>
      </c>
      <c r="O29" s="100">
        <f>N29*H29</f>
        <v>0</v>
      </c>
      <c r="P29" s="100">
        <v>0</v>
      </c>
      <c r="Q29" s="100">
        <f>P29*H29</f>
        <v>0</v>
      </c>
      <c r="R29" s="100">
        <v>0</v>
      </c>
      <c r="S29" s="101">
        <f>R29*H29</f>
        <v>0</v>
      </c>
      <c r="T29" s="73"/>
      <c r="U29" s="73"/>
      <c r="V29" s="73"/>
    </row>
    <row r="30" spans="1:22" s="1" customFormat="1" ht="48" customHeight="1">
      <c r="A30" s="73"/>
      <c r="B30" s="95"/>
      <c r="C30" s="129" t="s">
        <v>266</v>
      </c>
      <c r="D30" s="96" t="s">
        <v>236</v>
      </c>
      <c r="E30" s="64" t="s">
        <v>267</v>
      </c>
      <c r="F30" s="65" t="s">
        <v>268</v>
      </c>
      <c r="G30" s="66" t="s">
        <v>239</v>
      </c>
      <c r="H30" s="97">
        <v>1</v>
      </c>
      <c r="I30" s="188"/>
      <c r="J30" s="130">
        <f>ROUND(I30*H30,2)</f>
        <v>0</v>
      </c>
      <c r="K30" s="103"/>
      <c r="L30" s="98" t="s">
        <v>211</v>
      </c>
      <c r="M30" s="99" t="s">
        <v>214</v>
      </c>
      <c r="N30" s="100">
        <v>0</v>
      </c>
      <c r="O30" s="100">
        <f>N30*H30</f>
        <v>0</v>
      </c>
      <c r="P30" s="100">
        <v>0</v>
      </c>
      <c r="Q30" s="100">
        <f>P30*H30</f>
        <v>0</v>
      </c>
      <c r="R30" s="100">
        <v>0</v>
      </c>
      <c r="S30" s="101">
        <f>R30*H30</f>
        <v>0</v>
      </c>
      <c r="T30" s="73"/>
      <c r="U30" s="73"/>
      <c r="V30" s="73"/>
    </row>
    <row r="31" spans="1:22" s="1" customFormat="1" ht="36" customHeight="1">
      <c r="A31" s="73"/>
      <c r="B31" s="95"/>
      <c r="C31" s="129" t="s">
        <v>269</v>
      </c>
      <c r="D31" s="96" t="s">
        <v>236</v>
      </c>
      <c r="E31" s="64" t="s">
        <v>270</v>
      </c>
      <c r="F31" s="65" t="s">
        <v>271</v>
      </c>
      <c r="G31" s="66" t="s">
        <v>239</v>
      </c>
      <c r="H31" s="97">
        <v>1</v>
      </c>
      <c r="I31" s="188"/>
      <c r="J31" s="130">
        <f>ROUND(I31*H31,2)</f>
        <v>0</v>
      </c>
      <c r="K31" s="103"/>
      <c r="L31" s="98" t="s">
        <v>211</v>
      </c>
      <c r="M31" s="99" t="s">
        <v>214</v>
      </c>
      <c r="N31" s="100">
        <v>0</v>
      </c>
      <c r="O31" s="100">
        <f>N31*H31</f>
        <v>0</v>
      </c>
      <c r="P31" s="100">
        <v>0</v>
      </c>
      <c r="Q31" s="100">
        <f>P31*H31</f>
        <v>0</v>
      </c>
      <c r="R31" s="100">
        <v>0</v>
      </c>
      <c r="S31" s="101">
        <f>R31*H31</f>
        <v>0</v>
      </c>
      <c r="T31" s="73"/>
      <c r="U31" s="73"/>
      <c r="V31" s="73"/>
    </row>
    <row r="32" spans="1:22" s="1" customFormat="1" ht="6.95" customHeight="1">
      <c r="A32" s="73"/>
      <c r="B32" s="76"/>
      <c r="C32" s="133"/>
      <c r="D32" s="134"/>
      <c r="E32" s="134"/>
      <c r="F32" s="134"/>
      <c r="G32" s="134"/>
      <c r="H32" s="134"/>
      <c r="I32" s="134"/>
      <c r="J32" s="135"/>
      <c r="K32" s="103"/>
      <c r="L32" s="73"/>
      <c r="N32" s="73"/>
      <c r="O32" s="73"/>
      <c r="P32" s="73"/>
      <c r="Q32" s="73"/>
      <c r="R32" s="73"/>
      <c r="S32" s="73"/>
      <c r="T32" s="73"/>
      <c r="U32" s="73"/>
      <c r="V32" s="73"/>
    </row>
  </sheetData>
  <mergeCells count="2">
    <mergeCell ref="E6:H6"/>
    <mergeCell ref="E8:H8"/>
  </mergeCells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3"/>
  <sheetViews>
    <sheetView workbookViewId="0" topLeftCell="A1">
      <selection activeCell="B19" sqref="B19"/>
    </sheetView>
  </sheetViews>
  <sheetFormatPr defaultColWidth="9.140625" defaultRowHeight="15"/>
  <cols>
    <col min="2" max="2" width="37.8515625" style="0" customWidth="1"/>
    <col min="3" max="5" width="20.00390625" style="0" customWidth="1"/>
  </cols>
  <sheetData>
    <row r="2" s="1" customFormat="1" ht="12.75" customHeight="1">
      <c r="B2" s="46" t="s">
        <v>193</v>
      </c>
    </row>
    <row r="3" s="1" customFormat="1" ht="12.75" customHeight="1"/>
    <row r="4" s="1" customFormat="1" ht="12.75" customHeight="1">
      <c r="B4" s="3" t="s">
        <v>279</v>
      </c>
    </row>
    <row r="5" s="1" customFormat="1" ht="12.75" customHeight="1">
      <c r="B5" s="4" t="s">
        <v>0</v>
      </c>
    </row>
    <row r="6" spans="2:3" s="1" customFormat="1" ht="12.75" customHeight="1">
      <c r="B6" s="47" t="s">
        <v>194</v>
      </c>
      <c r="C6" s="48">
        <f>SUM(C10:C11)</f>
        <v>0</v>
      </c>
    </row>
    <row r="7" spans="2:3" s="1" customFormat="1" ht="12.75" customHeight="1">
      <c r="B7" s="47" t="s">
        <v>195</v>
      </c>
      <c r="C7" s="48">
        <f>SUM(E10:E11)</f>
        <v>0</v>
      </c>
    </row>
    <row r="8" s="1" customFormat="1" ht="12.75" customHeight="1" thickBot="1"/>
    <row r="9" spans="1:5" s="1" customFormat="1" ht="25.5" customHeight="1">
      <c r="A9" s="51" t="s">
        <v>196</v>
      </c>
      <c r="B9" s="52" t="s">
        <v>197</v>
      </c>
      <c r="C9" s="52" t="s">
        <v>198</v>
      </c>
      <c r="D9" s="52" t="s">
        <v>115</v>
      </c>
      <c r="E9" s="53" t="s">
        <v>199</v>
      </c>
    </row>
    <row r="10" spans="1:5" s="1" customFormat="1" ht="12.75" customHeight="1">
      <c r="A10" s="54" t="s">
        <v>200</v>
      </c>
      <c r="B10" s="7" t="s">
        <v>201</v>
      </c>
      <c r="C10" s="50">
        <f>SUM('SO 104'!G82)</f>
        <v>0</v>
      </c>
      <c r="D10" s="50">
        <f>SUM(C10*0.21)</f>
        <v>0</v>
      </c>
      <c r="E10" s="55">
        <f>C10+D10</f>
        <v>0</v>
      </c>
    </row>
    <row r="11" spans="1:5" s="1" customFormat="1" ht="12.75" customHeight="1">
      <c r="A11" s="54" t="s">
        <v>202</v>
      </c>
      <c r="B11" s="8" t="s">
        <v>203</v>
      </c>
      <c r="C11" s="50">
        <f>SUM('SO 104.1'!G5)</f>
        <v>0</v>
      </c>
      <c r="D11" s="50">
        <f>SUM(C11*0.21)</f>
        <v>0</v>
      </c>
      <c r="E11" s="55">
        <f>C11+D11</f>
        <v>0</v>
      </c>
    </row>
    <row r="12" spans="1:5" s="1" customFormat="1" ht="12.75" customHeight="1">
      <c r="A12" s="56"/>
      <c r="B12" s="57" t="s">
        <v>231</v>
      </c>
      <c r="C12" s="58">
        <f>SUM(VRN!J14)</f>
        <v>0</v>
      </c>
      <c r="D12" s="50">
        <f>SUM(C12*0.21)</f>
        <v>0</v>
      </c>
      <c r="E12" s="55">
        <f>C12+D12</f>
        <v>0</v>
      </c>
    </row>
    <row r="13" spans="1:5" s="49" customFormat="1" ht="12.75" customHeight="1" thickBot="1">
      <c r="A13" s="59" t="s">
        <v>0</v>
      </c>
      <c r="B13" s="60" t="s">
        <v>204</v>
      </c>
      <c r="C13" s="61">
        <f>SUM(C10:C11)</f>
        <v>0</v>
      </c>
      <c r="D13" s="61">
        <f>SUM(D10:D11)</f>
        <v>0</v>
      </c>
      <c r="E13" s="62">
        <f>SUM(E10:E11)</f>
        <v>0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Mayer</dc:creator>
  <cp:keywords/>
  <dc:description/>
  <cp:lastModifiedBy>Pavlína Tůmová</cp:lastModifiedBy>
  <cp:lastPrinted>2022-04-29T07:09:21Z</cp:lastPrinted>
  <dcterms:created xsi:type="dcterms:W3CDTF">2022-04-08T07:55:42Z</dcterms:created>
  <dcterms:modified xsi:type="dcterms:W3CDTF">2022-04-29T08:12:22Z</dcterms:modified>
  <cp:category/>
  <cp:version/>
  <cp:contentType/>
  <cp:contentStatus/>
</cp:coreProperties>
</file>