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16" windowHeight="3300" firstSheet="1" activeTab="1"/>
  </bookViews>
  <sheets>
    <sheet name="Rekapitulace stavby" sheetId="1" state="veryHidden" r:id="rId1"/>
    <sheet name="N18710 - Benešov -  ul. P..." sheetId="2" r:id="rId2"/>
  </sheets>
  <definedNames>
    <definedName name="_xlnm._FilterDatabase" localSheetId="1" hidden="1">'N18710 - Benešov -  ul. P...'!$C$120:$K$242</definedName>
    <definedName name="_xlnm.Print_Area" localSheetId="1">'N18710 - Benešov -  ul. P...'!$C$4:$J$76,'N18710 - Benešov -  ul. P...'!$C$110:$J$242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'N18710 - Benešov -  ul. P...'!$120:$120</definedName>
  </definedNames>
  <calcPr calcId="162913"/>
</workbook>
</file>

<file path=xl/sharedStrings.xml><?xml version="1.0" encoding="utf-8"?>
<sst xmlns="http://schemas.openxmlformats.org/spreadsheetml/2006/main" count="1569" uniqueCount="389">
  <si>
    <t>Export Komplet</t>
  </si>
  <si>
    <t/>
  </si>
  <si>
    <t>2.0</t>
  </si>
  <si>
    <t>ZAMOK</t>
  </si>
  <si>
    <t>False</t>
  </si>
  <si>
    <t>{7171242b-07a6-4ab8-acca-1a449730a4cc}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</si>
  <si>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</si>
  <si>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</si>
  <si>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</si>
  <si>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</si>
  <si>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</si>
  <si>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</si>
  <si>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</si>
  <si>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</si>
  <si>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N18710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</si>
  <si>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</si>
  <si>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</si>
  <si>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Benešov -  ul. Pod Brankou - úsek zámková dlažba</t>
  </si>
  <si>
    <t>KSO:</t>
  </si>
  <si>
    <t>CC-CZ:</t>
  </si>
  <si>
    <t>Místo:</t>
  </si>
  <si>
    <t xml:space="preserve"> </t>
  </si>
  <si>
    <t>Datum:</t>
  </si>
  <si>
    <t>1. 3. 2023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</si>
  <si>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</si>
  <si>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</si>
  <si>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</si>
  <si>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</si>
  <si>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</si>
  <si>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</si>
  <si>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</si>
  <si>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</si>
  <si>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</si>
  <si>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</si>
  <si>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</si>
  <si>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</si>
  <si>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</si>
  <si>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</si>
  <si>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</si>
  <si>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</si>
  <si>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</si>
  <si>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</si>
  <si>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</si>
  <si>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</si>
  <si>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</si>
  <si>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</si>
  <si>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</si>
  <si>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</si>
  <si>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</si>
  <si>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</si>
  <si>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</si>
  <si>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</si>
  <si>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</si>
  <si>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</si>
  <si>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</si>
  <si>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</si>
  <si>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</si>
  <si>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</si>
  <si>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</si>
  <si>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</si>
  <si>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</si>
  <si>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</si>
  <si>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</si>
  <si>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</si>
  <si>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</si>
  <si>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</si>
  <si>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</si>
  <si>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</si>
  <si>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</si>
  <si>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</si>
  <si>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</si>
  <si>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</si>
  <si>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</si>
  <si>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</si>
  <si>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</si>
  <si>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</si>
  <si>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</si>
  <si>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</si>
  <si>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</si>
  <si>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</si>
  <si>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</si>
  <si>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</si>
  <si>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</si>
  <si>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</si>
  <si>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</si>
  <si>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</si>
  <si>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</si>
  <si>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</si>
  <si>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</si>
  <si>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</si>
  <si>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</si>
  <si>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</si>
  <si>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</si>
  <si>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</si>
  <si>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</si>
  <si>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</si>
  <si>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</si>
  <si>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</si>
  <si>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</si>
  <si>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</si>
  <si>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</si>
  <si>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</si>
  <si>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</si>
  <si>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</si>
  <si>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</si>
  <si>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</si>
  <si>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</si>
  <si>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</si>
  <si>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</si>
  <si>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</si>
  <si>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</si>
  <si>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</si>
  <si>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</si>
  <si>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56</t>
  </si>
  <si>
    <t>K</t>
  </si>
  <si>
    <t>113106171</t>
  </si>
  <si>
    <t>Rozebrání dlažeb vozovek ze zámkové dlažby s ložem z kameniva ručně</t>
  </si>
  <si>
    <t>m2</t>
  </si>
  <si>
    <t>4</t>
  </si>
  <si>
    <t>1494553535</t>
  </si>
  <si>
    <t>VV</t>
  </si>
  <si>
    <t>"naváděcí pás ZD - pod vjezdem na parkoviště" 5*0,4</t>
  </si>
  <si>
    <t>113106571</t>
  </si>
  <si>
    <t>Rozebrání dlažeb vozovek ze zámkové dlažby s ložem z kameniva strojně pl přes 200 m2</t>
  </si>
  <si>
    <t>-1775184651</t>
  </si>
  <si>
    <t>"celkem"492+73</t>
  </si>
  <si>
    <t>"odečet AC" -49,5</t>
  </si>
  <si>
    <t>Součet</t>
  </si>
  <si>
    <t>113107022</t>
  </si>
  <si>
    <t>Odstranění podkladu z kameniva drceného tl přes 100 do 200 mm při překopech ručně</t>
  </si>
  <si>
    <t>-1001037002</t>
  </si>
  <si>
    <t>"úsek - obnova podkladu AC" 31</t>
  </si>
  <si>
    <t>3</t>
  </si>
  <si>
    <t>113107043</t>
  </si>
  <si>
    <t>Odstranění podkladu živičných tl přes 100 do 150 mm při překopech ručně</t>
  </si>
  <si>
    <t>1183713517</t>
  </si>
  <si>
    <t>"napojení KD ZU + KU" 31</t>
  </si>
  <si>
    <t>"oblouk pod vejzdem na parkoviště" 3*2,5</t>
  </si>
  <si>
    <t>113107223</t>
  </si>
  <si>
    <t>Odstranění podkladu z kameniva drceného tl přes 200 do 300 mm strojně pl přes 200 m2</t>
  </si>
  <si>
    <t>-632277918</t>
  </si>
  <si>
    <t>"celkem plocha" 565</t>
  </si>
  <si>
    <t>5</t>
  </si>
  <si>
    <t>113107232</t>
  </si>
  <si>
    <t>Odstranění podkladu z betonu prostého tl přes 150 do 300 mm strojně pl přes 200 m2</t>
  </si>
  <si>
    <t>-2017341839</t>
  </si>
  <si>
    <t>"jízdní pruh"  303</t>
  </si>
  <si>
    <t>6</t>
  </si>
  <si>
    <t>113107343</t>
  </si>
  <si>
    <t>Odstranění podkladu živičného tl přes 100 do 150 mm strojně pl do 50 m2</t>
  </si>
  <si>
    <t>-1976985815</t>
  </si>
  <si>
    <t>"AC plocha pod rampou P" 16,5*3</t>
  </si>
  <si>
    <t>7</t>
  </si>
  <si>
    <t>113201112</t>
  </si>
  <si>
    <t>Vytrhání obrub silničních ležatých</t>
  </si>
  <si>
    <t>m</t>
  </si>
  <si>
    <t>-1484520360</t>
  </si>
  <si>
    <t>"ZU+KU" 6,5+10,2</t>
  </si>
  <si>
    <t>"oblouk pod vjezdem na parkoviště" 5+2,5</t>
  </si>
  <si>
    <t>8</t>
  </si>
  <si>
    <t>113202111</t>
  </si>
  <si>
    <t>Vytrhání obrub krajníků obrubníků stojatých</t>
  </si>
  <si>
    <t>-700671071</t>
  </si>
  <si>
    <t>"komunikace /tráva" 37</t>
  </si>
  <si>
    <t>9</t>
  </si>
  <si>
    <t>129951121</t>
  </si>
  <si>
    <t>Bourání zdiva z betonu prostého neprokládaného v odkopávkách nebo prokopávkách strojně</t>
  </si>
  <si>
    <t>m3</t>
  </si>
  <si>
    <t>-1505354448</t>
  </si>
  <si>
    <t xml:space="preserve">"bourání beton lože obrub " (24+37)*0,3*0,35   </t>
  </si>
  <si>
    <t>10</t>
  </si>
  <si>
    <t>162751157</t>
  </si>
  <si>
    <t>Vodorovné přemístění přes 9 000 do 10000 m výkopku/sypaniny z horniny třídy těžitelnosti III skupiny 6 a 7</t>
  </si>
  <si>
    <t>522343418</t>
  </si>
  <si>
    <t>11</t>
  </si>
  <si>
    <t>162751159</t>
  </si>
  <si>
    <t>Příplatek k vodorovnému přemístění výkopku/sypaniny z horniny třídy těžitelnosti III skupiny 6 a 7 ZKD 1000 m přes 10000 m</t>
  </si>
  <si>
    <t>-582534018</t>
  </si>
  <si>
    <t>" Celkme 18km" (18-10)*6,405</t>
  </si>
  <si>
    <t>12</t>
  </si>
  <si>
    <t>171251201</t>
  </si>
  <si>
    <t>Uložení sypaniny na skládky nebo meziskládky</t>
  </si>
  <si>
    <t>83028611</t>
  </si>
  <si>
    <t>13</t>
  </si>
  <si>
    <t>181152302</t>
  </si>
  <si>
    <t>Úprava pláně pro silnice a dálnice v zářezech se zhutněním</t>
  </si>
  <si>
    <t>-1233205165</t>
  </si>
  <si>
    <t>54</t>
  </si>
  <si>
    <t>181311103</t>
  </si>
  <si>
    <t>Rozprostření ornice tl vrstvy do 200 mm v rovině nebo ve svahu do 1:5 ručně</t>
  </si>
  <si>
    <t>1410143831</t>
  </si>
  <si>
    <t>"Úprava pásů za obrubami a pod rampou v š. 1,5m"   (37+7)*1,5</t>
  </si>
  <si>
    <t>Zakládání</t>
  </si>
  <si>
    <t>14</t>
  </si>
  <si>
    <t>273362021</t>
  </si>
  <si>
    <t>Výztuž základových desek svařovanými sítěmi Kari</t>
  </si>
  <si>
    <t>t</t>
  </si>
  <si>
    <t>2022539588</t>
  </si>
  <si>
    <t>303*0,008</t>
  </si>
  <si>
    <t>Komunikace pozemní</t>
  </si>
  <si>
    <t>564851111</t>
  </si>
  <si>
    <t>Podklad ze štěrkodrtě ŠD plochy přes 100 m2 tl 150 mm</t>
  </si>
  <si>
    <t>1963597566</t>
  </si>
  <si>
    <t>16</t>
  </si>
  <si>
    <t>564871011</t>
  </si>
  <si>
    <t>Podklad ze štěrkodrtě ŠD plochy do 100 m2 tl 250 mm</t>
  </si>
  <si>
    <t>1631878582</t>
  </si>
  <si>
    <t>"celkem" 492+73</t>
  </si>
  <si>
    <t>"hlavní jízdní pruh"   -303</t>
  </si>
  <si>
    <t>17</t>
  </si>
  <si>
    <t>566901173</t>
  </si>
  <si>
    <t>Vyspravení podkladu po překopech inženýrských sítí plochy do 15 m2 směsí stmelenou cementem SC 20/25 tl 200 mm</t>
  </si>
  <si>
    <t>377509630</t>
  </si>
  <si>
    <t>"výspravy AC v komunikaci a chodníku"  38</t>
  </si>
  <si>
    <t>18</t>
  </si>
  <si>
    <t>567134112</t>
  </si>
  <si>
    <t>Podklad ze směsi stmelené cementem SC C 16/20 (PB II) tl 200 mm</t>
  </si>
  <si>
    <t>-915135376</t>
  </si>
  <si>
    <t>19</t>
  </si>
  <si>
    <t>572340112</t>
  </si>
  <si>
    <t>Vyspravení krytu komunikací po překopech plochy do 15 m2 asfaltovým betonem ACO (AB) tl 70 mm</t>
  </si>
  <si>
    <t>-2071567591</t>
  </si>
  <si>
    <t>20</t>
  </si>
  <si>
    <t>591211111</t>
  </si>
  <si>
    <t>Kladení dlažby z kostek drobných z kamene do lože z kameniva těženého tl 50 mm</t>
  </si>
  <si>
    <t>-758695455</t>
  </si>
  <si>
    <t>492,44</t>
  </si>
  <si>
    <t>M</t>
  </si>
  <si>
    <t>58381007</t>
  </si>
  <si>
    <t>kostka štípaná dlažební žula drobná 8/10</t>
  </si>
  <si>
    <t>-493759765</t>
  </si>
  <si>
    <t>492,44*1,02 'Přepočtené koeficientem množství</t>
  </si>
  <si>
    <t>22</t>
  </si>
  <si>
    <t>591411111</t>
  </si>
  <si>
    <t>Kladení dlažby z mozaiky jednobarevné komunikací pro pěší lože z kameniva</t>
  </si>
  <si>
    <t>-158087599</t>
  </si>
  <si>
    <t>23</t>
  </si>
  <si>
    <t>58381005</t>
  </si>
  <si>
    <t>kostka štípaná dlažební mozaika žula 4/6 šedá</t>
  </si>
  <si>
    <t>-1140562397</t>
  </si>
  <si>
    <t>72,61*1,02 'Přepočtené koeficientem množství</t>
  </si>
  <si>
    <t>24</t>
  </si>
  <si>
    <t>596212220</t>
  </si>
  <si>
    <t>Kladení zámkové dlažby pozemních komunikací ručně tl 80 mm skupiny B pl do 50 m2</t>
  </si>
  <si>
    <t>1278788484</t>
  </si>
  <si>
    <t>"Vysprava napojení ZU L + chodník pod vjezdem do park" 5,109+4,64</t>
  </si>
  <si>
    <t>"oblouk pod vjezdem na parkoviště P" 2,5*0,4+1*0,8</t>
  </si>
  <si>
    <t>25</t>
  </si>
  <si>
    <t>BET.K08C01</t>
  </si>
  <si>
    <t>BEST-KLASIKO/8CM PŘÍRODNÍ</t>
  </si>
  <si>
    <t>874417047</t>
  </si>
  <si>
    <t>"celkem" 7,6</t>
  </si>
  <si>
    <t>"ZU - ZD pro nevidomé + chodník " -2,64</t>
  </si>
  <si>
    <t>"naváděcí pás nad vjezdem na park."  3*0,4</t>
  </si>
  <si>
    <t>6,16*1,03 'Přepočtené koeficientem množství</t>
  </si>
  <si>
    <t>53</t>
  </si>
  <si>
    <t>5924522SPCM</t>
  </si>
  <si>
    <t xml:space="preserve">dlažba tvar obdélník kamenná pro nevidomé 200x200x85mm </t>
  </si>
  <si>
    <t>-1730518762</t>
  </si>
  <si>
    <t>"naváděcí pás v dlažbě" 3*0,4+2*0,8</t>
  </si>
  <si>
    <t>"naváděcí pás nad vejdem na park."  3*0,4</t>
  </si>
  <si>
    <t>26</t>
  </si>
  <si>
    <t>59245225</t>
  </si>
  <si>
    <t>dlažba tvar obdélník betonová pro nevidomé 200x100x80mm přírodní</t>
  </si>
  <si>
    <t>2075821110</t>
  </si>
  <si>
    <t>"na náměstí" 3,8*0,4+(2-0,6)*0,8</t>
  </si>
  <si>
    <t>"o OD Hvězda" 3*0,4+1*0,8</t>
  </si>
  <si>
    <t>Trubní vedení</t>
  </si>
  <si>
    <t>27</t>
  </si>
  <si>
    <t>899231111</t>
  </si>
  <si>
    <t>Výšková úprava uličního vstupu nebo vpusti do 200 mm zvýšením mříže</t>
  </si>
  <si>
    <t>kus</t>
  </si>
  <si>
    <t>1286846908</t>
  </si>
  <si>
    <t>28</t>
  </si>
  <si>
    <t>899431111</t>
  </si>
  <si>
    <t>Výšková úprava uličního vstupu nebo vpusti do 200 mm zvýšením krycího hrnce, šoupěte nebo hydrantu</t>
  </si>
  <si>
    <t>376230000</t>
  </si>
  <si>
    <t>Ostatní konstrukce a práce, bourání</t>
  </si>
  <si>
    <t>57</t>
  </si>
  <si>
    <t>916131213</t>
  </si>
  <si>
    <t>Osazení silničního obrubníku betonového stojatého s boční opěrou do lože z betonu prostého</t>
  </si>
  <si>
    <t>-1035466448</t>
  </si>
  <si>
    <t>"oblouk pod vjezdem na park." 7,5</t>
  </si>
  <si>
    <t>58</t>
  </si>
  <si>
    <t>59217026</t>
  </si>
  <si>
    <t>obrubník betonový silniční 500x150x250mm</t>
  </si>
  <si>
    <t>-1633275463</t>
  </si>
  <si>
    <t>2,5</t>
  </si>
  <si>
    <t>2,5*1,02 'Přepočtené koeficientem množství</t>
  </si>
  <si>
    <t>59</t>
  </si>
  <si>
    <t>59217028</t>
  </si>
  <si>
    <t>obrubník betonový silniční nájezdový 500x150x150mm</t>
  </si>
  <si>
    <t>1615911416</t>
  </si>
  <si>
    <t>6*1,02 'Přepočtené koeficientem množství</t>
  </si>
  <si>
    <t>60</t>
  </si>
  <si>
    <t>59217030</t>
  </si>
  <si>
    <t>obrubník betonový silniční přechodový 1000x150x150-250mm</t>
  </si>
  <si>
    <t>2008577572</t>
  </si>
  <si>
    <t>2*1,02 'Přepočtené koeficientem množství</t>
  </si>
  <si>
    <t>29</t>
  </si>
  <si>
    <t>916241113</t>
  </si>
  <si>
    <t>Osazení obrubníku kamenného ležatého s boční opěrou do lože z betonu prostého</t>
  </si>
  <si>
    <t>1197366850</t>
  </si>
  <si>
    <t>"ZU+KU + rozdělení pásů" 86</t>
  </si>
  <si>
    <t>30</t>
  </si>
  <si>
    <t>58380003</t>
  </si>
  <si>
    <t>obrubník kamenný žulový přímý 1000x300x200mm</t>
  </si>
  <si>
    <t>1043663752</t>
  </si>
  <si>
    <t>86*1,02 'Přepočtené koeficientem množství</t>
  </si>
  <si>
    <t>31</t>
  </si>
  <si>
    <t>916241213</t>
  </si>
  <si>
    <t>Osazení obrubníku kamenného stojatého s boční opěrou do lože z betonu prostého</t>
  </si>
  <si>
    <t>-311524142</t>
  </si>
  <si>
    <t>37</t>
  </si>
  <si>
    <t>32</t>
  </si>
  <si>
    <t>58380001</t>
  </si>
  <si>
    <t>krajník kamenný žulový silniční 130x200x300-800mm</t>
  </si>
  <si>
    <t>-826786156</t>
  </si>
  <si>
    <t>37*1,02 'Přepočtené koeficientem množství</t>
  </si>
  <si>
    <t>33</t>
  </si>
  <si>
    <t>916991121</t>
  </si>
  <si>
    <t>Lože pod obrubníky, krajníky nebo obruby z dlažebních kostek z betonu prostého</t>
  </si>
  <si>
    <t>-1972539613</t>
  </si>
  <si>
    <t>"zesílené lože obrub"  (86+37+7,5)*0,35*0,3</t>
  </si>
  <si>
    <t>34</t>
  </si>
  <si>
    <t>919112212</t>
  </si>
  <si>
    <t>Řezání spár pro vytvoření komůrky š 10 mm hl 20 mm pro těsnící zálivku v živičném krytu</t>
  </si>
  <si>
    <t>374304491</t>
  </si>
  <si>
    <t>"stan. ZU+ chodník+ KU"   (6,5+2+10,2+2*1,5)</t>
  </si>
  <si>
    <t>35</t>
  </si>
  <si>
    <t>919122111</t>
  </si>
  <si>
    <t>Těsnění spár zálivkou za tepla pro komůrky š 10 mm hl 20 mm s těsnicím profilem</t>
  </si>
  <si>
    <t>-1314983075</t>
  </si>
  <si>
    <t>36</t>
  </si>
  <si>
    <t>919735112</t>
  </si>
  <si>
    <t>Řezání stávajícího živičného krytu hl přes 50 do 100 mm</t>
  </si>
  <si>
    <t>303771530</t>
  </si>
  <si>
    <t>55</t>
  </si>
  <si>
    <t>919794441</t>
  </si>
  <si>
    <t>Úprava ploch kolem hydrantů, šoupat, poklopů a mříží nebo sloupů v živičných krytech pl do 2 m2</t>
  </si>
  <si>
    <t>-1482733580</t>
  </si>
  <si>
    <t>997</t>
  </si>
  <si>
    <t>Přesun sutě</t>
  </si>
  <si>
    <t>997221551</t>
  </si>
  <si>
    <t>Vodorovná doprava suti ze sypkých materiálů do 1 km</t>
  </si>
  <si>
    <t>1814906627</t>
  </si>
  <si>
    <t>38</t>
  </si>
  <si>
    <t>997221559</t>
  </si>
  <si>
    <t>Příplatek ZKD 1 km u vodorovné dopravy suti ze sypkých materiálů</t>
  </si>
  <si>
    <t>-1930725003</t>
  </si>
  <si>
    <t>642,039*17 'Přepočtené koeficientem množství</t>
  </si>
  <si>
    <t>39</t>
  </si>
  <si>
    <t>997221861</t>
  </si>
  <si>
    <t>Poplatek za uložení stavebního odpadu na recyklační skládce (skládkovné) z prostého betonu pod kódem 17 01 01</t>
  </si>
  <si>
    <t>1614023071</t>
  </si>
  <si>
    <t>"sut beton" 356,641</t>
  </si>
  <si>
    <t>"bourané lože krajníků"  6,405*2,5</t>
  </si>
  <si>
    <t>40</t>
  </si>
  <si>
    <t>997221873</t>
  </si>
  <si>
    <t>Poplatek za uložení stavebního odpadu na recyklační skládce (skládkovné) zeminy a kamení zatříděného do Katalogu odpadů pod kódem 17 05 04</t>
  </si>
  <si>
    <t>-1841247179</t>
  </si>
  <si>
    <t>"sut kamení "  8,996+248,6</t>
  </si>
  <si>
    <t>41</t>
  </si>
  <si>
    <t>997221875</t>
  </si>
  <si>
    <t>Poplatek za uložení stavebního odpadu na recyklační skládce (skládkovné) asfaltového bez obsahu dehtu zatříděného do Katalogu odpadů pod kódem 17 03 02</t>
  </si>
  <si>
    <t>2054175020</t>
  </si>
  <si>
    <t>"vybourané AC kry"  27,808</t>
  </si>
  <si>
    <t>998</t>
  </si>
  <si>
    <t>Přesun hmot</t>
  </si>
  <si>
    <t>42</t>
  </si>
  <si>
    <t>998223011</t>
  </si>
  <si>
    <t>Přesun hmot pro pozemní komunikace s krytem dlážděným</t>
  </si>
  <si>
    <t>-1589697433</t>
  </si>
  <si>
    <t>VRN</t>
  </si>
  <si>
    <t>Vedlejší rozpočtové náklady</t>
  </si>
  <si>
    <t>43</t>
  </si>
  <si>
    <t>030001000</t>
  </si>
  <si>
    <t>Zařízení staveniště</t>
  </si>
  <si>
    <t>kpl</t>
  </si>
  <si>
    <t>1024</t>
  </si>
  <si>
    <t>804535625</t>
  </si>
  <si>
    <t>44</t>
  </si>
  <si>
    <t>043002000</t>
  </si>
  <si>
    <t>Zkoušky a ostatní měření - kontrola vedení inženýrských sítí</t>
  </si>
  <si>
    <t>-183374705</t>
  </si>
  <si>
    <t>45</t>
  </si>
  <si>
    <t>070001000</t>
  </si>
  <si>
    <t>DIO - dopravně inženýrské opatření</t>
  </si>
  <si>
    <t>-112812327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</si>
</sst>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37" t="s">
        <v>14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1"/>
      <c r="AQ5" s="21"/>
      <c r="AR5" s="19"/>
      <c r="BE5" s="234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39" t="s">
        <v>17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1"/>
      <c r="AQ6" s="21"/>
      <c r="AR6" s="19"/>
      <c r="BE6" s="235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35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35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5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35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35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5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35"/>
      <c r="BS13" s="16" t="s">
        <v>6</v>
      </c>
    </row>
    <row r="14" spans="2:71" ht="13.2">
      <c r="B14" s="20"/>
      <c r="C14" s="21"/>
      <c r="D14" s="21"/>
      <c r="E14" s="240" t="s">
        <v>28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35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5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35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35"/>
      <c r="BS17" s="16" t="s">
        <v>30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5"/>
      <c r="BS18" s="16" t="s">
        <v>6</v>
      </c>
    </row>
    <row r="19" spans="2:71" s="1" customFormat="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35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35"/>
      <c r="BS20" s="16" t="s">
        <v>30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5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5"/>
    </row>
    <row r="23" spans="2:57" s="1" customFormat="1" ht="16.5" customHeight="1">
      <c r="B23" s="20"/>
      <c r="C23" s="21"/>
      <c r="D23" s="21"/>
      <c r="E23" s="242" t="s">
        <v>1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1"/>
      <c r="AP23" s="21"/>
      <c r="AQ23" s="21"/>
      <c r="AR23" s="19"/>
      <c r="BE23" s="235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5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5"/>
    </row>
    <row r="26" spans="1:57" s="2" customFormat="1" ht="25.95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3">
        <f>ROUND(AG94,2)</f>
        <v>0</v>
      </c>
      <c r="AL26" s="244"/>
      <c r="AM26" s="244"/>
      <c r="AN26" s="244"/>
      <c r="AO26" s="244"/>
      <c r="AP26" s="35"/>
      <c r="AQ26" s="35"/>
      <c r="AR26" s="38"/>
      <c r="BE26" s="235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5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5" t="s">
        <v>34</v>
      </c>
      <c r="M28" s="245"/>
      <c r="N28" s="245"/>
      <c r="O28" s="245"/>
      <c r="P28" s="245"/>
      <c r="Q28" s="35"/>
      <c r="R28" s="35"/>
      <c r="S28" s="35"/>
      <c r="T28" s="35"/>
      <c r="U28" s="35"/>
      <c r="V28" s="35"/>
      <c r="W28" s="245" t="s">
        <v>35</v>
      </c>
      <c r="X28" s="245"/>
      <c r="Y28" s="245"/>
      <c r="Z28" s="245"/>
      <c r="AA28" s="245"/>
      <c r="AB28" s="245"/>
      <c r="AC28" s="245"/>
      <c r="AD28" s="245"/>
      <c r="AE28" s="245"/>
      <c r="AF28" s="35"/>
      <c r="AG28" s="35"/>
      <c r="AH28" s="35"/>
      <c r="AI28" s="35"/>
      <c r="AJ28" s="35"/>
      <c r="AK28" s="245" t="s">
        <v>36</v>
      </c>
      <c r="AL28" s="245"/>
      <c r="AM28" s="245"/>
      <c r="AN28" s="245"/>
      <c r="AO28" s="245"/>
      <c r="AP28" s="35"/>
      <c r="AQ28" s="35"/>
      <c r="AR28" s="38"/>
      <c r="BE28" s="235"/>
    </row>
    <row r="29" spans="2:57" s="3" customFormat="1" ht="14.4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48">
        <v>0.21</v>
      </c>
      <c r="M29" s="247"/>
      <c r="N29" s="247"/>
      <c r="O29" s="247"/>
      <c r="P29" s="247"/>
      <c r="Q29" s="40"/>
      <c r="R29" s="40"/>
      <c r="S29" s="40"/>
      <c r="T29" s="40"/>
      <c r="U29" s="40"/>
      <c r="V29" s="40"/>
      <c r="W29" s="246">
        <f>ROUND(AZ94,2)</f>
        <v>0</v>
      </c>
      <c r="X29" s="247"/>
      <c r="Y29" s="247"/>
      <c r="Z29" s="247"/>
      <c r="AA29" s="247"/>
      <c r="AB29" s="247"/>
      <c r="AC29" s="247"/>
      <c r="AD29" s="247"/>
      <c r="AE29" s="247"/>
      <c r="AF29" s="40"/>
      <c r="AG29" s="40"/>
      <c r="AH29" s="40"/>
      <c r="AI29" s="40"/>
      <c r="AJ29" s="40"/>
      <c r="AK29" s="246">
        <f>ROUND(AV94,2)</f>
        <v>0</v>
      </c>
      <c r="AL29" s="247"/>
      <c r="AM29" s="247"/>
      <c r="AN29" s="247"/>
      <c r="AO29" s="247"/>
      <c r="AP29" s="40"/>
      <c r="AQ29" s="40"/>
      <c r="AR29" s="41"/>
      <c r="BE29" s="236"/>
    </row>
    <row r="30" spans="2:57" s="3" customFormat="1" ht="14.4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48">
        <v>0.15</v>
      </c>
      <c r="M30" s="247"/>
      <c r="N30" s="247"/>
      <c r="O30" s="247"/>
      <c r="P30" s="247"/>
      <c r="Q30" s="40"/>
      <c r="R30" s="40"/>
      <c r="S30" s="40"/>
      <c r="T30" s="40"/>
      <c r="U30" s="40"/>
      <c r="V30" s="40"/>
      <c r="W30" s="246">
        <f>ROUND(BA94,2)</f>
        <v>0</v>
      </c>
      <c r="X30" s="247"/>
      <c r="Y30" s="247"/>
      <c r="Z30" s="247"/>
      <c r="AA30" s="247"/>
      <c r="AB30" s="247"/>
      <c r="AC30" s="247"/>
      <c r="AD30" s="247"/>
      <c r="AE30" s="247"/>
      <c r="AF30" s="40"/>
      <c r="AG30" s="40"/>
      <c r="AH30" s="40"/>
      <c r="AI30" s="40"/>
      <c r="AJ30" s="40"/>
      <c r="AK30" s="246">
        <f>ROUND(AW94,2)</f>
        <v>0</v>
      </c>
      <c r="AL30" s="247"/>
      <c r="AM30" s="247"/>
      <c r="AN30" s="247"/>
      <c r="AO30" s="247"/>
      <c r="AP30" s="40"/>
      <c r="AQ30" s="40"/>
      <c r="AR30" s="41"/>
      <c r="BE30" s="236"/>
    </row>
    <row r="31" spans="2:57" s="3" customFormat="1" ht="14.4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48">
        <v>0.21</v>
      </c>
      <c r="M31" s="247"/>
      <c r="N31" s="247"/>
      <c r="O31" s="247"/>
      <c r="P31" s="247"/>
      <c r="Q31" s="40"/>
      <c r="R31" s="40"/>
      <c r="S31" s="40"/>
      <c r="T31" s="40"/>
      <c r="U31" s="40"/>
      <c r="V31" s="40"/>
      <c r="W31" s="246">
        <f>ROUND(BB94,2)</f>
        <v>0</v>
      </c>
      <c r="X31" s="247"/>
      <c r="Y31" s="247"/>
      <c r="Z31" s="247"/>
      <c r="AA31" s="247"/>
      <c r="AB31" s="247"/>
      <c r="AC31" s="247"/>
      <c r="AD31" s="247"/>
      <c r="AE31" s="247"/>
      <c r="AF31" s="40"/>
      <c r="AG31" s="40"/>
      <c r="AH31" s="40"/>
      <c r="AI31" s="40"/>
      <c r="AJ31" s="40"/>
      <c r="AK31" s="246">
        <v>0</v>
      </c>
      <c r="AL31" s="247"/>
      <c r="AM31" s="247"/>
      <c r="AN31" s="247"/>
      <c r="AO31" s="247"/>
      <c r="AP31" s="40"/>
      <c r="AQ31" s="40"/>
      <c r="AR31" s="41"/>
      <c r="BE31" s="236"/>
    </row>
    <row r="32" spans="2:57" s="3" customFormat="1" ht="14.4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48">
        <v>0.15</v>
      </c>
      <c r="M32" s="247"/>
      <c r="N32" s="247"/>
      <c r="O32" s="247"/>
      <c r="P32" s="247"/>
      <c r="Q32" s="40"/>
      <c r="R32" s="40"/>
      <c r="S32" s="40"/>
      <c r="T32" s="40"/>
      <c r="U32" s="40"/>
      <c r="V32" s="40"/>
      <c r="W32" s="246">
        <f>ROUND(BC94,2)</f>
        <v>0</v>
      </c>
      <c r="X32" s="247"/>
      <c r="Y32" s="247"/>
      <c r="Z32" s="247"/>
      <c r="AA32" s="247"/>
      <c r="AB32" s="247"/>
      <c r="AC32" s="247"/>
      <c r="AD32" s="247"/>
      <c r="AE32" s="247"/>
      <c r="AF32" s="40"/>
      <c r="AG32" s="40"/>
      <c r="AH32" s="40"/>
      <c r="AI32" s="40"/>
      <c r="AJ32" s="40"/>
      <c r="AK32" s="246">
        <v>0</v>
      </c>
      <c r="AL32" s="247"/>
      <c r="AM32" s="247"/>
      <c r="AN32" s="247"/>
      <c r="AO32" s="247"/>
      <c r="AP32" s="40"/>
      <c r="AQ32" s="40"/>
      <c r="AR32" s="41"/>
      <c r="BE32" s="236"/>
    </row>
    <row r="33" spans="2:57" s="3" customFormat="1" ht="14.4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48">
        <v>0</v>
      </c>
      <c r="M33" s="247"/>
      <c r="N33" s="247"/>
      <c r="O33" s="247"/>
      <c r="P33" s="247"/>
      <c r="Q33" s="40"/>
      <c r="R33" s="40"/>
      <c r="S33" s="40"/>
      <c r="T33" s="40"/>
      <c r="U33" s="40"/>
      <c r="V33" s="40"/>
      <c r="W33" s="246">
        <f>ROUND(BD94,2)</f>
        <v>0</v>
      </c>
      <c r="X33" s="247"/>
      <c r="Y33" s="247"/>
      <c r="Z33" s="247"/>
      <c r="AA33" s="247"/>
      <c r="AB33" s="247"/>
      <c r="AC33" s="247"/>
      <c r="AD33" s="247"/>
      <c r="AE33" s="247"/>
      <c r="AF33" s="40"/>
      <c r="AG33" s="40"/>
      <c r="AH33" s="40"/>
      <c r="AI33" s="40"/>
      <c r="AJ33" s="40"/>
      <c r="AK33" s="246">
        <v>0</v>
      </c>
      <c r="AL33" s="247"/>
      <c r="AM33" s="247"/>
      <c r="AN33" s="247"/>
      <c r="AO33" s="247"/>
      <c r="AP33" s="40"/>
      <c r="AQ33" s="40"/>
      <c r="AR33" s="41"/>
      <c r="BE33" s="236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35"/>
    </row>
    <row r="35" spans="1:57" s="2" customFormat="1" ht="25.95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49" t="s">
        <v>45</v>
      </c>
      <c r="Y35" s="250"/>
      <c r="Z35" s="250"/>
      <c r="AA35" s="250"/>
      <c r="AB35" s="250"/>
      <c r="AC35" s="44"/>
      <c r="AD35" s="44"/>
      <c r="AE35" s="44"/>
      <c r="AF35" s="44"/>
      <c r="AG35" s="44"/>
      <c r="AH35" s="44"/>
      <c r="AI35" s="44"/>
      <c r="AJ35" s="44"/>
      <c r="AK35" s="251">
        <f>SUM(AK26:AK33)</f>
        <v>0</v>
      </c>
      <c r="AL35" s="250"/>
      <c r="AM35" s="250"/>
      <c r="AN35" s="250"/>
      <c r="AO35" s="252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0.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0.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0.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0.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0.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0.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0.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0.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0.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0.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0.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0.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0.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0.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0.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0.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0.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0.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0.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0.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0.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0.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N18710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3" t="str">
        <f>K6</f>
        <v>Benešov -  ul. Pod Brankou - úsek zámková dlažba</v>
      </c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62"/>
      <c r="AQ85" s="62"/>
      <c r="AR85" s="63"/>
    </row>
    <row r="86" spans="1:57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5" t="str">
        <f>IF(AN8="","",AN8)</f>
        <v>1. 3. 2023</v>
      </c>
      <c r="AN87" s="255"/>
      <c r="AO87" s="35"/>
      <c r="AP87" s="35"/>
      <c r="AQ87" s="35"/>
      <c r="AR87" s="38"/>
      <c r="BE87" s="33"/>
    </row>
    <row r="88" spans="1:5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15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56" t="str">
        <f>IF(E17="","",E17)</f>
        <v xml:space="preserve"> </v>
      </c>
      <c r="AN89" s="257"/>
      <c r="AO89" s="257"/>
      <c r="AP89" s="257"/>
      <c r="AQ89" s="35"/>
      <c r="AR89" s="38"/>
      <c r="AS89" s="258" t="s">
        <v>53</v>
      </c>
      <c r="AT89" s="259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15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256" t="str">
        <f>IF(E20="","",E20)</f>
        <v xml:space="preserve"> </v>
      </c>
      <c r="AN90" s="257"/>
      <c r="AO90" s="257"/>
      <c r="AP90" s="257"/>
      <c r="AQ90" s="35"/>
      <c r="AR90" s="38"/>
      <c r="AS90" s="260"/>
      <c r="AT90" s="261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2"/>
      <c r="AT91" s="263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4" t="s">
        <v>54</v>
      </c>
      <c r="D92" s="265"/>
      <c r="E92" s="265"/>
      <c r="F92" s="265"/>
      <c r="G92" s="265"/>
      <c r="H92" s="72"/>
      <c r="I92" s="266" t="s">
        <v>55</v>
      </c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7" t="s">
        <v>56</v>
      </c>
      <c r="AH92" s="265"/>
      <c r="AI92" s="265"/>
      <c r="AJ92" s="265"/>
      <c r="AK92" s="265"/>
      <c r="AL92" s="265"/>
      <c r="AM92" s="265"/>
      <c r="AN92" s="266" t="s">
        <v>57</v>
      </c>
      <c r="AO92" s="265"/>
      <c r="AP92" s="268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2">
        <f>ROUND(AG95,2)</f>
        <v>0</v>
      </c>
      <c r="AH94" s="272"/>
      <c r="AI94" s="272"/>
      <c r="AJ94" s="272"/>
      <c r="AK94" s="272"/>
      <c r="AL94" s="272"/>
      <c r="AM94" s="272"/>
      <c r="AN94" s="273">
        <f>SUM(AG94,AT94)</f>
        <v>0</v>
      </c>
      <c r="AO94" s="273"/>
      <c r="AP94" s="273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72</v>
      </c>
      <c r="BT94" s="90" t="s">
        <v>73</v>
      </c>
      <c r="BV94" s="90" t="s">
        <v>74</v>
      </c>
      <c r="BW94" s="90" t="s">
        <v>5</v>
      </c>
      <c r="BX94" s="90" t="s">
        <v>75</v>
      </c>
      <c r="CL94" s="90" t="s">
        <v>1</v>
      </c>
    </row>
    <row r="95" spans="1:90" s="7" customFormat="1" ht="24.75" customHeight="1">
      <c r="A95" s="91" t="s">
        <v>76</v>
      </c>
      <c r="B95" s="92"/>
      <c r="C95" s="93"/>
      <c r="D95" s="271" t="s">
        <v>14</v>
      </c>
      <c r="E95" s="271"/>
      <c r="F95" s="271"/>
      <c r="G95" s="271"/>
      <c r="H95" s="271"/>
      <c r="I95" s="94"/>
      <c r="J95" s="271" t="s">
        <v>17</v>
      </c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69">
        <f>'N18710 - Benešov -  ul. P...'!J28</f>
        <v>0</v>
      </c>
      <c r="AH95" s="270"/>
      <c r="AI95" s="270"/>
      <c r="AJ95" s="270"/>
      <c r="AK95" s="270"/>
      <c r="AL95" s="270"/>
      <c r="AM95" s="270"/>
      <c r="AN95" s="269">
        <f>SUM(AG95,AT95)</f>
        <v>0</v>
      </c>
      <c r="AO95" s="270"/>
      <c r="AP95" s="270"/>
      <c r="AQ95" s="95" t="s">
        <v>77</v>
      </c>
      <c r="AR95" s="96"/>
      <c r="AS95" s="97">
        <v>0</v>
      </c>
      <c r="AT95" s="98">
        <f>ROUND(SUM(AV95:AW95),2)</f>
        <v>0</v>
      </c>
      <c r="AU95" s="99">
        <f>'N18710 - Benešov -  ul. P...'!P121</f>
        <v>0</v>
      </c>
      <c r="AV95" s="98">
        <f>'N18710 - Benešov -  ul. P...'!J31</f>
        <v>0</v>
      </c>
      <c r="AW95" s="98">
        <f>'N18710 - Benešov -  ul. P...'!J32</f>
        <v>0</v>
      </c>
      <c r="AX95" s="98">
        <f>'N18710 - Benešov -  ul. P...'!J33</f>
        <v>0</v>
      </c>
      <c r="AY95" s="98">
        <f>'N18710 - Benešov -  ul. P...'!J34</f>
        <v>0</v>
      </c>
      <c r="AZ95" s="98">
        <f>'N18710 - Benešov -  ul. P...'!F31</f>
        <v>0</v>
      </c>
      <c r="BA95" s="98">
        <f>'N18710 - Benešov -  ul. P...'!F32</f>
        <v>0</v>
      </c>
      <c r="BB95" s="98">
        <f>'N18710 - Benešov -  ul. P...'!F33</f>
        <v>0</v>
      </c>
      <c r="BC95" s="98">
        <f>'N18710 - Benešov -  ul. P...'!F34</f>
        <v>0</v>
      </c>
      <c r="BD95" s="100">
        <f>'N18710 - Benešov -  ul. P...'!F35</f>
        <v>0</v>
      </c>
      <c r="BT95" s="101" t="s">
        <v>78</v>
      </c>
      <c r="BU95" s="101" t="s">
        <v>79</v>
      </c>
      <c r="BV95" s="101" t="s">
        <v>74</v>
      </c>
      <c r="BW95" s="101" t="s">
        <v>5</v>
      </c>
      <c r="BX95" s="101" t="s">
        <v>75</v>
      </c>
      <c r="CL95" s="101" t="s">
        <v>1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fWnLti5qlM5aceRl083OUguj2liOwmRcahuUFtE7yGikFSADUM80roPPcqozbO//KWtuwZhstGtxin73/1unrw==" saltValue="2M2miopI3pTUHgt+rlrEgozpRcftcy6mHbE9Im+jN/jskv78vytpWJaXhlw2ZLrFee+VU1Qg5Im8MzO+4eVgm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N18710 - Benešov -  ul. 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6" t="s">
        <v>5</v>
      </c>
    </row>
    <row r="3" spans="2:46" s="1" customFormat="1" ht="6.9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9"/>
      <c r="AT3" s="16" t="s">
        <v>80</v>
      </c>
    </row>
    <row r="4" spans="2:46" s="1" customFormat="1" ht="24.9" customHeight="1">
      <c r="B4" s="19"/>
      <c r="D4" s="104" t="s">
        <v>81</v>
      </c>
      <c r="L4" s="19"/>
      <c r="M4" s="105" t="s">
        <v>10</v>
      </c>
      <c r="AT4" s="16" t="s">
        <v>4</v>
      </c>
    </row>
    <row r="5" spans="2:12" s="1" customFormat="1" ht="6.9" customHeight="1">
      <c r="B5" s="19"/>
      <c r="L5" s="19"/>
    </row>
    <row r="6" spans="1:31" s="2" customFormat="1" ht="12" customHeight="1">
      <c r="A6" s="33"/>
      <c r="B6" s="38"/>
      <c r="C6" s="33"/>
      <c r="D6" s="106" t="s">
        <v>16</v>
      </c>
      <c r="E6" s="33"/>
      <c r="F6" s="33"/>
      <c r="G6" s="33"/>
      <c r="H6" s="33"/>
      <c r="I6" s="33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8"/>
      <c r="C7" s="33"/>
      <c r="D7" s="33"/>
      <c r="E7" s="275" t="s">
        <v>17</v>
      </c>
      <c r="F7" s="276"/>
      <c r="G7" s="276"/>
      <c r="H7" s="276"/>
      <c r="I7" s="33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0.2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106" t="s">
        <v>18</v>
      </c>
      <c r="E9" s="33"/>
      <c r="F9" s="107" t="s">
        <v>1</v>
      </c>
      <c r="G9" s="33"/>
      <c r="H9" s="33"/>
      <c r="I9" s="106" t="s">
        <v>19</v>
      </c>
      <c r="J9" s="107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6" t="s">
        <v>20</v>
      </c>
      <c r="E10" s="33"/>
      <c r="F10" s="107" t="s">
        <v>21</v>
      </c>
      <c r="G10" s="33"/>
      <c r="H10" s="33"/>
      <c r="I10" s="106" t="s">
        <v>22</v>
      </c>
      <c r="J10" s="108" t="str">
        <f>'Rekapitulace stavby'!AN8</f>
        <v>1. 3. 2023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8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24</v>
      </c>
      <c r="E12" s="33"/>
      <c r="F12" s="33"/>
      <c r="G12" s="33"/>
      <c r="H12" s="33"/>
      <c r="I12" s="106" t="s">
        <v>25</v>
      </c>
      <c r="J12" s="107" t="str">
        <f>IF('Rekapitulace stavby'!AN10="","",'Rekapitulace stavby'!AN10)</f>
        <v/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7" t="str">
        <f>IF('Rekapitulace stavby'!E11="","",'Rekapitulace stavby'!E11)</f>
        <v xml:space="preserve"> </v>
      </c>
      <c r="F13" s="33"/>
      <c r="G13" s="33"/>
      <c r="H13" s="33"/>
      <c r="I13" s="106" t="s">
        <v>26</v>
      </c>
      <c r="J13" s="107" t="str">
        <f>IF('Rekapitulace stavby'!AN11="","",'Rekapitulace stavby'!AN11)</f>
        <v/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106" t="s">
        <v>27</v>
      </c>
      <c r="E15" s="33"/>
      <c r="F15" s="33"/>
      <c r="G15" s="33"/>
      <c r="H15" s="33"/>
      <c r="I15" s="106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277" t="str">
        <f>'Rekapitulace stavby'!E14</f>
        <v>Vyplň údaj</v>
      </c>
      <c r="F16" s="278"/>
      <c r="G16" s="278"/>
      <c r="H16" s="278"/>
      <c r="I16" s="106" t="s">
        <v>26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6" t="s">
        <v>29</v>
      </c>
      <c r="E18" s="33"/>
      <c r="F18" s="33"/>
      <c r="G18" s="33"/>
      <c r="H18" s="33"/>
      <c r="I18" s="106" t="s">
        <v>25</v>
      </c>
      <c r="J18" s="107" t="str">
        <f>IF('Rekapitulace stavby'!AN16="","",'Rekapitulace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7" t="str">
        <f>IF('Rekapitulace stavby'!E17="","",'Rekapitulace stavby'!E17)</f>
        <v xml:space="preserve"> </v>
      </c>
      <c r="F19" s="33"/>
      <c r="G19" s="33"/>
      <c r="H19" s="33"/>
      <c r="I19" s="106" t="s">
        <v>26</v>
      </c>
      <c r="J19" s="107" t="str">
        <f>IF('Rekapitulace stavby'!AN17="","",'Rekapitulace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6" t="s">
        <v>31</v>
      </c>
      <c r="E21" s="33"/>
      <c r="F21" s="33"/>
      <c r="G21" s="33"/>
      <c r="H21" s="33"/>
      <c r="I21" s="106" t="s">
        <v>25</v>
      </c>
      <c r="J21" s="107" t="str">
        <f>IF('Rekapitulace stavby'!AN19="","",'Rekapitulace stavby'!AN19)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7" t="str">
        <f>IF('Rekapitulace stavby'!E20="","",'Rekapitulace stavby'!E20)</f>
        <v xml:space="preserve"> </v>
      </c>
      <c r="F22" s="33"/>
      <c r="G22" s="33"/>
      <c r="H22" s="33"/>
      <c r="I22" s="106" t="s">
        <v>26</v>
      </c>
      <c r="J22" s="107" t="str">
        <f>IF('Rekapitulace stavby'!AN20="","",'Rekapitulace stavby'!AN20)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6" t="s">
        <v>32</v>
      </c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09"/>
      <c r="B25" s="110"/>
      <c r="C25" s="109"/>
      <c r="D25" s="109"/>
      <c r="E25" s="279" t="s">
        <v>1</v>
      </c>
      <c r="F25" s="279"/>
      <c r="G25" s="279"/>
      <c r="H25" s="279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112"/>
      <c r="E27" s="112"/>
      <c r="F27" s="112"/>
      <c r="G27" s="112"/>
      <c r="H27" s="112"/>
      <c r="I27" s="112"/>
      <c r="J27" s="112"/>
      <c r="K27" s="112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3" t="s">
        <v>33</v>
      </c>
      <c r="E28" s="33"/>
      <c r="F28" s="33"/>
      <c r="G28" s="33"/>
      <c r="H28" s="33"/>
      <c r="I28" s="33"/>
      <c r="J28" s="114">
        <f>ROUND(J121,2)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2"/>
      <c r="E29" s="112"/>
      <c r="F29" s="112"/>
      <c r="G29" s="112"/>
      <c r="H29" s="112"/>
      <c r="I29" s="112"/>
      <c r="J29" s="112"/>
      <c r="K29" s="11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" customHeight="1">
      <c r="A30" s="33"/>
      <c r="B30" s="38"/>
      <c r="C30" s="33"/>
      <c r="D30" s="33"/>
      <c r="E30" s="33"/>
      <c r="F30" s="115" t="s">
        <v>35</v>
      </c>
      <c r="G30" s="33"/>
      <c r="H30" s="33"/>
      <c r="I30" s="115" t="s">
        <v>34</v>
      </c>
      <c r="J30" s="115" t="s">
        <v>36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" customHeight="1">
      <c r="A31" s="33"/>
      <c r="B31" s="38"/>
      <c r="C31" s="33"/>
      <c r="D31" s="116" t="s">
        <v>37</v>
      </c>
      <c r="E31" s="106" t="s">
        <v>38</v>
      </c>
      <c r="F31" s="117">
        <f>ROUND((SUM(BE121:BE242)),2)</f>
        <v>0</v>
      </c>
      <c r="G31" s="33"/>
      <c r="H31" s="33"/>
      <c r="I31" s="118">
        <v>0.21</v>
      </c>
      <c r="J31" s="117">
        <f>ROUND(((SUM(BE121:BE242))*I31),2)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106" t="s">
        <v>39</v>
      </c>
      <c r="F32" s="117">
        <f>ROUND((SUM(BF121:BF242)),2)</f>
        <v>0</v>
      </c>
      <c r="G32" s="33"/>
      <c r="H32" s="33"/>
      <c r="I32" s="118">
        <v>0.15</v>
      </c>
      <c r="J32" s="117">
        <f>ROUND(((SUM(BF121:BF242))*I32),2)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 hidden="1">
      <c r="A33" s="33"/>
      <c r="B33" s="38"/>
      <c r="C33" s="33"/>
      <c r="D33" s="33"/>
      <c r="E33" s="106" t="s">
        <v>40</v>
      </c>
      <c r="F33" s="117">
        <f>ROUND((SUM(BG121:BG242)),2)</f>
        <v>0</v>
      </c>
      <c r="G33" s="33"/>
      <c r="H33" s="33"/>
      <c r="I33" s="118">
        <v>0.21</v>
      </c>
      <c r="J33" s="117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 hidden="1">
      <c r="A34" s="33"/>
      <c r="B34" s="38"/>
      <c r="C34" s="33"/>
      <c r="D34" s="33"/>
      <c r="E34" s="106" t="s">
        <v>41</v>
      </c>
      <c r="F34" s="117">
        <f>ROUND((SUM(BH121:BH242)),2)</f>
        <v>0</v>
      </c>
      <c r="G34" s="33"/>
      <c r="H34" s="33"/>
      <c r="I34" s="118">
        <v>0.15</v>
      </c>
      <c r="J34" s="117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6" t="s">
        <v>42</v>
      </c>
      <c r="F35" s="117">
        <f>ROUND((SUM(BI121:BI242)),2)</f>
        <v>0</v>
      </c>
      <c r="G35" s="33"/>
      <c r="H35" s="33"/>
      <c r="I35" s="118">
        <v>0</v>
      </c>
      <c r="J35" s="117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9"/>
      <c r="D37" s="120" t="s">
        <v>43</v>
      </c>
      <c r="E37" s="121"/>
      <c r="F37" s="121"/>
      <c r="G37" s="122" t="s">
        <v>44</v>
      </c>
      <c r="H37" s="123" t="s">
        <v>45</v>
      </c>
      <c r="I37" s="121"/>
      <c r="J37" s="124">
        <f>SUM(J28:J35)</f>
        <v>0</v>
      </c>
      <c r="K37" s="125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0"/>
      <c r="D50" s="126" t="s">
        <v>46</v>
      </c>
      <c r="E50" s="127"/>
      <c r="F50" s="127"/>
      <c r="G50" s="126" t="s">
        <v>47</v>
      </c>
      <c r="H50" s="127"/>
      <c r="I50" s="127"/>
      <c r="J50" s="127"/>
      <c r="K50" s="127"/>
      <c r="L50" s="50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1:31" s="2" customFormat="1" ht="13.2">
      <c r="A61" s="33"/>
      <c r="B61" s="38"/>
      <c r="C61" s="33"/>
      <c r="D61" s="128" t="s">
        <v>48</v>
      </c>
      <c r="E61" s="129"/>
      <c r="F61" s="130" t="s">
        <v>49</v>
      </c>
      <c r="G61" s="128" t="s">
        <v>48</v>
      </c>
      <c r="H61" s="129"/>
      <c r="I61" s="129"/>
      <c r="J61" s="131" t="s">
        <v>49</v>
      </c>
      <c r="K61" s="129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1:31" s="2" customFormat="1" ht="13.2">
      <c r="A65" s="33"/>
      <c r="B65" s="38"/>
      <c r="C65" s="33"/>
      <c r="D65" s="126" t="s">
        <v>50</v>
      </c>
      <c r="E65" s="132"/>
      <c r="F65" s="132"/>
      <c r="G65" s="126" t="s">
        <v>51</v>
      </c>
      <c r="H65" s="132"/>
      <c r="I65" s="132"/>
      <c r="J65" s="132"/>
      <c r="K65" s="13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1:31" s="2" customFormat="1" ht="13.2">
      <c r="A76" s="33"/>
      <c r="B76" s="38"/>
      <c r="C76" s="33"/>
      <c r="D76" s="128" t="s">
        <v>48</v>
      </c>
      <c r="E76" s="129"/>
      <c r="F76" s="130" t="s">
        <v>49</v>
      </c>
      <c r="G76" s="128" t="s">
        <v>48</v>
      </c>
      <c r="H76" s="129"/>
      <c r="I76" s="129"/>
      <c r="J76" s="131" t="s">
        <v>49</v>
      </c>
      <c r="K76" s="129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 hidden="1">
      <c r="A81" s="33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 hidden="1">
      <c r="A82" s="33"/>
      <c r="B82" s="34"/>
      <c r="C82" s="22" t="s">
        <v>82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 hidden="1">
      <c r="A85" s="33"/>
      <c r="B85" s="34"/>
      <c r="C85" s="35"/>
      <c r="D85" s="35"/>
      <c r="E85" s="253" t="str">
        <f>E7</f>
        <v>Benešov -  ul. Pod Brankou - úsek zámková dlažba</v>
      </c>
      <c r="F85" s="280"/>
      <c r="G85" s="280"/>
      <c r="H85" s="280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 hidden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 hidden="1">
      <c r="A87" s="33"/>
      <c r="B87" s="34"/>
      <c r="C87" s="28" t="s">
        <v>20</v>
      </c>
      <c r="D87" s="35"/>
      <c r="E87" s="35"/>
      <c r="F87" s="26" t="str">
        <f>F10</f>
        <v xml:space="preserve"> </v>
      </c>
      <c r="G87" s="35"/>
      <c r="H87" s="35"/>
      <c r="I87" s="28" t="s">
        <v>22</v>
      </c>
      <c r="J87" s="65" t="str">
        <f>IF(J10="","",J10)</f>
        <v>1. 3. 2023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15" customHeight="1" hidden="1">
      <c r="A89" s="33"/>
      <c r="B89" s="34"/>
      <c r="C89" s="28" t="s">
        <v>24</v>
      </c>
      <c r="D89" s="35"/>
      <c r="E89" s="35"/>
      <c r="F89" s="26" t="str">
        <f>E13</f>
        <v xml:space="preserve"> </v>
      </c>
      <c r="G89" s="35"/>
      <c r="H89" s="35"/>
      <c r="I89" s="28" t="s">
        <v>29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 hidden="1">
      <c r="A90" s="33"/>
      <c r="B90" s="34"/>
      <c r="C90" s="28" t="s">
        <v>27</v>
      </c>
      <c r="D90" s="35"/>
      <c r="E90" s="35"/>
      <c r="F90" s="26" t="str">
        <f>IF(E16="","",E16)</f>
        <v>Vyplň údaj</v>
      </c>
      <c r="G90" s="35"/>
      <c r="H90" s="35"/>
      <c r="I90" s="28" t="s">
        <v>31</v>
      </c>
      <c r="J90" s="31" t="str">
        <f>E22</f>
        <v xml:space="preserve"> 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 hidden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 hidden="1">
      <c r="A92" s="33"/>
      <c r="B92" s="34"/>
      <c r="C92" s="137" t="s">
        <v>83</v>
      </c>
      <c r="D92" s="138"/>
      <c r="E92" s="138"/>
      <c r="F92" s="138"/>
      <c r="G92" s="138"/>
      <c r="H92" s="138"/>
      <c r="I92" s="138"/>
      <c r="J92" s="139" t="s">
        <v>84</v>
      </c>
      <c r="K92" s="138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8" customHeight="1" hidden="1">
      <c r="A94" s="33"/>
      <c r="B94" s="34"/>
      <c r="C94" s="140" t="s">
        <v>85</v>
      </c>
      <c r="D94" s="35"/>
      <c r="E94" s="35"/>
      <c r="F94" s="35"/>
      <c r="G94" s="35"/>
      <c r="H94" s="35"/>
      <c r="I94" s="35"/>
      <c r="J94" s="83">
        <f>J121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86</v>
      </c>
    </row>
    <row r="95" spans="2:12" s="9" customFormat="1" ht="24.9" customHeight="1" hidden="1">
      <c r="B95" s="141"/>
      <c r="C95" s="142"/>
      <c r="D95" s="143" t="s">
        <v>87</v>
      </c>
      <c r="E95" s="144"/>
      <c r="F95" s="144"/>
      <c r="G95" s="144"/>
      <c r="H95" s="144"/>
      <c r="I95" s="144"/>
      <c r="J95" s="145">
        <f>J122</f>
        <v>0</v>
      </c>
      <c r="K95" s="142"/>
      <c r="L95" s="146"/>
    </row>
    <row r="96" spans="2:12" s="10" customFormat="1" ht="19.95" customHeight="1" hidden="1">
      <c r="B96" s="147"/>
      <c r="C96" s="148"/>
      <c r="D96" s="149" t="s">
        <v>88</v>
      </c>
      <c r="E96" s="150"/>
      <c r="F96" s="150"/>
      <c r="G96" s="150"/>
      <c r="H96" s="150"/>
      <c r="I96" s="150"/>
      <c r="J96" s="151">
        <f>J123</f>
        <v>0</v>
      </c>
      <c r="K96" s="148"/>
      <c r="L96" s="152"/>
    </row>
    <row r="97" spans="2:12" s="10" customFormat="1" ht="19.95" customHeight="1" hidden="1">
      <c r="B97" s="147"/>
      <c r="C97" s="148"/>
      <c r="D97" s="149" t="s">
        <v>89</v>
      </c>
      <c r="E97" s="150"/>
      <c r="F97" s="150"/>
      <c r="G97" s="150"/>
      <c r="H97" s="150"/>
      <c r="I97" s="150"/>
      <c r="J97" s="151">
        <f>J157</f>
        <v>0</v>
      </c>
      <c r="K97" s="148"/>
      <c r="L97" s="152"/>
    </row>
    <row r="98" spans="2:12" s="10" customFormat="1" ht="19.95" customHeight="1" hidden="1">
      <c r="B98" s="147"/>
      <c r="C98" s="148"/>
      <c r="D98" s="149" t="s">
        <v>90</v>
      </c>
      <c r="E98" s="150"/>
      <c r="F98" s="150"/>
      <c r="G98" s="150"/>
      <c r="H98" s="150"/>
      <c r="I98" s="150"/>
      <c r="J98" s="151">
        <f>J160</f>
        <v>0</v>
      </c>
      <c r="K98" s="148"/>
      <c r="L98" s="152"/>
    </row>
    <row r="99" spans="2:12" s="10" customFormat="1" ht="19.95" customHeight="1" hidden="1">
      <c r="B99" s="147"/>
      <c r="C99" s="148"/>
      <c r="D99" s="149" t="s">
        <v>91</v>
      </c>
      <c r="E99" s="150"/>
      <c r="F99" s="150"/>
      <c r="G99" s="150"/>
      <c r="H99" s="150"/>
      <c r="I99" s="150"/>
      <c r="J99" s="151">
        <f>J195</f>
        <v>0</v>
      </c>
      <c r="K99" s="148"/>
      <c r="L99" s="152"/>
    </row>
    <row r="100" spans="2:12" s="10" customFormat="1" ht="19.95" customHeight="1" hidden="1">
      <c r="B100" s="147"/>
      <c r="C100" s="148"/>
      <c r="D100" s="149" t="s">
        <v>92</v>
      </c>
      <c r="E100" s="150"/>
      <c r="F100" s="150"/>
      <c r="G100" s="150"/>
      <c r="H100" s="150"/>
      <c r="I100" s="150"/>
      <c r="J100" s="151">
        <f>J198</f>
        <v>0</v>
      </c>
      <c r="K100" s="148"/>
      <c r="L100" s="152"/>
    </row>
    <row r="101" spans="2:12" s="10" customFormat="1" ht="19.95" customHeight="1" hidden="1">
      <c r="B101" s="147"/>
      <c r="C101" s="148"/>
      <c r="D101" s="149" t="s">
        <v>93</v>
      </c>
      <c r="E101" s="150"/>
      <c r="F101" s="150"/>
      <c r="G101" s="150"/>
      <c r="H101" s="150"/>
      <c r="I101" s="150"/>
      <c r="J101" s="151">
        <f>J225</f>
        <v>0</v>
      </c>
      <c r="K101" s="148"/>
      <c r="L101" s="152"/>
    </row>
    <row r="102" spans="2:12" s="10" customFormat="1" ht="19.95" customHeight="1" hidden="1">
      <c r="B102" s="147"/>
      <c r="C102" s="148"/>
      <c r="D102" s="149" t="s">
        <v>94</v>
      </c>
      <c r="E102" s="150"/>
      <c r="F102" s="150"/>
      <c r="G102" s="150"/>
      <c r="H102" s="150"/>
      <c r="I102" s="150"/>
      <c r="J102" s="151">
        <f>J237</f>
        <v>0</v>
      </c>
      <c r="K102" s="148"/>
      <c r="L102" s="152"/>
    </row>
    <row r="103" spans="2:12" s="9" customFormat="1" ht="24.9" customHeight="1" hidden="1">
      <c r="B103" s="141"/>
      <c r="C103" s="142"/>
      <c r="D103" s="143" t="s">
        <v>95</v>
      </c>
      <c r="E103" s="144"/>
      <c r="F103" s="144"/>
      <c r="G103" s="144"/>
      <c r="H103" s="144"/>
      <c r="I103" s="144"/>
      <c r="J103" s="145">
        <f>J239</f>
        <v>0</v>
      </c>
      <c r="K103" s="142"/>
      <c r="L103" s="146"/>
    </row>
    <row r="104" spans="1:31" s="2" customFormat="1" ht="21.75" customHeight="1" hidden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" customHeight="1" hidden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ht="10.2" hidden="1"/>
    <row r="107" ht="10.2" hidden="1"/>
    <row r="108" ht="10.2" hidden="1"/>
    <row r="109" spans="1:31" s="2" customFormat="1" ht="6.9" customHeight="1">
      <c r="A109" s="33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" customHeight="1">
      <c r="A110" s="33"/>
      <c r="B110" s="34"/>
      <c r="C110" s="22" t="s">
        <v>96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53" t="str">
        <f>E7</f>
        <v>Benešov -  ul. Pod Brankou - úsek zámková dlažba</v>
      </c>
      <c r="F113" s="280"/>
      <c r="G113" s="280"/>
      <c r="H113" s="280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5"/>
      <c r="E115" s="35"/>
      <c r="F115" s="26" t="str">
        <f>F10</f>
        <v xml:space="preserve"> </v>
      </c>
      <c r="G115" s="35"/>
      <c r="H115" s="35"/>
      <c r="I115" s="28" t="s">
        <v>22</v>
      </c>
      <c r="J115" s="65" t="str">
        <f>IF(J10="","",J10)</f>
        <v>1. 3. 2023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15" customHeight="1">
      <c r="A117" s="33"/>
      <c r="B117" s="34"/>
      <c r="C117" s="28" t="s">
        <v>24</v>
      </c>
      <c r="D117" s="35"/>
      <c r="E117" s="35"/>
      <c r="F117" s="26" t="str">
        <f>E13</f>
        <v xml:space="preserve"> </v>
      </c>
      <c r="G117" s="35"/>
      <c r="H117" s="35"/>
      <c r="I117" s="28" t="s">
        <v>29</v>
      </c>
      <c r="J117" s="31" t="str">
        <f>E19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15" customHeight="1">
      <c r="A118" s="33"/>
      <c r="B118" s="34"/>
      <c r="C118" s="28" t="s">
        <v>27</v>
      </c>
      <c r="D118" s="35"/>
      <c r="E118" s="35"/>
      <c r="F118" s="26" t="str">
        <f>IF(E16="","",E16)</f>
        <v>Vyplň údaj</v>
      </c>
      <c r="G118" s="35"/>
      <c r="H118" s="35"/>
      <c r="I118" s="28" t="s">
        <v>31</v>
      </c>
      <c r="J118" s="31" t="str">
        <f>E22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3"/>
      <c r="B120" s="154"/>
      <c r="C120" s="155" t="s">
        <v>97</v>
      </c>
      <c r="D120" s="156" t="s">
        <v>58</v>
      </c>
      <c r="E120" s="156" t="s">
        <v>54</v>
      </c>
      <c r="F120" s="156" t="s">
        <v>55</v>
      </c>
      <c r="G120" s="156" t="s">
        <v>98</v>
      </c>
      <c r="H120" s="156" t="s">
        <v>99</v>
      </c>
      <c r="I120" s="156" t="s">
        <v>100</v>
      </c>
      <c r="J120" s="157" t="s">
        <v>84</v>
      </c>
      <c r="K120" s="158" t="s">
        <v>101</v>
      </c>
      <c r="L120" s="159"/>
      <c r="M120" s="74" t="s">
        <v>1</v>
      </c>
      <c r="N120" s="75" t="s">
        <v>37</v>
      </c>
      <c r="O120" s="75" t="s">
        <v>102</v>
      </c>
      <c r="P120" s="75" t="s">
        <v>103</v>
      </c>
      <c r="Q120" s="75" t="s">
        <v>104</v>
      </c>
      <c r="R120" s="75" t="s">
        <v>105</v>
      </c>
      <c r="S120" s="75" t="s">
        <v>106</v>
      </c>
      <c r="T120" s="76" t="s">
        <v>107</v>
      </c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</row>
    <row r="121" spans="1:63" s="2" customFormat="1" ht="22.8" customHeight="1">
      <c r="A121" s="33"/>
      <c r="B121" s="34"/>
      <c r="C121" s="81" t="s">
        <v>108</v>
      </c>
      <c r="D121" s="35"/>
      <c r="E121" s="35"/>
      <c r="F121" s="35"/>
      <c r="G121" s="35"/>
      <c r="H121" s="35"/>
      <c r="I121" s="35"/>
      <c r="J121" s="160">
        <f>BK121</f>
        <v>0</v>
      </c>
      <c r="K121" s="35"/>
      <c r="L121" s="38"/>
      <c r="M121" s="77"/>
      <c r="N121" s="161"/>
      <c r="O121" s="78"/>
      <c r="P121" s="162">
        <f>P122+P239</f>
        <v>0</v>
      </c>
      <c r="Q121" s="78"/>
      <c r="R121" s="162">
        <f>R122+R239</f>
        <v>327.95043267999995</v>
      </c>
      <c r="S121" s="78"/>
      <c r="T121" s="163">
        <f>T122+T239</f>
        <v>642.0385000000001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72</v>
      </c>
      <c r="AU121" s="16" t="s">
        <v>86</v>
      </c>
      <c r="BK121" s="164">
        <f>BK122+BK239</f>
        <v>0</v>
      </c>
    </row>
    <row r="122" spans="2:63" s="12" customFormat="1" ht="25.95" customHeight="1">
      <c r="B122" s="165"/>
      <c r="C122" s="166"/>
      <c r="D122" s="167" t="s">
        <v>72</v>
      </c>
      <c r="E122" s="168" t="s">
        <v>109</v>
      </c>
      <c r="F122" s="168" t="s">
        <v>110</v>
      </c>
      <c r="G122" s="166"/>
      <c r="H122" s="166"/>
      <c r="I122" s="169"/>
      <c r="J122" s="170">
        <f>BK122</f>
        <v>0</v>
      </c>
      <c r="K122" s="166"/>
      <c r="L122" s="171"/>
      <c r="M122" s="172"/>
      <c r="N122" s="173"/>
      <c r="O122" s="173"/>
      <c r="P122" s="174">
        <f>P123+P157+P160+P195+P198+P225+P237</f>
        <v>0</v>
      </c>
      <c r="Q122" s="173"/>
      <c r="R122" s="174">
        <f>R123+R157+R160+R195+R198+R225+R237</f>
        <v>327.95043267999995</v>
      </c>
      <c r="S122" s="173"/>
      <c r="T122" s="175">
        <f>T123+T157+T160+T195+T198+T225+T237</f>
        <v>642.0385000000001</v>
      </c>
      <c r="AR122" s="176" t="s">
        <v>78</v>
      </c>
      <c r="AT122" s="177" t="s">
        <v>72</v>
      </c>
      <c r="AU122" s="177" t="s">
        <v>73</v>
      </c>
      <c r="AY122" s="176" t="s">
        <v>111</v>
      </c>
      <c r="BK122" s="178">
        <f>BK123+BK157+BK160+BK195+BK198+BK225+BK237</f>
        <v>0</v>
      </c>
    </row>
    <row r="123" spans="2:63" s="12" customFormat="1" ht="22.8" customHeight="1">
      <c r="B123" s="165"/>
      <c r="C123" s="166"/>
      <c r="D123" s="167" t="s">
        <v>72</v>
      </c>
      <c r="E123" s="179" t="s">
        <v>78</v>
      </c>
      <c r="F123" s="179" t="s">
        <v>112</v>
      </c>
      <c r="G123" s="166"/>
      <c r="H123" s="166"/>
      <c r="I123" s="169"/>
      <c r="J123" s="180">
        <f>BK123</f>
        <v>0</v>
      </c>
      <c r="K123" s="166"/>
      <c r="L123" s="171"/>
      <c r="M123" s="172"/>
      <c r="N123" s="173"/>
      <c r="O123" s="173"/>
      <c r="P123" s="174">
        <f>SUM(P124:P156)</f>
        <v>0</v>
      </c>
      <c r="Q123" s="173"/>
      <c r="R123" s="174">
        <f>SUM(R124:R156)</f>
        <v>0</v>
      </c>
      <c r="S123" s="173"/>
      <c r="T123" s="175">
        <f>SUM(T124:T156)</f>
        <v>642.0385000000001</v>
      </c>
      <c r="AR123" s="176" t="s">
        <v>78</v>
      </c>
      <c r="AT123" s="177" t="s">
        <v>72</v>
      </c>
      <c r="AU123" s="177" t="s">
        <v>78</v>
      </c>
      <c r="AY123" s="176" t="s">
        <v>111</v>
      </c>
      <c r="BK123" s="178">
        <f>SUM(BK124:BK156)</f>
        <v>0</v>
      </c>
    </row>
    <row r="124" spans="1:65" s="2" customFormat="1" ht="24.15" customHeight="1">
      <c r="A124" s="33"/>
      <c r="B124" s="34"/>
      <c r="C124" s="181" t="s">
        <v>113</v>
      </c>
      <c r="D124" s="181" t="s">
        <v>114</v>
      </c>
      <c r="E124" s="182" t="s">
        <v>115</v>
      </c>
      <c r="F124" s="183" t="s">
        <v>116</v>
      </c>
      <c r="G124" s="184" t="s">
        <v>117</v>
      </c>
      <c r="H124" s="185">
        <v>2</v>
      </c>
      <c r="I124" s="186"/>
      <c r="J124" s="187">
        <f>ROUND(I124*H124,2)</f>
        <v>0</v>
      </c>
      <c r="K124" s="188"/>
      <c r="L124" s="38"/>
      <c r="M124" s="189" t="s">
        <v>1</v>
      </c>
      <c r="N124" s="190" t="s">
        <v>38</v>
      </c>
      <c r="O124" s="70"/>
      <c r="P124" s="191">
        <f>O124*H124</f>
        <v>0</v>
      </c>
      <c r="Q124" s="191">
        <v>0</v>
      </c>
      <c r="R124" s="191">
        <f>Q124*H124</f>
        <v>0</v>
      </c>
      <c r="S124" s="191">
        <v>0.295</v>
      </c>
      <c r="T124" s="192">
        <f>S124*H124</f>
        <v>0.59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3" t="s">
        <v>118</v>
      </c>
      <c r="AT124" s="193" t="s">
        <v>114</v>
      </c>
      <c r="AU124" s="193" t="s">
        <v>80</v>
      </c>
      <c r="AY124" s="16" t="s">
        <v>111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6" t="s">
        <v>78</v>
      </c>
      <c r="BK124" s="194">
        <f>ROUND(I124*H124,2)</f>
        <v>0</v>
      </c>
      <c r="BL124" s="16" t="s">
        <v>118</v>
      </c>
      <c r="BM124" s="193" t="s">
        <v>119</v>
      </c>
    </row>
    <row r="125" spans="2:51" s="13" customFormat="1" ht="10.2">
      <c r="B125" s="195"/>
      <c r="C125" s="196"/>
      <c r="D125" s="197" t="s">
        <v>120</v>
      </c>
      <c r="E125" s="198" t="s">
        <v>1</v>
      </c>
      <c r="F125" s="199" t="s">
        <v>121</v>
      </c>
      <c r="G125" s="196"/>
      <c r="H125" s="200">
        <v>2</v>
      </c>
      <c r="I125" s="201"/>
      <c r="J125" s="196"/>
      <c r="K125" s="196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120</v>
      </c>
      <c r="AU125" s="206" t="s">
        <v>80</v>
      </c>
      <c r="AV125" s="13" t="s">
        <v>80</v>
      </c>
      <c r="AW125" s="13" t="s">
        <v>30</v>
      </c>
      <c r="AX125" s="13" t="s">
        <v>78</v>
      </c>
      <c r="AY125" s="206" t="s">
        <v>111</v>
      </c>
    </row>
    <row r="126" spans="1:65" s="2" customFormat="1" ht="24.15" customHeight="1">
      <c r="A126" s="33"/>
      <c r="B126" s="34"/>
      <c r="C126" s="181" t="s">
        <v>78</v>
      </c>
      <c r="D126" s="181" t="s">
        <v>114</v>
      </c>
      <c r="E126" s="182" t="s">
        <v>122</v>
      </c>
      <c r="F126" s="183" t="s">
        <v>123</v>
      </c>
      <c r="G126" s="184" t="s">
        <v>117</v>
      </c>
      <c r="H126" s="185">
        <v>515.5</v>
      </c>
      <c r="I126" s="186"/>
      <c r="J126" s="187">
        <f>ROUND(I126*H126,2)</f>
        <v>0</v>
      </c>
      <c r="K126" s="188"/>
      <c r="L126" s="38"/>
      <c r="M126" s="189" t="s">
        <v>1</v>
      </c>
      <c r="N126" s="190" t="s">
        <v>38</v>
      </c>
      <c r="O126" s="70"/>
      <c r="P126" s="191">
        <f>O126*H126</f>
        <v>0</v>
      </c>
      <c r="Q126" s="191">
        <v>0</v>
      </c>
      <c r="R126" s="191">
        <f>Q126*H126</f>
        <v>0</v>
      </c>
      <c r="S126" s="191">
        <v>0.295</v>
      </c>
      <c r="T126" s="192">
        <f>S126*H126</f>
        <v>152.0725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3" t="s">
        <v>118</v>
      </c>
      <c r="AT126" s="193" t="s">
        <v>114</v>
      </c>
      <c r="AU126" s="193" t="s">
        <v>80</v>
      </c>
      <c r="AY126" s="16" t="s">
        <v>111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6" t="s">
        <v>78</v>
      </c>
      <c r="BK126" s="194">
        <f>ROUND(I126*H126,2)</f>
        <v>0</v>
      </c>
      <c r="BL126" s="16" t="s">
        <v>118</v>
      </c>
      <c r="BM126" s="193" t="s">
        <v>124</v>
      </c>
    </row>
    <row r="127" spans="2:51" s="13" customFormat="1" ht="10.2">
      <c r="B127" s="195"/>
      <c r="C127" s="196"/>
      <c r="D127" s="197" t="s">
        <v>120</v>
      </c>
      <c r="E127" s="198" t="s">
        <v>1</v>
      </c>
      <c r="F127" s="199" t="s">
        <v>125</v>
      </c>
      <c r="G127" s="196"/>
      <c r="H127" s="200">
        <v>565</v>
      </c>
      <c r="I127" s="201"/>
      <c r="J127" s="196"/>
      <c r="K127" s="196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120</v>
      </c>
      <c r="AU127" s="206" t="s">
        <v>80</v>
      </c>
      <c r="AV127" s="13" t="s">
        <v>80</v>
      </c>
      <c r="AW127" s="13" t="s">
        <v>30</v>
      </c>
      <c r="AX127" s="13" t="s">
        <v>73</v>
      </c>
      <c r="AY127" s="206" t="s">
        <v>111</v>
      </c>
    </row>
    <row r="128" spans="2:51" s="13" customFormat="1" ht="10.2">
      <c r="B128" s="195"/>
      <c r="C128" s="196"/>
      <c r="D128" s="197" t="s">
        <v>120</v>
      </c>
      <c r="E128" s="198" t="s">
        <v>1</v>
      </c>
      <c r="F128" s="199" t="s">
        <v>126</v>
      </c>
      <c r="G128" s="196"/>
      <c r="H128" s="200">
        <v>-49.5</v>
      </c>
      <c r="I128" s="201"/>
      <c r="J128" s="196"/>
      <c r="K128" s="196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120</v>
      </c>
      <c r="AU128" s="206" t="s">
        <v>80</v>
      </c>
      <c r="AV128" s="13" t="s">
        <v>80</v>
      </c>
      <c r="AW128" s="13" t="s">
        <v>30</v>
      </c>
      <c r="AX128" s="13" t="s">
        <v>73</v>
      </c>
      <c r="AY128" s="206" t="s">
        <v>111</v>
      </c>
    </row>
    <row r="129" spans="2:51" s="14" customFormat="1" ht="10.2">
      <c r="B129" s="207"/>
      <c r="C129" s="208"/>
      <c r="D129" s="197" t="s">
        <v>120</v>
      </c>
      <c r="E129" s="209" t="s">
        <v>1</v>
      </c>
      <c r="F129" s="210" t="s">
        <v>127</v>
      </c>
      <c r="G129" s="208"/>
      <c r="H129" s="211">
        <v>515.5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120</v>
      </c>
      <c r="AU129" s="217" t="s">
        <v>80</v>
      </c>
      <c r="AV129" s="14" t="s">
        <v>118</v>
      </c>
      <c r="AW129" s="14" t="s">
        <v>30</v>
      </c>
      <c r="AX129" s="14" t="s">
        <v>78</v>
      </c>
      <c r="AY129" s="217" t="s">
        <v>111</v>
      </c>
    </row>
    <row r="130" spans="1:65" s="2" customFormat="1" ht="24.15" customHeight="1">
      <c r="A130" s="33"/>
      <c r="B130" s="34"/>
      <c r="C130" s="181" t="s">
        <v>80</v>
      </c>
      <c r="D130" s="181" t="s">
        <v>114</v>
      </c>
      <c r="E130" s="182" t="s">
        <v>128</v>
      </c>
      <c r="F130" s="183" t="s">
        <v>129</v>
      </c>
      <c r="G130" s="184" t="s">
        <v>117</v>
      </c>
      <c r="H130" s="185">
        <v>31</v>
      </c>
      <c r="I130" s="186"/>
      <c r="J130" s="187">
        <f>ROUND(I130*H130,2)</f>
        <v>0</v>
      </c>
      <c r="K130" s="188"/>
      <c r="L130" s="38"/>
      <c r="M130" s="189" t="s">
        <v>1</v>
      </c>
      <c r="N130" s="190" t="s">
        <v>38</v>
      </c>
      <c r="O130" s="70"/>
      <c r="P130" s="191">
        <f>O130*H130</f>
        <v>0</v>
      </c>
      <c r="Q130" s="191">
        <v>0</v>
      </c>
      <c r="R130" s="191">
        <f>Q130*H130</f>
        <v>0</v>
      </c>
      <c r="S130" s="191">
        <v>0.29</v>
      </c>
      <c r="T130" s="192">
        <f>S130*H130</f>
        <v>8.99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3" t="s">
        <v>118</v>
      </c>
      <c r="AT130" s="193" t="s">
        <v>114</v>
      </c>
      <c r="AU130" s="193" t="s">
        <v>80</v>
      </c>
      <c r="AY130" s="16" t="s">
        <v>111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6" t="s">
        <v>78</v>
      </c>
      <c r="BK130" s="194">
        <f>ROUND(I130*H130,2)</f>
        <v>0</v>
      </c>
      <c r="BL130" s="16" t="s">
        <v>118</v>
      </c>
      <c r="BM130" s="193" t="s">
        <v>130</v>
      </c>
    </row>
    <row r="131" spans="2:51" s="13" customFormat="1" ht="10.2">
      <c r="B131" s="195"/>
      <c r="C131" s="196"/>
      <c r="D131" s="197" t="s">
        <v>120</v>
      </c>
      <c r="E131" s="198" t="s">
        <v>1</v>
      </c>
      <c r="F131" s="199" t="s">
        <v>131</v>
      </c>
      <c r="G131" s="196"/>
      <c r="H131" s="200">
        <v>31</v>
      </c>
      <c r="I131" s="201"/>
      <c r="J131" s="196"/>
      <c r="K131" s="196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120</v>
      </c>
      <c r="AU131" s="206" t="s">
        <v>80</v>
      </c>
      <c r="AV131" s="13" t="s">
        <v>80</v>
      </c>
      <c r="AW131" s="13" t="s">
        <v>30</v>
      </c>
      <c r="AX131" s="13" t="s">
        <v>78</v>
      </c>
      <c r="AY131" s="206" t="s">
        <v>111</v>
      </c>
    </row>
    <row r="132" spans="1:65" s="2" customFormat="1" ht="24.15" customHeight="1">
      <c r="A132" s="33"/>
      <c r="B132" s="34"/>
      <c r="C132" s="181" t="s">
        <v>132</v>
      </c>
      <c r="D132" s="181" t="s">
        <v>114</v>
      </c>
      <c r="E132" s="182" t="s">
        <v>133</v>
      </c>
      <c r="F132" s="183" t="s">
        <v>134</v>
      </c>
      <c r="G132" s="184" t="s">
        <v>117</v>
      </c>
      <c r="H132" s="185">
        <v>38.5</v>
      </c>
      <c r="I132" s="186"/>
      <c r="J132" s="187">
        <f>ROUND(I132*H132,2)</f>
        <v>0</v>
      </c>
      <c r="K132" s="188"/>
      <c r="L132" s="38"/>
      <c r="M132" s="189" t="s">
        <v>1</v>
      </c>
      <c r="N132" s="190" t="s">
        <v>38</v>
      </c>
      <c r="O132" s="70"/>
      <c r="P132" s="191">
        <f>O132*H132</f>
        <v>0</v>
      </c>
      <c r="Q132" s="191">
        <v>0</v>
      </c>
      <c r="R132" s="191">
        <f>Q132*H132</f>
        <v>0</v>
      </c>
      <c r="S132" s="191">
        <v>0.316</v>
      </c>
      <c r="T132" s="192">
        <f>S132*H132</f>
        <v>12.166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3" t="s">
        <v>118</v>
      </c>
      <c r="AT132" s="193" t="s">
        <v>114</v>
      </c>
      <c r="AU132" s="193" t="s">
        <v>80</v>
      </c>
      <c r="AY132" s="16" t="s">
        <v>111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6" t="s">
        <v>78</v>
      </c>
      <c r="BK132" s="194">
        <f>ROUND(I132*H132,2)</f>
        <v>0</v>
      </c>
      <c r="BL132" s="16" t="s">
        <v>118</v>
      </c>
      <c r="BM132" s="193" t="s">
        <v>135</v>
      </c>
    </row>
    <row r="133" spans="2:51" s="13" customFormat="1" ht="10.2">
      <c r="B133" s="195"/>
      <c r="C133" s="196"/>
      <c r="D133" s="197" t="s">
        <v>120</v>
      </c>
      <c r="E133" s="198" t="s">
        <v>1</v>
      </c>
      <c r="F133" s="199" t="s">
        <v>136</v>
      </c>
      <c r="G133" s="196"/>
      <c r="H133" s="200">
        <v>31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120</v>
      </c>
      <c r="AU133" s="206" t="s">
        <v>80</v>
      </c>
      <c r="AV133" s="13" t="s">
        <v>80</v>
      </c>
      <c r="AW133" s="13" t="s">
        <v>30</v>
      </c>
      <c r="AX133" s="13" t="s">
        <v>73</v>
      </c>
      <c r="AY133" s="206" t="s">
        <v>111</v>
      </c>
    </row>
    <row r="134" spans="2:51" s="13" customFormat="1" ht="10.2">
      <c r="B134" s="195"/>
      <c r="C134" s="196"/>
      <c r="D134" s="197" t="s">
        <v>120</v>
      </c>
      <c r="E134" s="198" t="s">
        <v>1</v>
      </c>
      <c r="F134" s="199" t="s">
        <v>137</v>
      </c>
      <c r="G134" s="196"/>
      <c r="H134" s="200">
        <v>7.5</v>
      </c>
      <c r="I134" s="201"/>
      <c r="J134" s="196"/>
      <c r="K134" s="196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120</v>
      </c>
      <c r="AU134" s="206" t="s">
        <v>80</v>
      </c>
      <c r="AV134" s="13" t="s">
        <v>80</v>
      </c>
      <c r="AW134" s="13" t="s">
        <v>30</v>
      </c>
      <c r="AX134" s="13" t="s">
        <v>73</v>
      </c>
      <c r="AY134" s="206" t="s">
        <v>111</v>
      </c>
    </row>
    <row r="135" spans="2:51" s="14" customFormat="1" ht="10.2">
      <c r="B135" s="207"/>
      <c r="C135" s="208"/>
      <c r="D135" s="197" t="s">
        <v>120</v>
      </c>
      <c r="E135" s="209" t="s">
        <v>1</v>
      </c>
      <c r="F135" s="210" t="s">
        <v>127</v>
      </c>
      <c r="G135" s="208"/>
      <c r="H135" s="211">
        <v>38.5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120</v>
      </c>
      <c r="AU135" s="217" t="s">
        <v>80</v>
      </c>
      <c r="AV135" s="14" t="s">
        <v>118</v>
      </c>
      <c r="AW135" s="14" t="s">
        <v>30</v>
      </c>
      <c r="AX135" s="14" t="s">
        <v>78</v>
      </c>
      <c r="AY135" s="217" t="s">
        <v>111</v>
      </c>
    </row>
    <row r="136" spans="1:65" s="2" customFormat="1" ht="24.15" customHeight="1">
      <c r="A136" s="33"/>
      <c r="B136" s="34"/>
      <c r="C136" s="181" t="s">
        <v>118</v>
      </c>
      <c r="D136" s="181" t="s">
        <v>114</v>
      </c>
      <c r="E136" s="182" t="s">
        <v>138</v>
      </c>
      <c r="F136" s="183" t="s">
        <v>139</v>
      </c>
      <c r="G136" s="184" t="s">
        <v>117</v>
      </c>
      <c r="H136" s="185">
        <v>565</v>
      </c>
      <c r="I136" s="186"/>
      <c r="J136" s="187">
        <f>ROUND(I136*H136,2)</f>
        <v>0</v>
      </c>
      <c r="K136" s="188"/>
      <c r="L136" s="38"/>
      <c r="M136" s="189" t="s">
        <v>1</v>
      </c>
      <c r="N136" s="190" t="s">
        <v>38</v>
      </c>
      <c r="O136" s="70"/>
      <c r="P136" s="191">
        <f>O136*H136</f>
        <v>0</v>
      </c>
      <c r="Q136" s="191">
        <v>0</v>
      </c>
      <c r="R136" s="191">
        <f>Q136*H136</f>
        <v>0</v>
      </c>
      <c r="S136" s="191">
        <v>0.44</v>
      </c>
      <c r="T136" s="192">
        <f>S136*H136</f>
        <v>248.6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3" t="s">
        <v>118</v>
      </c>
      <c r="AT136" s="193" t="s">
        <v>114</v>
      </c>
      <c r="AU136" s="193" t="s">
        <v>80</v>
      </c>
      <c r="AY136" s="16" t="s">
        <v>111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6" t="s">
        <v>78</v>
      </c>
      <c r="BK136" s="194">
        <f>ROUND(I136*H136,2)</f>
        <v>0</v>
      </c>
      <c r="BL136" s="16" t="s">
        <v>118</v>
      </c>
      <c r="BM136" s="193" t="s">
        <v>140</v>
      </c>
    </row>
    <row r="137" spans="2:51" s="13" customFormat="1" ht="10.2">
      <c r="B137" s="195"/>
      <c r="C137" s="196"/>
      <c r="D137" s="197" t="s">
        <v>120</v>
      </c>
      <c r="E137" s="198" t="s">
        <v>1</v>
      </c>
      <c r="F137" s="199" t="s">
        <v>141</v>
      </c>
      <c r="G137" s="196"/>
      <c r="H137" s="200">
        <v>565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120</v>
      </c>
      <c r="AU137" s="206" t="s">
        <v>80</v>
      </c>
      <c r="AV137" s="13" t="s">
        <v>80</v>
      </c>
      <c r="AW137" s="13" t="s">
        <v>30</v>
      </c>
      <c r="AX137" s="13" t="s">
        <v>78</v>
      </c>
      <c r="AY137" s="206" t="s">
        <v>111</v>
      </c>
    </row>
    <row r="138" spans="1:65" s="2" customFormat="1" ht="24.15" customHeight="1">
      <c r="A138" s="33"/>
      <c r="B138" s="34"/>
      <c r="C138" s="181" t="s">
        <v>142</v>
      </c>
      <c r="D138" s="181" t="s">
        <v>114</v>
      </c>
      <c r="E138" s="182" t="s">
        <v>143</v>
      </c>
      <c r="F138" s="183" t="s">
        <v>144</v>
      </c>
      <c r="G138" s="184" t="s">
        <v>117</v>
      </c>
      <c r="H138" s="185">
        <v>303</v>
      </c>
      <c r="I138" s="186"/>
      <c r="J138" s="187">
        <f>ROUND(I138*H138,2)</f>
        <v>0</v>
      </c>
      <c r="K138" s="188"/>
      <c r="L138" s="38"/>
      <c r="M138" s="189" t="s">
        <v>1</v>
      </c>
      <c r="N138" s="190" t="s">
        <v>38</v>
      </c>
      <c r="O138" s="70"/>
      <c r="P138" s="191">
        <f>O138*H138</f>
        <v>0</v>
      </c>
      <c r="Q138" s="191">
        <v>0</v>
      </c>
      <c r="R138" s="191">
        <f>Q138*H138</f>
        <v>0</v>
      </c>
      <c r="S138" s="191">
        <v>0.625</v>
      </c>
      <c r="T138" s="192">
        <f>S138*H138</f>
        <v>189.375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3" t="s">
        <v>118</v>
      </c>
      <c r="AT138" s="193" t="s">
        <v>114</v>
      </c>
      <c r="AU138" s="193" t="s">
        <v>80</v>
      </c>
      <c r="AY138" s="16" t="s">
        <v>111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6" t="s">
        <v>78</v>
      </c>
      <c r="BK138" s="194">
        <f>ROUND(I138*H138,2)</f>
        <v>0</v>
      </c>
      <c r="BL138" s="16" t="s">
        <v>118</v>
      </c>
      <c r="BM138" s="193" t="s">
        <v>145</v>
      </c>
    </row>
    <row r="139" spans="2:51" s="13" customFormat="1" ht="10.2">
      <c r="B139" s="195"/>
      <c r="C139" s="196"/>
      <c r="D139" s="197" t="s">
        <v>120</v>
      </c>
      <c r="E139" s="198" t="s">
        <v>1</v>
      </c>
      <c r="F139" s="199" t="s">
        <v>146</v>
      </c>
      <c r="G139" s="196"/>
      <c r="H139" s="200">
        <v>303</v>
      </c>
      <c r="I139" s="201"/>
      <c r="J139" s="196"/>
      <c r="K139" s="196"/>
      <c r="L139" s="202"/>
      <c r="M139" s="203"/>
      <c r="N139" s="204"/>
      <c r="O139" s="204"/>
      <c r="P139" s="204"/>
      <c r="Q139" s="204"/>
      <c r="R139" s="204"/>
      <c r="S139" s="204"/>
      <c r="T139" s="205"/>
      <c r="AT139" s="206" t="s">
        <v>120</v>
      </c>
      <c r="AU139" s="206" t="s">
        <v>80</v>
      </c>
      <c r="AV139" s="13" t="s">
        <v>80</v>
      </c>
      <c r="AW139" s="13" t="s">
        <v>30</v>
      </c>
      <c r="AX139" s="13" t="s">
        <v>78</v>
      </c>
      <c r="AY139" s="206" t="s">
        <v>111</v>
      </c>
    </row>
    <row r="140" spans="1:65" s="2" customFormat="1" ht="24.15" customHeight="1">
      <c r="A140" s="33"/>
      <c r="B140" s="34"/>
      <c r="C140" s="181" t="s">
        <v>147</v>
      </c>
      <c r="D140" s="181" t="s">
        <v>114</v>
      </c>
      <c r="E140" s="182" t="s">
        <v>148</v>
      </c>
      <c r="F140" s="183" t="s">
        <v>149</v>
      </c>
      <c r="G140" s="184" t="s">
        <v>117</v>
      </c>
      <c r="H140" s="185">
        <v>49.5</v>
      </c>
      <c r="I140" s="186"/>
      <c r="J140" s="187">
        <f>ROUND(I140*H140,2)</f>
        <v>0</v>
      </c>
      <c r="K140" s="188"/>
      <c r="L140" s="38"/>
      <c r="M140" s="189" t="s">
        <v>1</v>
      </c>
      <c r="N140" s="190" t="s">
        <v>38</v>
      </c>
      <c r="O140" s="70"/>
      <c r="P140" s="191">
        <f>O140*H140</f>
        <v>0</v>
      </c>
      <c r="Q140" s="191">
        <v>0</v>
      </c>
      <c r="R140" s="191">
        <f>Q140*H140</f>
        <v>0</v>
      </c>
      <c r="S140" s="191">
        <v>0.316</v>
      </c>
      <c r="T140" s="192">
        <f>S140*H140</f>
        <v>15.642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3" t="s">
        <v>118</v>
      </c>
      <c r="AT140" s="193" t="s">
        <v>114</v>
      </c>
      <c r="AU140" s="193" t="s">
        <v>80</v>
      </c>
      <c r="AY140" s="16" t="s">
        <v>111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6" t="s">
        <v>78</v>
      </c>
      <c r="BK140" s="194">
        <f>ROUND(I140*H140,2)</f>
        <v>0</v>
      </c>
      <c r="BL140" s="16" t="s">
        <v>118</v>
      </c>
      <c r="BM140" s="193" t="s">
        <v>150</v>
      </c>
    </row>
    <row r="141" spans="2:51" s="13" customFormat="1" ht="10.2">
      <c r="B141" s="195"/>
      <c r="C141" s="196"/>
      <c r="D141" s="197" t="s">
        <v>120</v>
      </c>
      <c r="E141" s="198" t="s">
        <v>1</v>
      </c>
      <c r="F141" s="199" t="s">
        <v>151</v>
      </c>
      <c r="G141" s="196"/>
      <c r="H141" s="200">
        <v>49.5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120</v>
      </c>
      <c r="AU141" s="206" t="s">
        <v>80</v>
      </c>
      <c r="AV141" s="13" t="s">
        <v>80</v>
      </c>
      <c r="AW141" s="13" t="s">
        <v>30</v>
      </c>
      <c r="AX141" s="13" t="s">
        <v>78</v>
      </c>
      <c r="AY141" s="206" t="s">
        <v>111</v>
      </c>
    </row>
    <row r="142" spans="1:65" s="2" customFormat="1" ht="16.5" customHeight="1">
      <c r="A142" s="33"/>
      <c r="B142" s="34"/>
      <c r="C142" s="181" t="s">
        <v>152</v>
      </c>
      <c r="D142" s="181" t="s">
        <v>114</v>
      </c>
      <c r="E142" s="182" t="s">
        <v>153</v>
      </c>
      <c r="F142" s="183" t="s">
        <v>154</v>
      </c>
      <c r="G142" s="184" t="s">
        <v>155</v>
      </c>
      <c r="H142" s="185">
        <v>24.2</v>
      </c>
      <c r="I142" s="186"/>
      <c r="J142" s="187">
        <f>ROUND(I142*H142,2)</f>
        <v>0</v>
      </c>
      <c r="K142" s="188"/>
      <c r="L142" s="38"/>
      <c r="M142" s="189" t="s">
        <v>1</v>
      </c>
      <c r="N142" s="190" t="s">
        <v>38</v>
      </c>
      <c r="O142" s="70"/>
      <c r="P142" s="191">
        <f>O142*H142</f>
        <v>0</v>
      </c>
      <c r="Q142" s="191">
        <v>0</v>
      </c>
      <c r="R142" s="191">
        <f>Q142*H142</f>
        <v>0</v>
      </c>
      <c r="S142" s="191">
        <v>0.29</v>
      </c>
      <c r="T142" s="192">
        <f>S142*H142</f>
        <v>7.017999999999999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3" t="s">
        <v>118</v>
      </c>
      <c r="AT142" s="193" t="s">
        <v>114</v>
      </c>
      <c r="AU142" s="193" t="s">
        <v>80</v>
      </c>
      <c r="AY142" s="16" t="s">
        <v>111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6" t="s">
        <v>78</v>
      </c>
      <c r="BK142" s="194">
        <f>ROUND(I142*H142,2)</f>
        <v>0</v>
      </c>
      <c r="BL142" s="16" t="s">
        <v>118</v>
      </c>
      <c r="BM142" s="193" t="s">
        <v>156</v>
      </c>
    </row>
    <row r="143" spans="2:51" s="13" customFormat="1" ht="10.2">
      <c r="B143" s="195"/>
      <c r="C143" s="196"/>
      <c r="D143" s="197" t="s">
        <v>120</v>
      </c>
      <c r="E143" s="198" t="s">
        <v>1</v>
      </c>
      <c r="F143" s="199" t="s">
        <v>157</v>
      </c>
      <c r="G143" s="196"/>
      <c r="H143" s="200">
        <v>16.7</v>
      </c>
      <c r="I143" s="201"/>
      <c r="J143" s="196"/>
      <c r="K143" s="196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120</v>
      </c>
      <c r="AU143" s="206" t="s">
        <v>80</v>
      </c>
      <c r="AV143" s="13" t="s">
        <v>80</v>
      </c>
      <c r="AW143" s="13" t="s">
        <v>30</v>
      </c>
      <c r="AX143" s="13" t="s">
        <v>73</v>
      </c>
      <c r="AY143" s="206" t="s">
        <v>111</v>
      </c>
    </row>
    <row r="144" spans="2:51" s="13" customFormat="1" ht="10.2">
      <c r="B144" s="195"/>
      <c r="C144" s="196"/>
      <c r="D144" s="197" t="s">
        <v>120</v>
      </c>
      <c r="E144" s="198" t="s">
        <v>1</v>
      </c>
      <c r="F144" s="199" t="s">
        <v>158</v>
      </c>
      <c r="G144" s="196"/>
      <c r="H144" s="200">
        <v>7.5</v>
      </c>
      <c r="I144" s="201"/>
      <c r="J144" s="196"/>
      <c r="K144" s="196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120</v>
      </c>
      <c r="AU144" s="206" t="s">
        <v>80</v>
      </c>
      <c r="AV144" s="13" t="s">
        <v>80</v>
      </c>
      <c r="AW144" s="13" t="s">
        <v>30</v>
      </c>
      <c r="AX144" s="13" t="s">
        <v>73</v>
      </c>
      <c r="AY144" s="206" t="s">
        <v>111</v>
      </c>
    </row>
    <row r="145" spans="2:51" s="14" customFormat="1" ht="10.2">
      <c r="B145" s="207"/>
      <c r="C145" s="208"/>
      <c r="D145" s="197" t="s">
        <v>120</v>
      </c>
      <c r="E145" s="209" t="s">
        <v>1</v>
      </c>
      <c r="F145" s="210" t="s">
        <v>127</v>
      </c>
      <c r="G145" s="208"/>
      <c r="H145" s="211">
        <v>24.2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120</v>
      </c>
      <c r="AU145" s="217" t="s">
        <v>80</v>
      </c>
      <c r="AV145" s="14" t="s">
        <v>118</v>
      </c>
      <c r="AW145" s="14" t="s">
        <v>30</v>
      </c>
      <c r="AX145" s="14" t="s">
        <v>78</v>
      </c>
      <c r="AY145" s="217" t="s">
        <v>111</v>
      </c>
    </row>
    <row r="146" spans="1:65" s="2" customFormat="1" ht="16.5" customHeight="1">
      <c r="A146" s="33"/>
      <c r="B146" s="34"/>
      <c r="C146" s="181" t="s">
        <v>159</v>
      </c>
      <c r="D146" s="181" t="s">
        <v>114</v>
      </c>
      <c r="E146" s="182" t="s">
        <v>160</v>
      </c>
      <c r="F146" s="183" t="s">
        <v>161</v>
      </c>
      <c r="G146" s="184" t="s">
        <v>155</v>
      </c>
      <c r="H146" s="185">
        <v>37</v>
      </c>
      <c r="I146" s="186"/>
      <c r="J146" s="187">
        <f>ROUND(I146*H146,2)</f>
        <v>0</v>
      </c>
      <c r="K146" s="188"/>
      <c r="L146" s="38"/>
      <c r="M146" s="189" t="s">
        <v>1</v>
      </c>
      <c r="N146" s="190" t="s">
        <v>38</v>
      </c>
      <c r="O146" s="70"/>
      <c r="P146" s="191">
        <f>O146*H146</f>
        <v>0</v>
      </c>
      <c r="Q146" s="191">
        <v>0</v>
      </c>
      <c r="R146" s="191">
        <f>Q146*H146</f>
        <v>0</v>
      </c>
      <c r="S146" s="191">
        <v>0.205</v>
      </c>
      <c r="T146" s="192">
        <f>S146*H146</f>
        <v>7.585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3" t="s">
        <v>118</v>
      </c>
      <c r="AT146" s="193" t="s">
        <v>114</v>
      </c>
      <c r="AU146" s="193" t="s">
        <v>80</v>
      </c>
      <c r="AY146" s="16" t="s">
        <v>111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6" t="s">
        <v>78</v>
      </c>
      <c r="BK146" s="194">
        <f>ROUND(I146*H146,2)</f>
        <v>0</v>
      </c>
      <c r="BL146" s="16" t="s">
        <v>118</v>
      </c>
      <c r="BM146" s="193" t="s">
        <v>162</v>
      </c>
    </row>
    <row r="147" spans="2:51" s="13" customFormat="1" ht="10.2">
      <c r="B147" s="195"/>
      <c r="C147" s="196"/>
      <c r="D147" s="197" t="s">
        <v>120</v>
      </c>
      <c r="E147" s="198" t="s">
        <v>1</v>
      </c>
      <c r="F147" s="199" t="s">
        <v>163</v>
      </c>
      <c r="G147" s="196"/>
      <c r="H147" s="200">
        <v>37</v>
      </c>
      <c r="I147" s="201"/>
      <c r="J147" s="196"/>
      <c r="K147" s="196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120</v>
      </c>
      <c r="AU147" s="206" t="s">
        <v>80</v>
      </c>
      <c r="AV147" s="13" t="s">
        <v>80</v>
      </c>
      <c r="AW147" s="13" t="s">
        <v>30</v>
      </c>
      <c r="AX147" s="13" t="s">
        <v>78</v>
      </c>
      <c r="AY147" s="206" t="s">
        <v>111</v>
      </c>
    </row>
    <row r="148" spans="1:65" s="2" customFormat="1" ht="24.15" customHeight="1">
      <c r="A148" s="33"/>
      <c r="B148" s="34"/>
      <c r="C148" s="181" t="s">
        <v>164</v>
      </c>
      <c r="D148" s="181" t="s">
        <v>114</v>
      </c>
      <c r="E148" s="182" t="s">
        <v>165</v>
      </c>
      <c r="F148" s="183" t="s">
        <v>166</v>
      </c>
      <c r="G148" s="184" t="s">
        <v>167</v>
      </c>
      <c r="H148" s="185">
        <v>6.405</v>
      </c>
      <c r="I148" s="186"/>
      <c r="J148" s="187">
        <f>ROUND(I148*H148,2)</f>
        <v>0</v>
      </c>
      <c r="K148" s="188"/>
      <c r="L148" s="38"/>
      <c r="M148" s="189" t="s">
        <v>1</v>
      </c>
      <c r="N148" s="190" t="s">
        <v>38</v>
      </c>
      <c r="O148" s="70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3" t="s">
        <v>118</v>
      </c>
      <c r="AT148" s="193" t="s">
        <v>114</v>
      </c>
      <c r="AU148" s="193" t="s">
        <v>80</v>
      </c>
      <c r="AY148" s="16" t="s">
        <v>111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6" t="s">
        <v>78</v>
      </c>
      <c r="BK148" s="194">
        <f>ROUND(I148*H148,2)</f>
        <v>0</v>
      </c>
      <c r="BL148" s="16" t="s">
        <v>118</v>
      </c>
      <c r="BM148" s="193" t="s">
        <v>168</v>
      </c>
    </row>
    <row r="149" spans="2:51" s="13" customFormat="1" ht="10.2">
      <c r="B149" s="195"/>
      <c r="C149" s="196"/>
      <c r="D149" s="197" t="s">
        <v>120</v>
      </c>
      <c r="E149" s="198" t="s">
        <v>1</v>
      </c>
      <c r="F149" s="199" t="s">
        <v>169</v>
      </c>
      <c r="G149" s="196"/>
      <c r="H149" s="200">
        <v>6.405</v>
      </c>
      <c r="I149" s="201"/>
      <c r="J149" s="196"/>
      <c r="K149" s="196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120</v>
      </c>
      <c r="AU149" s="206" t="s">
        <v>80</v>
      </c>
      <c r="AV149" s="13" t="s">
        <v>80</v>
      </c>
      <c r="AW149" s="13" t="s">
        <v>30</v>
      </c>
      <c r="AX149" s="13" t="s">
        <v>78</v>
      </c>
      <c r="AY149" s="206" t="s">
        <v>111</v>
      </c>
    </row>
    <row r="150" spans="1:65" s="2" customFormat="1" ht="37.8" customHeight="1">
      <c r="A150" s="33"/>
      <c r="B150" s="34"/>
      <c r="C150" s="181" t="s">
        <v>170</v>
      </c>
      <c r="D150" s="181" t="s">
        <v>114</v>
      </c>
      <c r="E150" s="182" t="s">
        <v>171</v>
      </c>
      <c r="F150" s="183" t="s">
        <v>172</v>
      </c>
      <c r="G150" s="184" t="s">
        <v>167</v>
      </c>
      <c r="H150" s="185">
        <v>6.405</v>
      </c>
      <c r="I150" s="186"/>
      <c r="J150" s="187">
        <f>ROUND(I150*H150,2)</f>
        <v>0</v>
      </c>
      <c r="K150" s="188"/>
      <c r="L150" s="38"/>
      <c r="M150" s="189" t="s">
        <v>1</v>
      </c>
      <c r="N150" s="190" t="s">
        <v>38</v>
      </c>
      <c r="O150" s="70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3" t="s">
        <v>118</v>
      </c>
      <c r="AT150" s="193" t="s">
        <v>114</v>
      </c>
      <c r="AU150" s="193" t="s">
        <v>80</v>
      </c>
      <c r="AY150" s="16" t="s">
        <v>111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6" t="s">
        <v>78</v>
      </c>
      <c r="BK150" s="194">
        <f>ROUND(I150*H150,2)</f>
        <v>0</v>
      </c>
      <c r="BL150" s="16" t="s">
        <v>118</v>
      </c>
      <c r="BM150" s="193" t="s">
        <v>173</v>
      </c>
    </row>
    <row r="151" spans="1:65" s="2" customFormat="1" ht="37.8" customHeight="1">
      <c r="A151" s="33"/>
      <c r="B151" s="34"/>
      <c r="C151" s="181" t="s">
        <v>174</v>
      </c>
      <c r="D151" s="181" t="s">
        <v>114</v>
      </c>
      <c r="E151" s="182" t="s">
        <v>175</v>
      </c>
      <c r="F151" s="183" t="s">
        <v>176</v>
      </c>
      <c r="G151" s="184" t="s">
        <v>167</v>
      </c>
      <c r="H151" s="185">
        <v>51.24</v>
      </c>
      <c r="I151" s="186"/>
      <c r="J151" s="187">
        <f>ROUND(I151*H151,2)</f>
        <v>0</v>
      </c>
      <c r="K151" s="188"/>
      <c r="L151" s="38"/>
      <c r="M151" s="189" t="s">
        <v>1</v>
      </c>
      <c r="N151" s="190" t="s">
        <v>38</v>
      </c>
      <c r="O151" s="70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3" t="s">
        <v>118</v>
      </c>
      <c r="AT151" s="193" t="s">
        <v>114</v>
      </c>
      <c r="AU151" s="193" t="s">
        <v>80</v>
      </c>
      <c r="AY151" s="16" t="s">
        <v>111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6" t="s">
        <v>78</v>
      </c>
      <c r="BK151" s="194">
        <f>ROUND(I151*H151,2)</f>
        <v>0</v>
      </c>
      <c r="BL151" s="16" t="s">
        <v>118</v>
      </c>
      <c r="BM151" s="193" t="s">
        <v>177</v>
      </c>
    </row>
    <row r="152" spans="2:51" s="13" customFormat="1" ht="10.2">
      <c r="B152" s="195"/>
      <c r="C152" s="196"/>
      <c r="D152" s="197" t="s">
        <v>120</v>
      </c>
      <c r="E152" s="198" t="s">
        <v>1</v>
      </c>
      <c r="F152" s="199" t="s">
        <v>178</v>
      </c>
      <c r="G152" s="196"/>
      <c r="H152" s="200">
        <v>51.24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120</v>
      </c>
      <c r="AU152" s="206" t="s">
        <v>80</v>
      </c>
      <c r="AV152" s="13" t="s">
        <v>80</v>
      </c>
      <c r="AW152" s="13" t="s">
        <v>30</v>
      </c>
      <c r="AX152" s="13" t="s">
        <v>78</v>
      </c>
      <c r="AY152" s="206" t="s">
        <v>111</v>
      </c>
    </row>
    <row r="153" spans="1:65" s="2" customFormat="1" ht="16.5" customHeight="1">
      <c r="A153" s="33"/>
      <c r="B153" s="34"/>
      <c r="C153" s="181" t="s">
        <v>179</v>
      </c>
      <c r="D153" s="181" t="s">
        <v>114</v>
      </c>
      <c r="E153" s="182" t="s">
        <v>180</v>
      </c>
      <c r="F153" s="183" t="s">
        <v>181</v>
      </c>
      <c r="G153" s="184" t="s">
        <v>167</v>
      </c>
      <c r="H153" s="185">
        <v>6.405</v>
      </c>
      <c r="I153" s="186"/>
      <c r="J153" s="187">
        <f>ROUND(I153*H153,2)</f>
        <v>0</v>
      </c>
      <c r="K153" s="188"/>
      <c r="L153" s="38"/>
      <c r="M153" s="189" t="s">
        <v>1</v>
      </c>
      <c r="N153" s="190" t="s">
        <v>38</v>
      </c>
      <c r="O153" s="70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3" t="s">
        <v>118</v>
      </c>
      <c r="AT153" s="193" t="s">
        <v>114</v>
      </c>
      <c r="AU153" s="193" t="s">
        <v>80</v>
      </c>
      <c r="AY153" s="16" t="s">
        <v>111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6" t="s">
        <v>78</v>
      </c>
      <c r="BK153" s="194">
        <f>ROUND(I153*H153,2)</f>
        <v>0</v>
      </c>
      <c r="BL153" s="16" t="s">
        <v>118</v>
      </c>
      <c r="BM153" s="193" t="s">
        <v>182</v>
      </c>
    </row>
    <row r="154" spans="1:65" s="2" customFormat="1" ht="24.15" customHeight="1">
      <c r="A154" s="33"/>
      <c r="B154" s="34"/>
      <c r="C154" s="181" t="s">
        <v>183</v>
      </c>
      <c r="D154" s="181" t="s">
        <v>114</v>
      </c>
      <c r="E154" s="182" t="s">
        <v>184</v>
      </c>
      <c r="F154" s="183" t="s">
        <v>185</v>
      </c>
      <c r="G154" s="184" t="s">
        <v>117</v>
      </c>
      <c r="H154" s="185">
        <v>565</v>
      </c>
      <c r="I154" s="186"/>
      <c r="J154" s="187">
        <f>ROUND(I154*H154,2)</f>
        <v>0</v>
      </c>
      <c r="K154" s="188"/>
      <c r="L154" s="38"/>
      <c r="M154" s="189" t="s">
        <v>1</v>
      </c>
      <c r="N154" s="190" t="s">
        <v>38</v>
      </c>
      <c r="O154" s="70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3" t="s">
        <v>118</v>
      </c>
      <c r="AT154" s="193" t="s">
        <v>114</v>
      </c>
      <c r="AU154" s="193" t="s">
        <v>80</v>
      </c>
      <c r="AY154" s="16" t="s">
        <v>111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6" t="s">
        <v>78</v>
      </c>
      <c r="BK154" s="194">
        <f>ROUND(I154*H154,2)</f>
        <v>0</v>
      </c>
      <c r="BL154" s="16" t="s">
        <v>118</v>
      </c>
      <c r="BM154" s="193" t="s">
        <v>186</v>
      </c>
    </row>
    <row r="155" spans="1:65" s="2" customFormat="1" ht="24.15" customHeight="1">
      <c r="A155" s="33"/>
      <c r="B155" s="34"/>
      <c r="C155" s="181" t="s">
        <v>187</v>
      </c>
      <c r="D155" s="181" t="s">
        <v>114</v>
      </c>
      <c r="E155" s="182" t="s">
        <v>188</v>
      </c>
      <c r="F155" s="183" t="s">
        <v>189</v>
      </c>
      <c r="G155" s="184" t="s">
        <v>117</v>
      </c>
      <c r="H155" s="185">
        <v>66</v>
      </c>
      <c r="I155" s="186"/>
      <c r="J155" s="187">
        <f>ROUND(I155*H155,2)</f>
        <v>0</v>
      </c>
      <c r="K155" s="188"/>
      <c r="L155" s="38"/>
      <c r="M155" s="189" t="s">
        <v>1</v>
      </c>
      <c r="N155" s="190" t="s">
        <v>38</v>
      </c>
      <c r="O155" s="70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3" t="s">
        <v>118</v>
      </c>
      <c r="AT155" s="193" t="s">
        <v>114</v>
      </c>
      <c r="AU155" s="193" t="s">
        <v>80</v>
      </c>
      <c r="AY155" s="16" t="s">
        <v>111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6" t="s">
        <v>78</v>
      </c>
      <c r="BK155" s="194">
        <f>ROUND(I155*H155,2)</f>
        <v>0</v>
      </c>
      <c r="BL155" s="16" t="s">
        <v>118</v>
      </c>
      <c r="BM155" s="193" t="s">
        <v>190</v>
      </c>
    </row>
    <row r="156" spans="2:51" s="13" customFormat="1" ht="20.4">
      <c r="B156" s="195"/>
      <c r="C156" s="196"/>
      <c r="D156" s="197" t="s">
        <v>120</v>
      </c>
      <c r="E156" s="198" t="s">
        <v>1</v>
      </c>
      <c r="F156" s="199" t="s">
        <v>191</v>
      </c>
      <c r="G156" s="196"/>
      <c r="H156" s="200">
        <v>66</v>
      </c>
      <c r="I156" s="201"/>
      <c r="J156" s="196"/>
      <c r="K156" s="196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120</v>
      </c>
      <c r="AU156" s="206" t="s">
        <v>80</v>
      </c>
      <c r="AV156" s="13" t="s">
        <v>80</v>
      </c>
      <c r="AW156" s="13" t="s">
        <v>30</v>
      </c>
      <c r="AX156" s="13" t="s">
        <v>78</v>
      </c>
      <c r="AY156" s="206" t="s">
        <v>111</v>
      </c>
    </row>
    <row r="157" spans="2:63" s="12" customFormat="1" ht="22.8" customHeight="1">
      <c r="B157" s="165"/>
      <c r="C157" s="166"/>
      <c r="D157" s="167" t="s">
        <v>72</v>
      </c>
      <c r="E157" s="179" t="s">
        <v>80</v>
      </c>
      <c r="F157" s="179" t="s">
        <v>192</v>
      </c>
      <c r="G157" s="166"/>
      <c r="H157" s="166"/>
      <c r="I157" s="169"/>
      <c r="J157" s="180">
        <f>BK157</f>
        <v>0</v>
      </c>
      <c r="K157" s="166"/>
      <c r="L157" s="171"/>
      <c r="M157" s="172"/>
      <c r="N157" s="173"/>
      <c r="O157" s="173"/>
      <c r="P157" s="174">
        <f>SUM(P158:P159)</f>
        <v>0</v>
      </c>
      <c r="Q157" s="173"/>
      <c r="R157" s="174">
        <f>SUM(R158:R159)</f>
        <v>2.57615448</v>
      </c>
      <c r="S157" s="173"/>
      <c r="T157" s="175">
        <f>SUM(T158:T159)</f>
        <v>0</v>
      </c>
      <c r="AR157" s="176" t="s">
        <v>78</v>
      </c>
      <c r="AT157" s="177" t="s">
        <v>72</v>
      </c>
      <c r="AU157" s="177" t="s">
        <v>78</v>
      </c>
      <c r="AY157" s="176" t="s">
        <v>111</v>
      </c>
      <c r="BK157" s="178">
        <f>SUM(BK158:BK159)</f>
        <v>0</v>
      </c>
    </row>
    <row r="158" spans="1:65" s="2" customFormat="1" ht="16.5" customHeight="1">
      <c r="A158" s="33"/>
      <c r="B158" s="34"/>
      <c r="C158" s="181" t="s">
        <v>193</v>
      </c>
      <c r="D158" s="181" t="s">
        <v>114</v>
      </c>
      <c r="E158" s="182" t="s">
        <v>194</v>
      </c>
      <c r="F158" s="183" t="s">
        <v>195</v>
      </c>
      <c r="G158" s="184" t="s">
        <v>196</v>
      </c>
      <c r="H158" s="185">
        <v>2.424</v>
      </c>
      <c r="I158" s="186"/>
      <c r="J158" s="187">
        <f>ROUND(I158*H158,2)</f>
        <v>0</v>
      </c>
      <c r="K158" s="188"/>
      <c r="L158" s="38"/>
      <c r="M158" s="189" t="s">
        <v>1</v>
      </c>
      <c r="N158" s="190" t="s">
        <v>38</v>
      </c>
      <c r="O158" s="70"/>
      <c r="P158" s="191">
        <f>O158*H158</f>
        <v>0</v>
      </c>
      <c r="Q158" s="191">
        <v>1.06277</v>
      </c>
      <c r="R158" s="191">
        <f>Q158*H158</f>
        <v>2.57615448</v>
      </c>
      <c r="S158" s="191">
        <v>0</v>
      </c>
      <c r="T158" s="19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3" t="s">
        <v>118</v>
      </c>
      <c r="AT158" s="193" t="s">
        <v>114</v>
      </c>
      <c r="AU158" s="193" t="s">
        <v>80</v>
      </c>
      <c r="AY158" s="16" t="s">
        <v>111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6" t="s">
        <v>78</v>
      </c>
      <c r="BK158" s="194">
        <f>ROUND(I158*H158,2)</f>
        <v>0</v>
      </c>
      <c r="BL158" s="16" t="s">
        <v>118</v>
      </c>
      <c r="BM158" s="193" t="s">
        <v>197</v>
      </c>
    </row>
    <row r="159" spans="2:51" s="13" customFormat="1" ht="10.2">
      <c r="B159" s="195"/>
      <c r="C159" s="196"/>
      <c r="D159" s="197" t="s">
        <v>120</v>
      </c>
      <c r="E159" s="198" t="s">
        <v>1</v>
      </c>
      <c r="F159" s="199" t="s">
        <v>198</v>
      </c>
      <c r="G159" s="196"/>
      <c r="H159" s="200">
        <v>2.424</v>
      </c>
      <c r="I159" s="201"/>
      <c r="J159" s="196"/>
      <c r="K159" s="196"/>
      <c r="L159" s="202"/>
      <c r="M159" s="203"/>
      <c r="N159" s="204"/>
      <c r="O159" s="204"/>
      <c r="P159" s="204"/>
      <c r="Q159" s="204"/>
      <c r="R159" s="204"/>
      <c r="S159" s="204"/>
      <c r="T159" s="205"/>
      <c r="AT159" s="206" t="s">
        <v>120</v>
      </c>
      <c r="AU159" s="206" t="s">
        <v>80</v>
      </c>
      <c r="AV159" s="13" t="s">
        <v>80</v>
      </c>
      <c r="AW159" s="13" t="s">
        <v>30</v>
      </c>
      <c r="AX159" s="13" t="s">
        <v>78</v>
      </c>
      <c r="AY159" s="206" t="s">
        <v>111</v>
      </c>
    </row>
    <row r="160" spans="2:63" s="12" customFormat="1" ht="22.8" customHeight="1">
      <c r="B160" s="165"/>
      <c r="C160" s="166"/>
      <c r="D160" s="167" t="s">
        <v>72</v>
      </c>
      <c r="E160" s="179" t="s">
        <v>142</v>
      </c>
      <c r="F160" s="179" t="s">
        <v>199</v>
      </c>
      <c r="G160" s="166"/>
      <c r="H160" s="166"/>
      <c r="I160" s="169"/>
      <c r="J160" s="180">
        <f>BK160</f>
        <v>0</v>
      </c>
      <c r="K160" s="166"/>
      <c r="L160" s="171"/>
      <c r="M160" s="172"/>
      <c r="N160" s="173"/>
      <c r="O160" s="173"/>
      <c r="P160" s="174">
        <f>SUM(P161:P194)</f>
        <v>0</v>
      </c>
      <c r="Q160" s="173"/>
      <c r="R160" s="174">
        <f>SUM(R161:R194)</f>
        <v>253.62979138</v>
      </c>
      <c r="S160" s="173"/>
      <c r="T160" s="175">
        <f>SUM(T161:T194)</f>
        <v>0</v>
      </c>
      <c r="AR160" s="176" t="s">
        <v>78</v>
      </c>
      <c r="AT160" s="177" t="s">
        <v>72</v>
      </c>
      <c r="AU160" s="177" t="s">
        <v>78</v>
      </c>
      <c r="AY160" s="176" t="s">
        <v>111</v>
      </c>
      <c r="BK160" s="178">
        <f>SUM(BK161:BK194)</f>
        <v>0</v>
      </c>
    </row>
    <row r="161" spans="1:65" s="2" customFormat="1" ht="24.15" customHeight="1">
      <c r="A161" s="33"/>
      <c r="B161" s="34"/>
      <c r="C161" s="181" t="s">
        <v>8</v>
      </c>
      <c r="D161" s="181" t="s">
        <v>114</v>
      </c>
      <c r="E161" s="182" t="s">
        <v>200</v>
      </c>
      <c r="F161" s="183" t="s">
        <v>201</v>
      </c>
      <c r="G161" s="184" t="s">
        <v>117</v>
      </c>
      <c r="H161" s="185">
        <v>303</v>
      </c>
      <c r="I161" s="186"/>
      <c r="J161" s="187">
        <f>ROUND(I161*H161,2)</f>
        <v>0</v>
      </c>
      <c r="K161" s="188"/>
      <c r="L161" s="38"/>
      <c r="M161" s="189" t="s">
        <v>1</v>
      </c>
      <c r="N161" s="190" t="s">
        <v>38</v>
      </c>
      <c r="O161" s="70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3" t="s">
        <v>118</v>
      </c>
      <c r="AT161" s="193" t="s">
        <v>114</v>
      </c>
      <c r="AU161" s="193" t="s">
        <v>80</v>
      </c>
      <c r="AY161" s="16" t="s">
        <v>111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6" t="s">
        <v>78</v>
      </c>
      <c r="BK161" s="194">
        <f>ROUND(I161*H161,2)</f>
        <v>0</v>
      </c>
      <c r="BL161" s="16" t="s">
        <v>118</v>
      </c>
      <c r="BM161" s="193" t="s">
        <v>202</v>
      </c>
    </row>
    <row r="162" spans="1:65" s="2" customFormat="1" ht="21.75" customHeight="1">
      <c r="A162" s="33"/>
      <c r="B162" s="34"/>
      <c r="C162" s="181" t="s">
        <v>203</v>
      </c>
      <c r="D162" s="181" t="s">
        <v>114</v>
      </c>
      <c r="E162" s="182" t="s">
        <v>204</v>
      </c>
      <c r="F162" s="183" t="s">
        <v>205</v>
      </c>
      <c r="G162" s="184" t="s">
        <v>117</v>
      </c>
      <c r="H162" s="185">
        <v>262</v>
      </c>
      <c r="I162" s="186"/>
      <c r="J162" s="187">
        <f>ROUND(I162*H162,2)</f>
        <v>0</v>
      </c>
      <c r="K162" s="188"/>
      <c r="L162" s="38"/>
      <c r="M162" s="189" t="s">
        <v>1</v>
      </c>
      <c r="N162" s="190" t="s">
        <v>38</v>
      </c>
      <c r="O162" s="70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3" t="s">
        <v>118</v>
      </c>
      <c r="AT162" s="193" t="s">
        <v>114</v>
      </c>
      <c r="AU162" s="193" t="s">
        <v>80</v>
      </c>
      <c r="AY162" s="16" t="s">
        <v>111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6" t="s">
        <v>78</v>
      </c>
      <c r="BK162" s="194">
        <f>ROUND(I162*H162,2)</f>
        <v>0</v>
      </c>
      <c r="BL162" s="16" t="s">
        <v>118</v>
      </c>
      <c r="BM162" s="193" t="s">
        <v>206</v>
      </c>
    </row>
    <row r="163" spans="2:51" s="13" customFormat="1" ht="10.2">
      <c r="B163" s="195"/>
      <c r="C163" s="196"/>
      <c r="D163" s="197" t="s">
        <v>120</v>
      </c>
      <c r="E163" s="198" t="s">
        <v>1</v>
      </c>
      <c r="F163" s="199" t="s">
        <v>207</v>
      </c>
      <c r="G163" s="196"/>
      <c r="H163" s="200">
        <v>565</v>
      </c>
      <c r="I163" s="201"/>
      <c r="J163" s="196"/>
      <c r="K163" s="196"/>
      <c r="L163" s="202"/>
      <c r="M163" s="203"/>
      <c r="N163" s="204"/>
      <c r="O163" s="204"/>
      <c r="P163" s="204"/>
      <c r="Q163" s="204"/>
      <c r="R163" s="204"/>
      <c r="S163" s="204"/>
      <c r="T163" s="205"/>
      <c r="AT163" s="206" t="s">
        <v>120</v>
      </c>
      <c r="AU163" s="206" t="s">
        <v>80</v>
      </c>
      <c r="AV163" s="13" t="s">
        <v>80</v>
      </c>
      <c r="AW163" s="13" t="s">
        <v>30</v>
      </c>
      <c r="AX163" s="13" t="s">
        <v>73</v>
      </c>
      <c r="AY163" s="206" t="s">
        <v>111</v>
      </c>
    </row>
    <row r="164" spans="2:51" s="13" customFormat="1" ht="10.2">
      <c r="B164" s="195"/>
      <c r="C164" s="196"/>
      <c r="D164" s="197" t="s">
        <v>120</v>
      </c>
      <c r="E164" s="198" t="s">
        <v>1</v>
      </c>
      <c r="F164" s="199" t="s">
        <v>208</v>
      </c>
      <c r="G164" s="196"/>
      <c r="H164" s="200">
        <v>-303</v>
      </c>
      <c r="I164" s="201"/>
      <c r="J164" s="196"/>
      <c r="K164" s="196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120</v>
      </c>
      <c r="AU164" s="206" t="s">
        <v>80</v>
      </c>
      <c r="AV164" s="13" t="s">
        <v>80</v>
      </c>
      <c r="AW164" s="13" t="s">
        <v>30</v>
      </c>
      <c r="AX164" s="13" t="s">
        <v>73</v>
      </c>
      <c r="AY164" s="206" t="s">
        <v>111</v>
      </c>
    </row>
    <row r="165" spans="2:51" s="14" customFormat="1" ht="10.2">
      <c r="B165" s="207"/>
      <c r="C165" s="208"/>
      <c r="D165" s="197" t="s">
        <v>120</v>
      </c>
      <c r="E165" s="209" t="s">
        <v>1</v>
      </c>
      <c r="F165" s="210" t="s">
        <v>127</v>
      </c>
      <c r="G165" s="208"/>
      <c r="H165" s="211">
        <v>262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120</v>
      </c>
      <c r="AU165" s="217" t="s">
        <v>80</v>
      </c>
      <c r="AV165" s="14" t="s">
        <v>118</v>
      </c>
      <c r="AW165" s="14" t="s">
        <v>30</v>
      </c>
      <c r="AX165" s="14" t="s">
        <v>78</v>
      </c>
      <c r="AY165" s="217" t="s">
        <v>111</v>
      </c>
    </row>
    <row r="166" spans="1:65" s="2" customFormat="1" ht="37.8" customHeight="1">
      <c r="A166" s="33"/>
      <c r="B166" s="34"/>
      <c r="C166" s="181" t="s">
        <v>209</v>
      </c>
      <c r="D166" s="181" t="s">
        <v>114</v>
      </c>
      <c r="E166" s="182" t="s">
        <v>210</v>
      </c>
      <c r="F166" s="183" t="s">
        <v>211</v>
      </c>
      <c r="G166" s="184" t="s">
        <v>117</v>
      </c>
      <c r="H166" s="185">
        <v>38</v>
      </c>
      <c r="I166" s="186"/>
      <c r="J166" s="187">
        <f>ROUND(I166*H166,2)</f>
        <v>0</v>
      </c>
      <c r="K166" s="188"/>
      <c r="L166" s="38"/>
      <c r="M166" s="189" t="s">
        <v>1</v>
      </c>
      <c r="N166" s="190" t="s">
        <v>38</v>
      </c>
      <c r="O166" s="70"/>
      <c r="P166" s="191">
        <f>O166*H166</f>
        <v>0</v>
      </c>
      <c r="Q166" s="191">
        <v>0.49985</v>
      </c>
      <c r="R166" s="191">
        <f>Q166*H166</f>
        <v>18.9943</v>
      </c>
      <c r="S166" s="191">
        <v>0</v>
      </c>
      <c r="T166" s="19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3" t="s">
        <v>118</v>
      </c>
      <c r="AT166" s="193" t="s">
        <v>114</v>
      </c>
      <c r="AU166" s="193" t="s">
        <v>80</v>
      </c>
      <c r="AY166" s="16" t="s">
        <v>111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6" t="s">
        <v>78</v>
      </c>
      <c r="BK166" s="194">
        <f>ROUND(I166*H166,2)</f>
        <v>0</v>
      </c>
      <c r="BL166" s="16" t="s">
        <v>118</v>
      </c>
      <c r="BM166" s="193" t="s">
        <v>212</v>
      </c>
    </row>
    <row r="167" spans="2:51" s="13" customFormat="1" ht="10.2">
      <c r="B167" s="195"/>
      <c r="C167" s="196"/>
      <c r="D167" s="197" t="s">
        <v>120</v>
      </c>
      <c r="E167" s="198" t="s">
        <v>1</v>
      </c>
      <c r="F167" s="199" t="s">
        <v>213</v>
      </c>
      <c r="G167" s="196"/>
      <c r="H167" s="200">
        <v>38</v>
      </c>
      <c r="I167" s="201"/>
      <c r="J167" s="196"/>
      <c r="K167" s="196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120</v>
      </c>
      <c r="AU167" s="206" t="s">
        <v>80</v>
      </c>
      <c r="AV167" s="13" t="s">
        <v>80</v>
      </c>
      <c r="AW167" s="13" t="s">
        <v>30</v>
      </c>
      <c r="AX167" s="13" t="s">
        <v>78</v>
      </c>
      <c r="AY167" s="206" t="s">
        <v>111</v>
      </c>
    </row>
    <row r="168" spans="1:65" s="2" customFormat="1" ht="24.15" customHeight="1">
      <c r="A168" s="33"/>
      <c r="B168" s="34"/>
      <c r="C168" s="181" t="s">
        <v>214</v>
      </c>
      <c r="D168" s="181" t="s">
        <v>114</v>
      </c>
      <c r="E168" s="182" t="s">
        <v>215</v>
      </c>
      <c r="F168" s="183" t="s">
        <v>216</v>
      </c>
      <c r="G168" s="184" t="s">
        <v>117</v>
      </c>
      <c r="H168" s="185">
        <v>303</v>
      </c>
      <c r="I168" s="186"/>
      <c r="J168" s="187">
        <f>ROUND(I168*H168,2)</f>
        <v>0</v>
      </c>
      <c r="K168" s="188"/>
      <c r="L168" s="38"/>
      <c r="M168" s="189" t="s">
        <v>1</v>
      </c>
      <c r="N168" s="190" t="s">
        <v>38</v>
      </c>
      <c r="O168" s="70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3" t="s">
        <v>118</v>
      </c>
      <c r="AT168" s="193" t="s">
        <v>114</v>
      </c>
      <c r="AU168" s="193" t="s">
        <v>80</v>
      </c>
      <c r="AY168" s="16" t="s">
        <v>111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6" t="s">
        <v>78</v>
      </c>
      <c r="BK168" s="194">
        <f>ROUND(I168*H168,2)</f>
        <v>0</v>
      </c>
      <c r="BL168" s="16" t="s">
        <v>118</v>
      </c>
      <c r="BM168" s="193" t="s">
        <v>217</v>
      </c>
    </row>
    <row r="169" spans="1:65" s="2" customFormat="1" ht="33" customHeight="1">
      <c r="A169" s="33"/>
      <c r="B169" s="34"/>
      <c r="C169" s="181" t="s">
        <v>218</v>
      </c>
      <c r="D169" s="181" t="s">
        <v>114</v>
      </c>
      <c r="E169" s="182" t="s">
        <v>219</v>
      </c>
      <c r="F169" s="183" t="s">
        <v>220</v>
      </c>
      <c r="G169" s="184" t="s">
        <v>117</v>
      </c>
      <c r="H169" s="185">
        <v>38</v>
      </c>
      <c r="I169" s="186"/>
      <c r="J169" s="187">
        <f>ROUND(I169*H169,2)</f>
        <v>0</v>
      </c>
      <c r="K169" s="188"/>
      <c r="L169" s="38"/>
      <c r="M169" s="189" t="s">
        <v>1</v>
      </c>
      <c r="N169" s="190" t="s">
        <v>38</v>
      </c>
      <c r="O169" s="70"/>
      <c r="P169" s="191">
        <f>O169*H169</f>
        <v>0</v>
      </c>
      <c r="Q169" s="191">
        <v>0.20745</v>
      </c>
      <c r="R169" s="191">
        <f>Q169*H169</f>
        <v>7.8831</v>
      </c>
      <c r="S169" s="191">
        <v>0</v>
      </c>
      <c r="T169" s="19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3" t="s">
        <v>118</v>
      </c>
      <c r="AT169" s="193" t="s">
        <v>114</v>
      </c>
      <c r="AU169" s="193" t="s">
        <v>80</v>
      </c>
      <c r="AY169" s="16" t="s">
        <v>111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6" t="s">
        <v>78</v>
      </c>
      <c r="BK169" s="194">
        <f>ROUND(I169*H169,2)</f>
        <v>0</v>
      </c>
      <c r="BL169" s="16" t="s">
        <v>118</v>
      </c>
      <c r="BM169" s="193" t="s">
        <v>221</v>
      </c>
    </row>
    <row r="170" spans="1:65" s="2" customFormat="1" ht="24.15" customHeight="1">
      <c r="A170" s="33"/>
      <c r="B170" s="34"/>
      <c r="C170" s="181" t="s">
        <v>222</v>
      </c>
      <c r="D170" s="181" t="s">
        <v>114</v>
      </c>
      <c r="E170" s="182" t="s">
        <v>223</v>
      </c>
      <c r="F170" s="183" t="s">
        <v>224</v>
      </c>
      <c r="G170" s="184" t="s">
        <v>117</v>
      </c>
      <c r="H170" s="185">
        <v>492.44</v>
      </c>
      <c r="I170" s="186"/>
      <c r="J170" s="187">
        <f>ROUND(I170*H170,2)</f>
        <v>0</v>
      </c>
      <c r="K170" s="188"/>
      <c r="L170" s="38"/>
      <c r="M170" s="189" t="s">
        <v>1</v>
      </c>
      <c r="N170" s="190" t="s">
        <v>38</v>
      </c>
      <c r="O170" s="70"/>
      <c r="P170" s="191">
        <f>O170*H170</f>
        <v>0</v>
      </c>
      <c r="Q170" s="191">
        <v>0.1837</v>
      </c>
      <c r="R170" s="191">
        <f>Q170*H170</f>
        <v>90.461228</v>
      </c>
      <c r="S170" s="191">
        <v>0</v>
      </c>
      <c r="T170" s="19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3" t="s">
        <v>118</v>
      </c>
      <c r="AT170" s="193" t="s">
        <v>114</v>
      </c>
      <c r="AU170" s="193" t="s">
        <v>80</v>
      </c>
      <c r="AY170" s="16" t="s">
        <v>111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6" t="s">
        <v>78</v>
      </c>
      <c r="BK170" s="194">
        <f>ROUND(I170*H170,2)</f>
        <v>0</v>
      </c>
      <c r="BL170" s="16" t="s">
        <v>118</v>
      </c>
      <c r="BM170" s="193" t="s">
        <v>225</v>
      </c>
    </row>
    <row r="171" spans="2:51" s="13" customFormat="1" ht="10.2">
      <c r="B171" s="195"/>
      <c r="C171" s="196"/>
      <c r="D171" s="197" t="s">
        <v>120</v>
      </c>
      <c r="E171" s="198" t="s">
        <v>1</v>
      </c>
      <c r="F171" s="199" t="s">
        <v>226</v>
      </c>
      <c r="G171" s="196"/>
      <c r="H171" s="200">
        <v>492.44</v>
      </c>
      <c r="I171" s="201"/>
      <c r="J171" s="196"/>
      <c r="K171" s="196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120</v>
      </c>
      <c r="AU171" s="206" t="s">
        <v>80</v>
      </c>
      <c r="AV171" s="13" t="s">
        <v>80</v>
      </c>
      <c r="AW171" s="13" t="s">
        <v>30</v>
      </c>
      <c r="AX171" s="13" t="s">
        <v>78</v>
      </c>
      <c r="AY171" s="206" t="s">
        <v>111</v>
      </c>
    </row>
    <row r="172" spans="1:65" s="2" customFormat="1" ht="16.5" customHeight="1">
      <c r="A172" s="33"/>
      <c r="B172" s="34"/>
      <c r="C172" s="218" t="s">
        <v>7</v>
      </c>
      <c r="D172" s="218" t="s">
        <v>227</v>
      </c>
      <c r="E172" s="219" t="s">
        <v>228</v>
      </c>
      <c r="F172" s="220" t="s">
        <v>229</v>
      </c>
      <c r="G172" s="221" t="s">
        <v>117</v>
      </c>
      <c r="H172" s="222">
        <v>502.289</v>
      </c>
      <c r="I172" s="223"/>
      <c r="J172" s="224">
        <f>ROUND(I172*H172,2)</f>
        <v>0</v>
      </c>
      <c r="K172" s="225"/>
      <c r="L172" s="226"/>
      <c r="M172" s="227" t="s">
        <v>1</v>
      </c>
      <c r="N172" s="228" t="s">
        <v>38</v>
      </c>
      <c r="O172" s="70"/>
      <c r="P172" s="191">
        <f>O172*H172</f>
        <v>0</v>
      </c>
      <c r="Q172" s="191">
        <v>0.222</v>
      </c>
      <c r="R172" s="191">
        <f>Q172*H172</f>
        <v>111.508158</v>
      </c>
      <c r="S172" s="191">
        <v>0</v>
      </c>
      <c r="T172" s="19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3" t="s">
        <v>159</v>
      </c>
      <c r="AT172" s="193" t="s">
        <v>227</v>
      </c>
      <c r="AU172" s="193" t="s">
        <v>80</v>
      </c>
      <c r="AY172" s="16" t="s">
        <v>111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6" t="s">
        <v>78</v>
      </c>
      <c r="BK172" s="194">
        <f>ROUND(I172*H172,2)</f>
        <v>0</v>
      </c>
      <c r="BL172" s="16" t="s">
        <v>118</v>
      </c>
      <c r="BM172" s="193" t="s">
        <v>230</v>
      </c>
    </row>
    <row r="173" spans="2:51" s="13" customFormat="1" ht="10.2">
      <c r="B173" s="195"/>
      <c r="C173" s="196"/>
      <c r="D173" s="197" t="s">
        <v>120</v>
      </c>
      <c r="E173" s="196"/>
      <c r="F173" s="199" t="s">
        <v>231</v>
      </c>
      <c r="G173" s="196"/>
      <c r="H173" s="200">
        <v>502.289</v>
      </c>
      <c r="I173" s="201"/>
      <c r="J173" s="196"/>
      <c r="K173" s="196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120</v>
      </c>
      <c r="AU173" s="206" t="s">
        <v>80</v>
      </c>
      <c r="AV173" s="13" t="s">
        <v>80</v>
      </c>
      <c r="AW173" s="13" t="s">
        <v>4</v>
      </c>
      <c r="AX173" s="13" t="s">
        <v>78</v>
      </c>
      <c r="AY173" s="206" t="s">
        <v>111</v>
      </c>
    </row>
    <row r="174" spans="1:65" s="2" customFormat="1" ht="24.15" customHeight="1">
      <c r="A174" s="33"/>
      <c r="B174" s="34"/>
      <c r="C174" s="181" t="s">
        <v>232</v>
      </c>
      <c r="D174" s="181" t="s">
        <v>114</v>
      </c>
      <c r="E174" s="182" t="s">
        <v>233</v>
      </c>
      <c r="F174" s="183" t="s">
        <v>234</v>
      </c>
      <c r="G174" s="184" t="s">
        <v>117</v>
      </c>
      <c r="H174" s="185">
        <v>72.61</v>
      </c>
      <c r="I174" s="186"/>
      <c r="J174" s="187">
        <f>ROUND(I174*H174,2)</f>
        <v>0</v>
      </c>
      <c r="K174" s="188"/>
      <c r="L174" s="38"/>
      <c r="M174" s="189" t="s">
        <v>1</v>
      </c>
      <c r="N174" s="190" t="s">
        <v>38</v>
      </c>
      <c r="O174" s="70"/>
      <c r="P174" s="191">
        <f>O174*H174</f>
        <v>0</v>
      </c>
      <c r="Q174" s="191">
        <v>0.167</v>
      </c>
      <c r="R174" s="191">
        <f>Q174*H174</f>
        <v>12.12587</v>
      </c>
      <c r="S174" s="191">
        <v>0</v>
      </c>
      <c r="T174" s="19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3" t="s">
        <v>118</v>
      </c>
      <c r="AT174" s="193" t="s">
        <v>114</v>
      </c>
      <c r="AU174" s="193" t="s">
        <v>80</v>
      </c>
      <c r="AY174" s="16" t="s">
        <v>111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6" t="s">
        <v>78</v>
      </c>
      <c r="BK174" s="194">
        <f>ROUND(I174*H174,2)</f>
        <v>0</v>
      </c>
      <c r="BL174" s="16" t="s">
        <v>118</v>
      </c>
      <c r="BM174" s="193" t="s">
        <v>235</v>
      </c>
    </row>
    <row r="175" spans="1:65" s="2" customFormat="1" ht="16.5" customHeight="1">
      <c r="A175" s="33"/>
      <c r="B175" s="34"/>
      <c r="C175" s="218" t="s">
        <v>236</v>
      </c>
      <c r="D175" s="218" t="s">
        <v>227</v>
      </c>
      <c r="E175" s="219" t="s">
        <v>237</v>
      </c>
      <c r="F175" s="220" t="s">
        <v>238</v>
      </c>
      <c r="G175" s="221" t="s">
        <v>117</v>
      </c>
      <c r="H175" s="222">
        <v>74.062</v>
      </c>
      <c r="I175" s="223"/>
      <c r="J175" s="224">
        <f>ROUND(I175*H175,2)</f>
        <v>0</v>
      </c>
      <c r="K175" s="225"/>
      <c r="L175" s="226"/>
      <c r="M175" s="227" t="s">
        <v>1</v>
      </c>
      <c r="N175" s="228" t="s">
        <v>38</v>
      </c>
      <c r="O175" s="70"/>
      <c r="P175" s="191">
        <f>O175*H175</f>
        <v>0</v>
      </c>
      <c r="Q175" s="191">
        <v>0.118</v>
      </c>
      <c r="R175" s="191">
        <f>Q175*H175</f>
        <v>8.739315999999999</v>
      </c>
      <c r="S175" s="191">
        <v>0</v>
      </c>
      <c r="T175" s="19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3" t="s">
        <v>159</v>
      </c>
      <c r="AT175" s="193" t="s">
        <v>227</v>
      </c>
      <c r="AU175" s="193" t="s">
        <v>80</v>
      </c>
      <c r="AY175" s="16" t="s">
        <v>111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6" t="s">
        <v>78</v>
      </c>
      <c r="BK175" s="194">
        <f>ROUND(I175*H175,2)</f>
        <v>0</v>
      </c>
      <c r="BL175" s="16" t="s">
        <v>118</v>
      </c>
      <c r="BM175" s="193" t="s">
        <v>239</v>
      </c>
    </row>
    <row r="176" spans="2:51" s="13" customFormat="1" ht="10.2">
      <c r="B176" s="195"/>
      <c r="C176" s="196"/>
      <c r="D176" s="197" t="s">
        <v>120</v>
      </c>
      <c r="E176" s="196"/>
      <c r="F176" s="199" t="s">
        <v>240</v>
      </c>
      <c r="G176" s="196"/>
      <c r="H176" s="200">
        <v>74.062</v>
      </c>
      <c r="I176" s="201"/>
      <c r="J176" s="196"/>
      <c r="K176" s="196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120</v>
      </c>
      <c r="AU176" s="206" t="s">
        <v>80</v>
      </c>
      <c r="AV176" s="13" t="s">
        <v>80</v>
      </c>
      <c r="AW176" s="13" t="s">
        <v>4</v>
      </c>
      <c r="AX176" s="13" t="s">
        <v>78</v>
      </c>
      <c r="AY176" s="206" t="s">
        <v>111</v>
      </c>
    </row>
    <row r="177" spans="1:65" s="2" customFormat="1" ht="24.15" customHeight="1">
      <c r="A177" s="33"/>
      <c r="B177" s="34"/>
      <c r="C177" s="181" t="s">
        <v>241</v>
      </c>
      <c r="D177" s="181" t="s">
        <v>114</v>
      </c>
      <c r="E177" s="182" t="s">
        <v>242</v>
      </c>
      <c r="F177" s="183" t="s">
        <v>243</v>
      </c>
      <c r="G177" s="184" t="s">
        <v>117</v>
      </c>
      <c r="H177" s="185">
        <v>11.549</v>
      </c>
      <c r="I177" s="186"/>
      <c r="J177" s="187">
        <f>ROUND(I177*H177,2)</f>
        <v>0</v>
      </c>
      <c r="K177" s="188"/>
      <c r="L177" s="38"/>
      <c r="M177" s="189" t="s">
        <v>1</v>
      </c>
      <c r="N177" s="190" t="s">
        <v>38</v>
      </c>
      <c r="O177" s="70"/>
      <c r="P177" s="191">
        <f>O177*H177</f>
        <v>0</v>
      </c>
      <c r="Q177" s="191">
        <v>0.11162</v>
      </c>
      <c r="R177" s="191">
        <f>Q177*H177</f>
        <v>1.28909938</v>
      </c>
      <c r="S177" s="191">
        <v>0</v>
      </c>
      <c r="T177" s="19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3" t="s">
        <v>118</v>
      </c>
      <c r="AT177" s="193" t="s">
        <v>114</v>
      </c>
      <c r="AU177" s="193" t="s">
        <v>80</v>
      </c>
      <c r="AY177" s="16" t="s">
        <v>111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6" t="s">
        <v>78</v>
      </c>
      <c r="BK177" s="194">
        <f>ROUND(I177*H177,2)</f>
        <v>0</v>
      </c>
      <c r="BL177" s="16" t="s">
        <v>118</v>
      </c>
      <c r="BM177" s="193" t="s">
        <v>244</v>
      </c>
    </row>
    <row r="178" spans="2:51" s="13" customFormat="1" ht="20.4">
      <c r="B178" s="195"/>
      <c r="C178" s="196"/>
      <c r="D178" s="197" t="s">
        <v>120</v>
      </c>
      <c r="E178" s="198" t="s">
        <v>1</v>
      </c>
      <c r="F178" s="199" t="s">
        <v>245</v>
      </c>
      <c r="G178" s="196"/>
      <c r="H178" s="200">
        <v>9.749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120</v>
      </c>
      <c r="AU178" s="206" t="s">
        <v>80</v>
      </c>
      <c r="AV178" s="13" t="s">
        <v>80</v>
      </c>
      <c r="AW178" s="13" t="s">
        <v>30</v>
      </c>
      <c r="AX178" s="13" t="s">
        <v>73</v>
      </c>
      <c r="AY178" s="206" t="s">
        <v>111</v>
      </c>
    </row>
    <row r="179" spans="2:51" s="13" customFormat="1" ht="10.2">
      <c r="B179" s="195"/>
      <c r="C179" s="196"/>
      <c r="D179" s="197" t="s">
        <v>120</v>
      </c>
      <c r="E179" s="198" t="s">
        <v>1</v>
      </c>
      <c r="F179" s="199" t="s">
        <v>246</v>
      </c>
      <c r="G179" s="196"/>
      <c r="H179" s="200">
        <v>1.8</v>
      </c>
      <c r="I179" s="201"/>
      <c r="J179" s="196"/>
      <c r="K179" s="196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120</v>
      </c>
      <c r="AU179" s="206" t="s">
        <v>80</v>
      </c>
      <c r="AV179" s="13" t="s">
        <v>80</v>
      </c>
      <c r="AW179" s="13" t="s">
        <v>30</v>
      </c>
      <c r="AX179" s="13" t="s">
        <v>73</v>
      </c>
      <c r="AY179" s="206" t="s">
        <v>111</v>
      </c>
    </row>
    <row r="180" spans="2:51" s="14" customFormat="1" ht="10.2">
      <c r="B180" s="207"/>
      <c r="C180" s="208"/>
      <c r="D180" s="197" t="s">
        <v>120</v>
      </c>
      <c r="E180" s="209" t="s">
        <v>1</v>
      </c>
      <c r="F180" s="210" t="s">
        <v>127</v>
      </c>
      <c r="G180" s="208"/>
      <c r="H180" s="211">
        <v>11.549000000000001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120</v>
      </c>
      <c r="AU180" s="217" t="s">
        <v>80</v>
      </c>
      <c r="AV180" s="14" t="s">
        <v>118</v>
      </c>
      <c r="AW180" s="14" t="s">
        <v>30</v>
      </c>
      <c r="AX180" s="14" t="s">
        <v>78</v>
      </c>
      <c r="AY180" s="217" t="s">
        <v>111</v>
      </c>
    </row>
    <row r="181" spans="1:65" s="2" customFormat="1" ht="16.5" customHeight="1">
      <c r="A181" s="33"/>
      <c r="B181" s="34"/>
      <c r="C181" s="218" t="s">
        <v>247</v>
      </c>
      <c r="D181" s="218" t="s">
        <v>227</v>
      </c>
      <c r="E181" s="219" t="s">
        <v>248</v>
      </c>
      <c r="F181" s="220" t="s">
        <v>249</v>
      </c>
      <c r="G181" s="221" t="s">
        <v>117</v>
      </c>
      <c r="H181" s="222">
        <v>6.345</v>
      </c>
      <c r="I181" s="223"/>
      <c r="J181" s="224">
        <f>ROUND(I181*H181,2)</f>
        <v>0</v>
      </c>
      <c r="K181" s="225"/>
      <c r="L181" s="226"/>
      <c r="M181" s="227" t="s">
        <v>1</v>
      </c>
      <c r="N181" s="228" t="s">
        <v>38</v>
      </c>
      <c r="O181" s="70"/>
      <c r="P181" s="191">
        <f>O181*H181</f>
        <v>0</v>
      </c>
      <c r="Q181" s="191">
        <v>0.176</v>
      </c>
      <c r="R181" s="191">
        <f>Q181*H181</f>
        <v>1.11672</v>
      </c>
      <c r="S181" s="191">
        <v>0</v>
      </c>
      <c r="T181" s="19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3" t="s">
        <v>159</v>
      </c>
      <c r="AT181" s="193" t="s">
        <v>227</v>
      </c>
      <c r="AU181" s="193" t="s">
        <v>80</v>
      </c>
      <c r="AY181" s="16" t="s">
        <v>111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6" t="s">
        <v>78</v>
      </c>
      <c r="BK181" s="194">
        <f>ROUND(I181*H181,2)</f>
        <v>0</v>
      </c>
      <c r="BL181" s="16" t="s">
        <v>118</v>
      </c>
      <c r="BM181" s="193" t="s">
        <v>250</v>
      </c>
    </row>
    <row r="182" spans="2:51" s="13" customFormat="1" ht="10.2">
      <c r="B182" s="195"/>
      <c r="C182" s="196"/>
      <c r="D182" s="197" t="s">
        <v>120</v>
      </c>
      <c r="E182" s="198" t="s">
        <v>1</v>
      </c>
      <c r="F182" s="199" t="s">
        <v>251</v>
      </c>
      <c r="G182" s="196"/>
      <c r="H182" s="200">
        <v>7.6</v>
      </c>
      <c r="I182" s="201"/>
      <c r="J182" s="196"/>
      <c r="K182" s="196"/>
      <c r="L182" s="202"/>
      <c r="M182" s="203"/>
      <c r="N182" s="204"/>
      <c r="O182" s="204"/>
      <c r="P182" s="204"/>
      <c r="Q182" s="204"/>
      <c r="R182" s="204"/>
      <c r="S182" s="204"/>
      <c r="T182" s="205"/>
      <c r="AT182" s="206" t="s">
        <v>120</v>
      </c>
      <c r="AU182" s="206" t="s">
        <v>80</v>
      </c>
      <c r="AV182" s="13" t="s">
        <v>80</v>
      </c>
      <c r="AW182" s="13" t="s">
        <v>30</v>
      </c>
      <c r="AX182" s="13" t="s">
        <v>73</v>
      </c>
      <c r="AY182" s="206" t="s">
        <v>111</v>
      </c>
    </row>
    <row r="183" spans="2:51" s="13" customFormat="1" ht="10.2">
      <c r="B183" s="195"/>
      <c r="C183" s="196"/>
      <c r="D183" s="197" t="s">
        <v>120</v>
      </c>
      <c r="E183" s="198" t="s">
        <v>1</v>
      </c>
      <c r="F183" s="199" t="s">
        <v>252</v>
      </c>
      <c r="G183" s="196"/>
      <c r="H183" s="200">
        <v>-2.64</v>
      </c>
      <c r="I183" s="201"/>
      <c r="J183" s="196"/>
      <c r="K183" s="196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120</v>
      </c>
      <c r="AU183" s="206" t="s">
        <v>80</v>
      </c>
      <c r="AV183" s="13" t="s">
        <v>80</v>
      </c>
      <c r="AW183" s="13" t="s">
        <v>30</v>
      </c>
      <c r="AX183" s="13" t="s">
        <v>73</v>
      </c>
      <c r="AY183" s="206" t="s">
        <v>111</v>
      </c>
    </row>
    <row r="184" spans="2:51" s="13" customFormat="1" ht="10.2">
      <c r="B184" s="195"/>
      <c r="C184" s="196"/>
      <c r="D184" s="197" t="s">
        <v>120</v>
      </c>
      <c r="E184" s="198" t="s">
        <v>1</v>
      </c>
      <c r="F184" s="199" t="s">
        <v>253</v>
      </c>
      <c r="G184" s="196"/>
      <c r="H184" s="200">
        <v>1.2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120</v>
      </c>
      <c r="AU184" s="206" t="s">
        <v>80</v>
      </c>
      <c r="AV184" s="13" t="s">
        <v>80</v>
      </c>
      <c r="AW184" s="13" t="s">
        <v>30</v>
      </c>
      <c r="AX184" s="13" t="s">
        <v>73</v>
      </c>
      <c r="AY184" s="206" t="s">
        <v>111</v>
      </c>
    </row>
    <row r="185" spans="2:51" s="14" customFormat="1" ht="10.2">
      <c r="B185" s="207"/>
      <c r="C185" s="208"/>
      <c r="D185" s="197" t="s">
        <v>120</v>
      </c>
      <c r="E185" s="209" t="s">
        <v>1</v>
      </c>
      <c r="F185" s="210" t="s">
        <v>127</v>
      </c>
      <c r="G185" s="208"/>
      <c r="H185" s="211">
        <v>6.159999999999999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120</v>
      </c>
      <c r="AU185" s="217" t="s">
        <v>80</v>
      </c>
      <c r="AV185" s="14" t="s">
        <v>118</v>
      </c>
      <c r="AW185" s="14" t="s">
        <v>30</v>
      </c>
      <c r="AX185" s="14" t="s">
        <v>78</v>
      </c>
      <c r="AY185" s="217" t="s">
        <v>111</v>
      </c>
    </row>
    <row r="186" spans="2:51" s="13" customFormat="1" ht="10.2">
      <c r="B186" s="195"/>
      <c r="C186" s="196"/>
      <c r="D186" s="197" t="s">
        <v>120</v>
      </c>
      <c r="E186" s="196"/>
      <c r="F186" s="199" t="s">
        <v>254</v>
      </c>
      <c r="G186" s="196"/>
      <c r="H186" s="200">
        <v>6.345</v>
      </c>
      <c r="I186" s="201"/>
      <c r="J186" s="196"/>
      <c r="K186" s="196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120</v>
      </c>
      <c r="AU186" s="206" t="s">
        <v>80</v>
      </c>
      <c r="AV186" s="13" t="s">
        <v>80</v>
      </c>
      <c r="AW186" s="13" t="s">
        <v>4</v>
      </c>
      <c r="AX186" s="13" t="s">
        <v>78</v>
      </c>
      <c r="AY186" s="206" t="s">
        <v>111</v>
      </c>
    </row>
    <row r="187" spans="1:65" s="2" customFormat="1" ht="24.15" customHeight="1">
      <c r="A187" s="33"/>
      <c r="B187" s="34"/>
      <c r="C187" s="218" t="s">
        <v>255</v>
      </c>
      <c r="D187" s="218" t="s">
        <v>227</v>
      </c>
      <c r="E187" s="219" t="s">
        <v>256</v>
      </c>
      <c r="F187" s="220" t="s">
        <v>257</v>
      </c>
      <c r="G187" s="221" t="s">
        <v>117</v>
      </c>
      <c r="H187" s="222">
        <v>4</v>
      </c>
      <c r="I187" s="223"/>
      <c r="J187" s="224">
        <f>ROUND(I187*H187,2)</f>
        <v>0</v>
      </c>
      <c r="K187" s="225"/>
      <c r="L187" s="226"/>
      <c r="M187" s="227" t="s">
        <v>1</v>
      </c>
      <c r="N187" s="228" t="s">
        <v>38</v>
      </c>
      <c r="O187" s="70"/>
      <c r="P187" s="191">
        <f>O187*H187</f>
        <v>0</v>
      </c>
      <c r="Q187" s="191">
        <v>0.175</v>
      </c>
      <c r="R187" s="191">
        <f>Q187*H187</f>
        <v>0.7</v>
      </c>
      <c r="S187" s="191">
        <v>0</v>
      </c>
      <c r="T187" s="19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3" t="s">
        <v>159</v>
      </c>
      <c r="AT187" s="193" t="s">
        <v>227</v>
      </c>
      <c r="AU187" s="193" t="s">
        <v>80</v>
      </c>
      <c r="AY187" s="16" t="s">
        <v>111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6" t="s">
        <v>78</v>
      </c>
      <c r="BK187" s="194">
        <f>ROUND(I187*H187,2)</f>
        <v>0</v>
      </c>
      <c r="BL187" s="16" t="s">
        <v>118</v>
      </c>
      <c r="BM187" s="193" t="s">
        <v>258</v>
      </c>
    </row>
    <row r="188" spans="2:51" s="13" customFormat="1" ht="10.2">
      <c r="B188" s="195"/>
      <c r="C188" s="196"/>
      <c r="D188" s="197" t="s">
        <v>120</v>
      </c>
      <c r="E188" s="198" t="s">
        <v>1</v>
      </c>
      <c r="F188" s="199" t="s">
        <v>259</v>
      </c>
      <c r="G188" s="196"/>
      <c r="H188" s="200">
        <v>2.8</v>
      </c>
      <c r="I188" s="201"/>
      <c r="J188" s="196"/>
      <c r="K188" s="196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120</v>
      </c>
      <c r="AU188" s="206" t="s">
        <v>80</v>
      </c>
      <c r="AV188" s="13" t="s">
        <v>80</v>
      </c>
      <c r="AW188" s="13" t="s">
        <v>30</v>
      </c>
      <c r="AX188" s="13" t="s">
        <v>73</v>
      </c>
      <c r="AY188" s="206" t="s">
        <v>111</v>
      </c>
    </row>
    <row r="189" spans="2:51" s="13" customFormat="1" ht="10.2">
      <c r="B189" s="195"/>
      <c r="C189" s="196"/>
      <c r="D189" s="197" t="s">
        <v>120</v>
      </c>
      <c r="E189" s="198" t="s">
        <v>1</v>
      </c>
      <c r="F189" s="199" t="s">
        <v>260</v>
      </c>
      <c r="G189" s="196"/>
      <c r="H189" s="200">
        <v>1.2</v>
      </c>
      <c r="I189" s="201"/>
      <c r="J189" s="196"/>
      <c r="K189" s="196"/>
      <c r="L189" s="202"/>
      <c r="M189" s="203"/>
      <c r="N189" s="204"/>
      <c r="O189" s="204"/>
      <c r="P189" s="204"/>
      <c r="Q189" s="204"/>
      <c r="R189" s="204"/>
      <c r="S189" s="204"/>
      <c r="T189" s="205"/>
      <c r="AT189" s="206" t="s">
        <v>120</v>
      </c>
      <c r="AU189" s="206" t="s">
        <v>80</v>
      </c>
      <c r="AV189" s="13" t="s">
        <v>80</v>
      </c>
      <c r="AW189" s="13" t="s">
        <v>30</v>
      </c>
      <c r="AX189" s="13" t="s">
        <v>73</v>
      </c>
      <c r="AY189" s="206" t="s">
        <v>111</v>
      </c>
    </row>
    <row r="190" spans="2:51" s="14" customFormat="1" ht="10.2">
      <c r="B190" s="207"/>
      <c r="C190" s="208"/>
      <c r="D190" s="197" t="s">
        <v>120</v>
      </c>
      <c r="E190" s="209" t="s">
        <v>1</v>
      </c>
      <c r="F190" s="210" t="s">
        <v>127</v>
      </c>
      <c r="G190" s="208"/>
      <c r="H190" s="211">
        <v>4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120</v>
      </c>
      <c r="AU190" s="217" t="s">
        <v>80</v>
      </c>
      <c r="AV190" s="14" t="s">
        <v>118</v>
      </c>
      <c r="AW190" s="14" t="s">
        <v>30</v>
      </c>
      <c r="AX190" s="14" t="s">
        <v>78</v>
      </c>
      <c r="AY190" s="217" t="s">
        <v>111</v>
      </c>
    </row>
    <row r="191" spans="1:65" s="2" customFormat="1" ht="24.15" customHeight="1">
      <c r="A191" s="33"/>
      <c r="B191" s="34"/>
      <c r="C191" s="218" t="s">
        <v>261</v>
      </c>
      <c r="D191" s="218" t="s">
        <v>227</v>
      </c>
      <c r="E191" s="219" t="s">
        <v>262</v>
      </c>
      <c r="F191" s="220" t="s">
        <v>263</v>
      </c>
      <c r="G191" s="221" t="s">
        <v>117</v>
      </c>
      <c r="H191" s="222">
        <v>4.64</v>
      </c>
      <c r="I191" s="223"/>
      <c r="J191" s="224">
        <f>ROUND(I191*H191,2)</f>
        <v>0</v>
      </c>
      <c r="K191" s="225"/>
      <c r="L191" s="226"/>
      <c r="M191" s="227" t="s">
        <v>1</v>
      </c>
      <c r="N191" s="228" t="s">
        <v>38</v>
      </c>
      <c r="O191" s="70"/>
      <c r="P191" s="191">
        <f>O191*H191</f>
        <v>0</v>
      </c>
      <c r="Q191" s="191">
        <v>0.175</v>
      </c>
      <c r="R191" s="191">
        <f>Q191*H191</f>
        <v>0.8119999999999999</v>
      </c>
      <c r="S191" s="191">
        <v>0</v>
      </c>
      <c r="T191" s="19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3" t="s">
        <v>159</v>
      </c>
      <c r="AT191" s="193" t="s">
        <v>227</v>
      </c>
      <c r="AU191" s="193" t="s">
        <v>80</v>
      </c>
      <c r="AY191" s="16" t="s">
        <v>111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6" t="s">
        <v>78</v>
      </c>
      <c r="BK191" s="194">
        <f>ROUND(I191*H191,2)</f>
        <v>0</v>
      </c>
      <c r="BL191" s="16" t="s">
        <v>118</v>
      </c>
      <c r="BM191" s="193" t="s">
        <v>264</v>
      </c>
    </row>
    <row r="192" spans="2:51" s="13" customFormat="1" ht="10.2">
      <c r="B192" s="195"/>
      <c r="C192" s="196"/>
      <c r="D192" s="197" t="s">
        <v>120</v>
      </c>
      <c r="E192" s="198" t="s">
        <v>1</v>
      </c>
      <c r="F192" s="199" t="s">
        <v>265</v>
      </c>
      <c r="G192" s="196"/>
      <c r="H192" s="200">
        <v>2.64</v>
      </c>
      <c r="I192" s="201"/>
      <c r="J192" s="196"/>
      <c r="K192" s="196"/>
      <c r="L192" s="202"/>
      <c r="M192" s="203"/>
      <c r="N192" s="204"/>
      <c r="O192" s="204"/>
      <c r="P192" s="204"/>
      <c r="Q192" s="204"/>
      <c r="R192" s="204"/>
      <c r="S192" s="204"/>
      <c r="T192" s="205"/>
      <c r="AT192" s="206" t="s">
        <v>120</v>
      </c>
      <c r="AU192" s="206" t="s">
        <v>80</v>
      </c>
      <c r="AV192" s="13" t="s">
        <v>80</v>
      </c>
      <c r="AW192" s="13" t="s">
        <v>30</v>
      </c>
      <c r="AX192" s="13" t="s">
        <v>73</v>
      </c>
      <c r="AY192" s="206" t="s">
        <v>111</v>
      </c>
    </row>
    <row r="193" spans="2:51" s="13" customFormat="1" ht="10.2">
      <c r="B193" s="195"/>
      <c r="C193" s="196"/>
      <c r="D193" s="197" t="s">
        <v>120</v>
      </c>
      <c r="E193" s="198" t="s">
        <v>1</v>
      </c>
      <c r="F193" s="199" t="s">
        <v>266</v>
      </c>
      <c r="G193" s="196"/>
      <c r="H193" s="200">
        <v>2</v>
      </c>
      <c r="I193" s="201"/>
      <c r="J193" s="196"/>
      <c r="K193" s="196"/>
      <c r="L193" s="202"/>
      <c r="M193" s="203"/>
      <c r="N193" s="204"/>
      <c r="O193" s="204"/>
      <c r="P193" s="204"/>
      <c r="Q193" s="204"/>
      <c r="R193" s="204"/>
      <c r="S193" s="204"/>
      <c r="T193" s="205"/>
      <c r="AT193" s="206" t="s">
        <v>120</v>
      </c>
      <c r="AU193" s="206" t="s">
        <v>80</v>
      </c>
      <c r="AV193" s="13" t="s">
        <v>80</v>
      </c>
      <c r="AW193" s="13" t="s">
        <v>30</v>
      </c>
      <c r="AX193" s="13" t="s">
        <v>73</v>
      </c>
      <c r="AY193" s="206" t="s">
        <v>111</v>
      </c>
    </row>
    <row r="194" spans="2:51" s="14" customFormat="1" ht="10.2">
      <c r="B194" s="207"/>
      <c r="C194" s="208"/>
      <c r="D194" s="197" t="s">
        <v>120</v>
      </c>
      <c r="E194" s="209" t="s">
        <v>1</v>
      </c>
      <c r="F194" s="210" t="s">
        <v>127</v>
      </c>
      <c r="G194" s="208"/>
      <c r="H194" s="211">
        <v>4.640000000000001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120</v>
      </c>
      <c r="AU194" s="217" t="s">
        <v>80</v>
      </c>
      <c r="AV194" s="14" t="s">
        <v>118</v>
      </c>
      <c r="AW194" s="14" t="s">
        <v>30</v>
      </c>
      <c r="AX194" s="14" t="s">
        <v>78</v>
      </c>
      <c r="AY194" s="217" t="s">
        <v>111</v>
      </c>
    </row>
    <row r="195" spans="2:63" s="12" customFormat="1" ht="22.8" customHeight="1">
      <c r="B195" s="165"/>
      <c r="C195" s="166"/>
      <c r="D195" s="167" t="s">
        <v>72</v>
      </c>
      <c r="E195" s="179" t="s">
        <v>159</v>
      </c>
      <c r="F195" s="179" t="s">
        <v>267</v>
      </c>
      <c r="G195" s="166"/>
      <c r="H195" s="166"/>
      <c r="I195" s="169"/>
      <c r="J195" s="180">
        <f>BK195</f>
        <v>0</v>
      </c>
      <c r="K195" s="166"/>
      <c r="L195" s="171"/>
      <c r="M195" s="172"/>
      <c r="N195" s="173"/>
      <c r="O195" s="173"/>
      <c r="P195" s="174">
        <f>SUM(P196:P197)</f>
        <v>0</v>
      </c>
      <c r="Q195" s="173"/>
      <c r="R195" s="174">
        <f>SUM(R196:R197)</f>
        <v>2.20428</v>
      </c>
      <c r="S195" s="173"/>
      <c r="T195" s="175">
        <f>SUM(T196:T197)</f>
        <v>0</v>
      </c>
      <c r="AR195" s="176" t="s">
        <v>78</v>
      </c>
      <c r="AT195" s="177" t="s">
        <v>72</v>
      </c>
      <c r="AU195" s="177" t="s">
        <v>78</v>
      </c>
      <c r="AY195" s="176" t="s">
        <v>111</v>
      </c>
      <c r="BK195" s="178">
        <f>SUM(BK196:BK197)</f>
        <v>0</v>
      </c>
    </row>
    <row r="196" spans="1:65" s="2" customFormat="1" ht="24.15" customHeight="1">
      <c r="A196" s="33"/>
      <c r="B196" s="34"/>
      <c r="C196" s="181" t="s">
        <v>268</v>
      </c>
      <c r="D196" s="181" t="s">
        <v>114</v>
      </c>
      <c r="E196" s="182" t="s">
        <v>269</v>
      </c>
      <c r="F196" s="183" t="s">
        <v>270</v>
      </c>
      <c r="G196" s="184" t="s">
        <v>271</v>
      </c>
      <c r="H196" s="185">
        <v>3</v>
      </c>
      <c r="I196" s="186"/>
      <c r="J196" s="187">
        <f>ROUND(I196*H196,2)</f>
        <v>0</v>
      </c>
      <c r="K196" s="188"/>
      <c r="L196" s="38"/>
      <c r="M196" s="189" t="s">
        <v>1</v>
      </c>
      <c r="N196" s="190" t="s">
        <v>38</v>
      </c>
      <c r="O196" s="70"/>
      <c r="P196" s="191">
        <f>O196*H196</f>
        <v>0</v>
      </c>
      <c r="Q196" s="191">
        <v>0.42368</v>
      </c>
      <c r="R196" s="191">
        <f>Q196*H196</f>
        <v>1.27104</v>
      </c>
      <c r="S196" s="191">
        <v>0</v>
      </c>
      <c r="T196" s="19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3" t="s">
        <v>118</v>
      </c>
      <c r="AT196" s="193" t="s">
        <v>114</v>
      </c>
      <c r="AU196" s="193" t="s">
        <v>80</v>
      </c>
      <c r="AY196" s="16" t="s">
        <v>111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6" t="s">
        <v>78</v>
      </c>
      <c r="BK196" s="194">
        <f>ROUND(I196*H196,2)</f>
        <v>0</v>
      </c>
      <c r="BL196" s="16" t="s">
        <v>118</v>
      </c>
      <c r="BM196" s="193" t="s">
        <v>272</v>
      </c>
    </row>
    <row r="197" spans="1:65" s="2" customFormat="1" ht="33" customHeight="1">
      <c r="A197" s="33"/>
      <c r="B197" s="34"/>
      <c r="C197" s="181" t="s">
        <v>273</v>
      </c>
      <c r="D197" s="181" t="s">
        <v>114</v>
      </c>
      <c r="E197" s="182" t="s">
        <v>274</v>
      </c>
      <c r="F197" s="183" t="s">
        <v>275</v>
      </c>
      <c r="G197" s="184" t="s">
        <v>271</v>
      </c>
      <c r="H197" s="185">
        <v>3</v>
      </c>
      <c r="I197" s="186"/>
      <c r="J197" s="187">
        <f>ROUND(I197*H197,2)</f>
        <v>0</v>
      </c>
      <c r="K197" s="188"/>
      <c r="L197" s="38"/>
      <c r="M197" s="189" t="s">
        <v>1</v>
      </c>
      <c r="N197" s="190" t="s">
        <v>38</v>
      </c>
      <c r="O197" s="70"/>
      <c r="P197" s="191">
        <f>O197*H197</f>
        <v>0</v>
      </c>
      <c r="Q197" s="191">
        <v>0.31108</v>
      </c>
      <c r="R197" s="191">
        <f>Q197*H197</f>
        <v>0.9332400000000001</v>
      </c>
      <c r="S197" s="191">
        <v>0</v>
      </c>
      <c r="T197" s="19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3" t="s">
        <v>118</v>
      </c>
      <c r="AT197" s="193" t="s">
        <v>114</v>
      </c>
      <c r="AU197" s="193" t="s">
        <v>80</v>
      </c>
      <c r="AY197" s="16" t="s">
        <v>111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6" t="s">
        <v>78</v>
      </c>
      <c r="BK197" s="194">
        <f>ROUND(I197*H197,2)</f>
        <v>0</v>
      </c>
      <c r="BL197" s="16" t="s">
        <v>118</v>
      </c>
      <c r="BM197" s="193" t="s">
        <v>276</v>
      </c>
    </row>
    <row r="198" spans="2:63" s="12" customFormat="1" ht="22.8" customHeight="1">
      <c r="B198" s="165"/>
      <c r="C198" s="166"/>
      <c r="D198" s="167" t="s">
        <v>72</v>
      </c>
      <c r="E198" s="179" t="s">
        <v>164</v>
      </c>
      <c r="F198" s="179" t="s">
        <v>277</v>
      </c>
      <c r="G198" s="166"/>
      <c r="H198" s="166"/>
      <c r="I198" s="169"/>
      <c r="J198" s="180">
        <f>BK198</f>
        <v>0</v>
      </c>
      <c r="K198" s="166"/>
      <c r="L198" s="171"/>
      <c r="M198" s="172"/>
      <c r="N198" s="173"/>
      <c r="O198" s="173"/>
      <c r="P198" s="174">
        <f>SUM(P199:P224)</f>
        <v>0</v>
      </c>
      <c r="Q198" s="173"/>
      <c r="R198" s="174">
        <f>SUM(R199:R224)</f>
        <v>69.54020682</v>
      </c>
      <c r="S198" s="173"/>
      <c r="T198" s="175">
        <f>SUM(T199:T224)</f>
        <v>0</v>
      </c>
      <c r="AR198" s="176" t="s">
        <v>78</v>
      </c>
      <c r="AT198" s="177" t="s">
        <v>72</v>
      </c>
      <c r="AU198" s="177" t="s">
        <v>78</v>
      </c>
      <c r="AY198" s="176" t="s">
        <v>111</v>
      </c>
      <c r="BK198" s="178">
        <f>SUM(BK199:BK224)</f>
        <v>0</v>
      </c>
    </row>
    <row r="199" spans="1:65" s="2" customFormat="1" ht="33" customHeight="1">
      <c r="A199" s="33"/>
      <c r="B199" s="34"/>
      <c r="C199" s="181" t="s">
        <v>278</v>
      </c>
      <c r="D199" s="181" t="s">
        <v>114</v>
      </c>
      <c r="E199" s="182" t="s">
        <v>279</v>
      </c>
      <c r="F199" s="183" t="s">
        <v>280</v>
      </c>
      <c r="G199" s="184" t="s">
        <v>155</v>
      </c>
      <c r="H199" s="185">
        <v>7.5</v>
      </c>
      <c r="I199" s="186"/>
      <c r="J199" s="187">
        <f>ROUND(I199*H199,2)</f>
        <v>0</v>
      </c>
      <c r="K199" s="188"/>
      <c r="L199" s="38"/>
      <c r="M199" s="189" t="s">
        <v>1</v>
      </c>
      <c r="N199" s="190" t="s">
        <v>38</v>
      </c>
      <c r="O199" s="70"/>
      <c r="P199" s="191">
        <f>O199*H199</f>
        <v>0</v>
      </c>
      <c r="Q199" s="191">
        <v>0.1554</v>
      </c>
      <c r="R199" s="191">
        <f>Q199*H199</f>
        <v>1.1655</v>
      </c>
      <c r="S199" s="191">
        <v>0</v>
      </c>
      <c r="T199" s="19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3" t="s">
        <v>118</v>
      </c>
      <c r="AT199" s="193" t="s">
        <v>114</v>
      </c>
      <c r="AU199" s="193" t="s">
        <v>80</v>
      </c>
      <c r="AY199" s="16" t="s">
        <v>111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6" t="s">
        <v>78</v>
      </c>
      <c r="BK199" s="194">
        <f>ROUND(I199*H199,2)</f>
        <v>0</v>
      </c>
      <c r="BL199" s="16" t="s">
        <v>118</v>
      </c>
      <c r="BM199" s="193" t="s">
        <v>281</v>
      </c>
    </row>
    <row r="200" spans="2:51" s="13" customFormat="1" ht="10.2">
      <c r="B200" s="195"/>
      <c r="C200" s="196"/>
      <c r="D200" s="197" t="s">
        <v>120</v>
      </c>
      <c r="E200" s="198" t="s">
        <v>1</v>
      </c>
      <c r="F200" s="199" t="s">
        <v>282</v>
      </c>
      <c r="G200" s="196"/>
      <c r="H200" s="200">
        <v>7.5</v>
      </c>
      <c r="I200" s="201"/>
      <c r="J200" s="196"/>
      <c r="K200" s="196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120</v>
      </c>
      <c r="AU200" s="206" t="s">
        <v>80</v>
      </c>
      <c r="AV200" s="13" t="s">
        <v>80</v>
      </c>
      <c r="AW200" s="13" t="s">
        <v>30</v>
      </c>
      <c r="AX200" s="13" t="s">
        <v>78</v>
      </c>
      <c r="AY200" s="206" t="s">
        <v>111</v>
      </c>
    </row>
    <row r="201" spans="1:65" s="2" customFormat="1" ht="16.5" customHeight="1">
      <c r="A201" s="33"/>
      <c r="B201" s="34"/>
      <c r="C201" s="218" t="s">
        <v>283</v>
      </c>
      <c r="D201" s="218" t="s">
        <v>227</v>
      </c>
      <c r="E201" s="219" t="s">
        <v>284</v>
      </c>
      <c r="F201" s="220" t="s">
        <v>285</v>
      </c>
      <c r="G201" s="221" t="s">
        <v>155</v>
      </c>
      <c r="H201" s="222">
        <v>2.55</v>
      </c>
      <c r="I201" s="223"/>
      <c r="J201" s="224">
        <f>ROUND(I201*H201,2)</f>
        <v>0</v>
      </c>
      <c r="K201" s="225"/>
      <c r="L201" s="226"/>
      <c r="M201" s="227" t="s">
        <v>1</v>
      </c>
      <c r="N201" s="228" t="s">
        <v>38</v>
      </c>
      <c r="O201" s="70"/>
      <c r="P201" s="191">
        <f>O201*H201</f>
        <v>0</v>
      </c>
      <c r="Q201" s="191">
        <v>0.04</v>
      </c>
      <c r="R201" s="191">
        <f>Q201*H201</f>
        <v>0.102</v>
      </c>
      <c r="S201" s="191">
        <v>0</v>
      </c>
      <c r="T201" s="19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3" t="s">
        <v>159</v>
      </c>
      <c r="AT201" s="193" t="s">
        <v>227</v>
      </c>
      <c r="AU201" s="193" t="s">
        <v>80</v>
      </c>
      <c r="AY201" s="16" t="s">
        <v>111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6" t="s">
        <v>78</v>
      </c>
      <c r="BK201" s="194">
        <f>ROUND(I201*H201,2)</f>
        <v>0</v>
      </c>
      <c r="BL201" s="16" t="s">
        <v>118</v>
      </c>
      <c r="BM201" s="193" t="s">
        <v>286</v>
      </c>
    </row>
    <row r="202" spans="2:51" s="13" customFormat="1" ht="10.2">
      <c r="B202" s="195"/>
      <c r="C202" s="196"/>
      <c r="D202" s="197" t="s">
        <v>120</v>
      </c>
      <c r="E202" s="198" t="s">
        <v>1</v>
      </c>
      <c r="F202" s="199" t="s">
        <v>287</v>
      </c>
      <c r="G202" s="196"/>
      <c r="H202" s="200">
        <v>2.5</v>
      </c>
      <c r="I202" s="201"/>
      <c r="J202" s="196"/>
      <c r="K202" s="196"/>
      <c r="L202" s="202"/>
      <c r="M202" s="203"/>
      <c r="N202" s="204"/>
      <c r="O202" s="204"/>
      <c r="P202" s="204"/>
      <c r="Q202" s="204"/>
      <c r="R202" s="204"/>
      <c r="S202" s="204"/>
      <c r="T202" s="205"/>
      <c r="AT202" s="206" t="s">
        <v>120</v>
      </c>
      <c r="AU202" s="206" t="s">
        <v>80</v>
      </c>
      <c r="AV202" s="13" t="s">
        <v>80</v>
      </c>
      <c r="AW202" s="13" t="s">
        <v>30</v>
      </c>
      <c r="AX202" s="13" t="s">
        <v>78</v>
      </c>
      <c r="AY202" s="206" t="s">
        <v>111</v>
      </c>
    </row>
    <row r="203" spans="2:51" s="13" customFormat="1" ht="10.2">
      <c r="B203" s="195"/>
      <c r="C203" s="196"/>
      <c r="D203" s="197" t="s">
        <v>120</v>
      </c>
      <c r="E203" s="196"/>
      <c r="F203" s="199" t="s">
        <v>288</v>
      </c>
      <c r="G203" s="196"/>
      <c r="H203" s="200">
        <v>2.55</v>
      </c>
      <c r="I203" s="201"/>
      <c r="J203" s="196"/>
      <c r="K203" s="196"/>
      <c r="L203" s="202"/>
      <c r="M203" s="203"/>
      <c r="N203" s="204"/>
      <c r="O203" s="204"/>
      <c r="P203" s="204"/>
      <c r="Q203" s="204"/>
      <c r="R203" s="204"/>
      <c r="S203" s="204"/>
      <c r="T203" s="205"/>
      <c r="AT203" s="206" t="s">
        <v>120</v>
      </c>
      <c r="AU203" s="206" t="s">
        <v>80</v>
      </c>
      <c r="AV203" s="13" t="s">
        <v>80</v>
      </c>
      <c r="AW203" s="13" t="s">
        <v>4</v>
      </c>
      <c r="AX203" s="13" t="s">
        <v>78</v>
      </c>
      <c r="AY203" s="206" t="s">
        <v>111</v>
      </c>
    </row>
    <row r="204" spans="1:65" s="2" customFormat="1" ht="21.75" customHeight="1">
      <c r="A204" s="33"/>
      <c r="B204" s="34"/>
      <c r="C204" s="218" t="s">
        <v>289</v>
      </c>
      <c r="D204" s="218" t="s">
        <v>227</v>
      </c>
      <c r="E204" s="219" t="s">
        <v>290</v>
      </c>
      <c r="F204" s="220" t="s">
        <v>291</v>
      </c>
      <c r="G204" s="221" t="s">
        <v>155</v>
      </c>
      <c r="H204" s="222">
        <v>6.12</v>
      </c>
      <c r="I204" s="223"/>
      <c r="J204" s="224">
        <f>ROUND(I204*H204,2)</f>
        <v>0</v>
      </c>
      <c r="K204" s="225"/>
      <c r="L204" s="226"/>
      <c r="M204" s="227" t="s">
        <v>1</v>
      </c>
      <c r="N204" s="228" t="s">
        <v>38</v>
      </c>
      <c r="O204" s="70"/>
      <c r="P204" s="191">
        <f>O204*H204</f>
        <v>0</v>
      </c>
      <c r="Q204" s="191">
        <v>0.0484</v>
      </c>
      <c r="R204" s="191">
        <f>Q204*H204</f>
        <v>0.29620799999999997</v>
      </c>
      <c r="S204" s="191">
        <v>0</v>
      </c>
      <c r="T204" s="19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3" t="s">
        <v>159</v>
      </c>
      <c r="AT204" s="193" t="s">
        <v>227</v>
      </c>
      <c r="AU204" s="193" t="s">
        <v>80</v>
      </c>
      <c r="AY204" s="16" t="s">
        <v>111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16" t="s">
        <v>78</v>
      </c>
      <c r="BK204" s="194">
        <f>ROUND(I204*H204,2)</f>
        <v>0</v>
      </c>
      <c r="BL204" s="16" t="s">
        <v>118</v>
      </c>
      <c r="BM204" s="193" t="s">
        <v>292</v>
      </c>
    </row>
    <row r="205" spans="2:51" s="13" customFormat="1" ht="10.2">
      <c r="B205" s="195"/>
      <c r="C205" s="196"/>
      <c r="D205" s="197" t="s">
        <v>120</v>
      </c>
      <c r="E205" s="198" t="s">
        <v>1</v>
      </c>
      <c r="F205" s="199" t="s">
        <v>147</v>
      </c>
      <c r="G205" s="196"/>
      <c r="H205" s="200">
        <v>6</v>
      </c>
      <c r="I205" s="201"/>
      <c r="J205" s="196"/>
      <c r="K205" s="196"/>
      <c r="L205" s="202"/>
      <c r="M205" s="203"/>
      <c r="N205" s="204"/>
      <c r="O205" s="204"/>
      <c r="P205" s="204"/>
      <c r="Q205" s="204"/>
      <c r="R205" s="204"/>
      <c r="S205" s="204"/>
      <c r="T205" s="205"/>
      <c r="AT205" s="206" t="s">
        <v>120</v>
      </c>
      <c r="AU205" s="206" t="s">
        <v>80</v>
      </c>
      <c r="AV205" s="13" t="s">
        <v>80</v>
      </c>
      <c r="AW205" s="13" t="s">
        <v>30</v>
      </c>
      <c r="AX205" s="13" t="s">
        <v>78</v>
      </c>
      <c r="AY205" s="206" t="s">
        <v>111</v>
      </c>
    </row>
    <row r="206" spans="2:51" s="13" customFormat="1" ht="10.2">
      <c r="B206" s="195"/>
      <c r="C206" s="196"/>
      <c r="D206" s="197" t="s">
        <v>120</v>
      </c>
      <c r="E206" s="196"/>
      <c r="F206" s="199" t="s">
        <v>293</v>
      </c>
      <c r="G206" s="196"/>
      <c r="H206" s="200">
        <v>6.12</v>
      </c>
      <c r="I206" s="201"/>
      <c r="J206" s="196"/>
      <c r="K206" s="196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120</v>
      </c>
      <c r="AU206" s="206" t="s">
        <v>80</v>
      </c>
      <c r="AV206" s="13" t="s">
        <v>80</v>
      </c>
      <c r="AW206" s="13" t="s">
        <v>4</v>
      </c>
      <c r="AX206" s="13" t="s">
        <v>78</v>
      </c>
      <c r="AY206" s="206" t="s">
        <v>111</v>
      </c>
    </row>
    <row r="207" spans="1:65" s="2" customFormat="1" ht="24.15" customHeight="1">
      <c r="A207" s="33"/>
      <c r="B207" s="34"/>
      <c r="C207" s="218" t="s">
        <v>294</v>
      </c>
      <c r="D207" s="218" t="s">
        <v>227</v>
      </c>
      <c r="E207" s="219" t="s">
        <v>295</v>
      </c>
      <c r="F207" s="220" t="s">
        <v>296</v>
      </c>
      <c r="G207" s="221" t="s">
        <v>155</v>
      </c>
      <c r="H207" s="222">
        <v>2.04</v>
      </c>
      <c r="I207" s="223"/>
      <c r="J207" s="224">
        <f>ROUND(I207*H207,2)</f>
        <v>0</v>
      </c>
      <c r="K207" s="225"/>
      <c r="L207" s="226"/>
      <c r="M207" s="227" t="s">
        <v>1</v>
      </c>
      <c r="N207" s="228" t="s">
        <v>38</v>
      </c>
      <c r="O207" s="70"/>
      <c r="P207" s="191">
        <f>O207*H207</f>
        <v>0</v>
      </c>
      <c r="Q207" s="191">
        <v>0.06567</v>
      </c>
      <c r="R207" s="191">
        <f>Q207*H207</f>
        <v>0.13396680000000002</v>
      </c>
      <c r="S207" s="191">
        <v>0</v>
      </c>
      <c r="T207" s="19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3" t="s">
        <v>159</v>
      </c>
      <c r="AT207" s="193" t="s">
        <v>227</v>
      </c>
      <c r="AU207" s="193" t="s">
        <v>80</v>
      </c>
      <c r="AY207" s="16" t="s">
        <v>111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6" t="s">
        <v>78</v>
      </c>
      <c r="BK207" s="194">
        <f>ROUND(I207*H207,2)</f>
        <v>0</v>
      </c>
      <c r="BL207" s="16" t="s">
        <v>118</v>
      </c>
      <c r="BM207" s="193" t="s">
        <v>297</v>
      </c>
    </row>
    <row r="208" spans="2:51" s="13" customFormat="1" ht="10.2">
      <c r="B208" s="195"/>
      <c r="C208" s="196"/>
      <c r="D208" s="197" t="s">
        <v>120</v>
      </c>
      <c r="E208" s="198" t="s">
        <v>1</v>
      </c>
      <c r="F208" s="199" t="s">
        <v>80</v>
      </c>
      <c r="G208" s="196"/>
      <c r="H208" s="200">
        <v>2</v>
      </c>
      <c r="I208" s="201"/>
      <c r="J208" s="196"/>
      <c r="K208" s="196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120</v>
      </c>
      <c r="AU208" s="206" t="s">
        <v>80</v>
      </c>
      <c r="AV208" s="13" t="s">
        <v>80</v>
      </c>
      <c r="AW208" s="13" t="s">
        <v>30</v>
      </c>
      <c r="AX208" s="13" t="s">
        <v>78</v>
      </c>
      <c r="AY208" s="206" t="s">
        <v>111</v>
      </c>
    </row>
    <row r="209" spans="2:51" s="13" customFormat="1" ht="10.2">
      <c r="B209" s="195"/>
      <c r="C209" s="196"/>
      <c r="D209" s="197" t="s">
        <v>120</v>
      </c>
      <c r="E209" s="196"/>
      <c r="F209" s="199" t="s">
        <v>298</v>
      </c>
      <c r="G209" s="196"/>
      <c r="H209" s="200">
        <v>2.04</v>
      </c>
      <c r="I209" s="201"/>
      <c r="J209" s="196"/>
      <c r="K209" s="196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120</v>
      </c>
      <c r="AU209" s="206" t="s">
        <v>80</v>
      </c>
      <c r="AV209" s="13" t="s">
        <v>80</v>
      </c>
      <c r="AW209" s="13" t="s">
        <v>4</v>
      </c>
      <c r="AX209" s="13" t="s">
        <v>78</v>
      </c>
      <c r="AY209" s="206" t="s">
        <v>111</v>
      </c>
    </row>
    <row r="210" spans="1:65" s="2" customFormat="1" ht="24.15" customHeight="1">
      <c r="A210" s="33"/>
      <c r="B210" s="34"/>
      <c r="C210" s="181" t="s">
        <v>299</v>
      </c>
      <c r="D210" s="181" t="s">
        <v>114</v>
      </c>
      <c r="E210" s="182" t="s">
        <v>300</v>
      </c>
      <c r="F210" s="183" t="s">
        <v>301</v>
      </c>
      <c r="G210" s="184" t="s">
        <v>155</v>
      </c>
      <c r="H210" s="185">
        <v>86</v>
      </c>
      <c r="I210" s="186"/>
      <c r="J210" s="187">
        <f>ROUND(I210*H210,2)</f>
        <v>0</v>
      </c>
      <c r="K210" s="188"/>
      <c r="L210" s="38"/>
      <c r="M210" s="189" t="s">
        <v>1</v>
      </c>
      <c r="N210" s="190" t="s">
        <v>38</v>
      </c>
      <c r="O210" s="70"/>
      <c r="P210" s="191">
        <f>O210*H210</f>
        <v>0</v>
      </c>
      <c r="Q210" s="191">
        <v>0.16849</v>
      </c>
      <c r="R210" s="191">
        <f>Q210*H210</f>
        <v>14.49014</v>
      </c>
      <c r="S210" s="191">
        <v>0</v>
      </c>
      <c r="T210" s="19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3" t="s">
        <v>118</v>
      </c>
      <c r="AT210" s="193" t="s">
        <v>114</v>
      </c>
      <c r="AU210" s="193" t="s">
        <v>80</v>
      </c>
      <c r="AY210" s="16" t="s">
        <v>111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6" t="s">
        <v>78</v>
      </c>
      <c r="BK210" s="194">
        <f>ROUND(I210*H210,2)</f>
        <v>0</v>
      </c>
      <c r="BL210" s="16" t="s">
        <v>118</v>
      </c>
      <c r="BM210" s="193" t="s">
        <v>302</v>
      </c>
    </row>
    <row r="211" spans="2:51" s="13" customFormat="1" ht="10.2">
      <c r="B211" s="195"/>
      <c r="C211" s="196"/>
      <c r="D211" s="197" t="s">
        <v>120</v>
      </c>
      <c r="E211" s="198" t="s">
        <v>1</v>
      </c>
      <c r="F211" s="199" t="s">
        <v>303</v>
      </c>
      <c r="G211" s="196"/>
      <c r="H211" s="200">
        <v>86</v>
      </c>
      <c r="I211" s="201"/>
      <c r="J211" s="196"/>
      <c r="K211" s="196"/>
      <c r="L211" s="202"/>
      <c r="M211" s="203"/>
      <c r="N211" s="204"/>
      <c r="O211" s="204"/>
      <c r="P211" s="204"/>
      <c r="Q211" s="204"/>
      <c r="R211" s="204"/>
      <c r="S211" s="204"/>
      <c r="T211" s="205"/>
      <c r="AT211" s="206" t="s">
        <v>120</v>
      </c>
      <c r="AU211" s="206" t="s">
        <v>80</v>
      </c>
      <c r="AV211" s="13" t="s">
        <v>80</v>
      </c>
      <c r="AW211" s="13" t="s">
        <v>30</v>
      </c>
      <c r="AX211" s="13" t="s">
        <v>78</v>
      </c>
      <c r="AY211" s="206" t="s">
        <v>111</v>
      </c>
    </row>
    <row r="212" spans="1:65" s="2" customFormat="1" ht="16.5" customHeight="1">
      <c r="A212" s="33"/>
      <c r="B212" s="34"/>
      <c r="C212" s="218" t="s">
        <v>304</v>
      </c>
      <c r="D212" s="218" t="s">
        <v>227</v>
      </c>
      <c r="E212" s="219" t="s">
        <v>305</v>
      </c>
      <c r="F212" s="220" t="s">
        <v>306</v>
      </c>
      <c r="G212" s="221" t="s">
        <v>155</v>
      </c>
      <c r="H212" s="222">
        <v>87.72</v>
      </c>
      <c r="I212" s="223"/>
      <c r="J212" s="224">
        <f>ROUND(I212*H212,2)</f>
        <v>0</v>
      </c>
      <c r="K212" s="225"/>
      <c r="L212" s="226"/>
      <c r="M212" s="227" t="s">
        <v>1</v>
      </c>
      <c r="N212" s="228" t="s">
        <v>38</v>
      </c>
      <c r="O212" s="70"/>
      <c r="P212" s="191">
        <f>O212*H212</f>
        <v>0</v>
      </c>
      <c r="Q212" s="191">
        <v>0.15</v>
      </c>
      <c r="R212" s="191">
        <f>Q212*H212</f>
        <v>13.158</v>
      </c>
      <c r="S212" s="191">
        <v>0</v>
      </c>
      <c r="T212" s="19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3" t="s">
        <v>159</v>
      </c>
      <c r="AT212" s="193" t="s">
        <v>227</v>
      </c>
      <c r="AU212" s="193" t="s">
        <v>80</v>
      </c>
      <c r="AY212" s="16" t="s">
        <v>111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6" t="s">
        <v>78</v>
      </c>
      <c r="BK212" s="194">
        <f>ROUND(I212*H212,2)</f>
        <v>0</v>
      </c>
      <c r="BL212" s="16" t="s">
        <v>118</v>
      </c>
      <c r="BM212" s="193" t="s">
        <v>307</v>
      </c>
    </row>
    <row r="213" spans="2:51" s="13" customFormat="1" ht="10.2">
      <c r="B213" s="195"/>
      <c r="C213" s="196"/>
      <c r="D213" s="197" t="s">
        <v>120</v>
      </c>
      <c r="E213" s="196"/>
      <c r="F213" s="199" t="s">
        <v>308</v>
      </c>
      <c r="G213" s="196"/>
      <c r="H213" s="200">
        <v>87.72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120</v>
      </c>
      <c r="AU213" s="206" t="s">
        <v>80</v>
      </c>
      <c r="AV213" s="13" t="s">
        <v>80</v>
      </c>
      <c r="AW213" s="13" t="s">
        <v>4</v>
      </c>
      <c r="AX213" s="13" t="s">
        <v>78</v>
      </c>
      <c r="AY213" s="206" t="s">
        <v>111</v>
      </c>
    </row>
    <row r="214" spans="1:65" s="2" customFormat="1" ht="24.15" customHeight="1">
      <c r="A214" s="33"/>
      <c r="B214" s="34"/>
      <c r="C214" s="181" t="s">
        <v>309</v>
      </c>
      <c r="D214" s="181" t="s">
        <v>114</v>
      </c>
      <c r="E214" s="182" t="s">
        <v>310</v>
      </c>
      <c r="F214" s="183" t="s">
        <v>311</v>
      </c>
      <c r="G214" s="184" t="s">
        <v>155</v>
      </c>
      <c r="H214" s="185">
        <v>37</v>
      </c>
      <c r="I214" s="186"/>
      <c r="J214" s="187">
        <f>ROUND(I214*H214,2)</f>
        <v>0</v>
      </c>
      <c r="K214" s="188"/>
      <c r="L214" s="38"/>
      <c r="M214" s="189" t="s">
        <v>1</v>
      </c>
      <c r="N214" s="190" t="s">
        <v>38</v>
      </c>
      <c r="O214" s="70"/>
      <c r="P214" s="191">
        <f>O214*H214</f>
        <v>0</v>
      </c>
      <c r="Q214" s="191">
        <v>0.14067</v>
      </c>
      <c r="R214" s="191">
        <f>Q214*H214</f>
        <v>5.20479</v>
      </c>
      <c r="S214" s="191">
        <v>0</v>
      </c>
      <c r="T214" s="19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3" t="s">
        <v>118</v>
      </c>
      <c r="AT214" s="193" t="s">
        <v>114</v>
      </c>
      <c r="AU214" s="193" t="s">
        <v>80</v>
      </c>
      <c r="AY214" s="16" t="s">
        <v>111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6" t="s">
        <v>78</v>
      </c>
      <c r="BK214" s="194">
        <f>ROUND(I214*H214,2)</f>
        <v>0</v>
      </c>
      <c r="BL214" s="16" t="s">
        <v>118</v>
      </c>
      <c r="BM214" s="193" t="s">
        <v>312</v>
      </c>
    </row>
    <row r="215" spans="2:51" s="13" customFormat="1" ht="10.2">
      <c r="B215" s="195"/>
      <c r="C215" s="196"/>
      <c r="D215" s="197" t="s">
        <v>120</v>
      </c>
      <c r="E215" s="198" t="s">
        <v>1</v>
      </c>
      <c r="F215" s="199" t="s">
        <v>313</v>
      </c>
      <c r="G215" s="196"/>
      <c r="H215" s="200">
        <v>37</v>
      </c>
      <c r="I215" s="201"/>
      <c r="J215" s="196"/>
      <c r="K215" s="196"/>
      <c r="L215" s="202"/>
      <c r="M215" s="203"/>
      <c r="N215" s="204"/>
      <c r="O215" s="204"/>
      <c r="P215" s="204"/>
      <c r="Q215" s="204"/>
      <c r="R215" s="204"/>
      <c r="S215" s="204"/>
      <c r="T215" s="205"/>
      <c r="AT215" s="206" t="s">
        <v>120</v>
      </c>
      <c r="AU215" s="206" t="s">
        <v>80</v>
      </c>
      <c r="AV215" s="13" t="s">
        <v>80</v>
      </c>
      <c r="AW215" s="13" t="s">
        <v>30</v>
      </c>
      <c r="AX215" s="13" t="s">
        <v>78</v>
      </c>
      <c r="AY215" s="206" t="s">
        <v>111</v>
      </c>
    </row>
    <row r="216" spans="1:65" s="2" customFormat="1" ht="21.75" customHeight="1">
      <c r="A216" s="33"/>
      <c r="B216" s="34"/>
      <c r="C216" s="218" t="s">
        <v>314</v>
      </c>
      <c r="D216" s="218" t="s">
        <v>227</v>
      </c>
      <c r="E216" s="219" t="s">
        <v>315</v>
      </c>
      <c r="F216" s="220" t="s">
        <v>316</v>
      </c>
      <c r="G216" s="221" t="s">
        <v>155</v>
      </c>
      <c r="H216" s="222">
        <v>37.74</v>
      </c>
      <c r="I216" s="223"/>
      <c r="J216" s="224">
        <f>ROUND(I216*H216,2)</f>
        <v>0</v>
      </c>
      <c r="K216" s="225"/>
      <c r="L216" s="226"/>
      <c r="M216" s="227" t="s">
        <v>1</v>
      </c>
      <c r="N216" s="228" t="s">
        <v>38</v>
      </c>
      <c r="O216" s="70"/>
      <c r="P216" s="191">
        <f>O216*H216</f>
        <v>0</v>
      </c>
      <c r="Q216" s="191">
        <v>0.065</v>
      </c>
      <c r="R216" s="191">
        <f>Q216*H216</f>
        <v>2.4531</v>
      </c>
      <c r="S216" s="191">
        <v>0</v>
      </c>
      <c r="T216" s="19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3" t="s">
        <v>159</v>
      </c>
      <c r="AT216" s="193" t="s">
        <v>227</v>
      </c>
      <c r="AU216" s="193" t="s">
        <v>80</v>
      </c>
      <c r="AY216" s="16" t="s">
        <v>111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6" t="s">
        <v>78</v>
      </c>
      <c r="BK216" s="194">
        <f>ROUND(I216*H216,2)</f>
        <v>0</v>
      </c>
      <c r="BL216" s="16" t="s">
        <v>118</v>
      </c>
      <c r="BM216" s="193" t="s">
        <v>317</v>
      </c>
    </row>
    <row r="217" spans="2:51" s="13" customFormat="1" ht="10.2">
      <c r="B217" s="195"/>
      <c r="C217" s="196"/>
      <c r="D217" s="197" t="s">
        <v>120</v>
      </c>
      <c r="E217" s="196"/>
      <c r="F217" s="199" t="s">
        <v>318</v>
      </c>
      <c r="G217" s="196"/>
      <c r="H217" s="200">
        <v>37.74</v>
      </c>
      <c r="I217" s="201"/>
      <c r="J217" s="196"/>
      <c r="K217" s="196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120</v>
      </c>
      <c r="AU217" s="206" t="s">
        <v>80</v>
      </c>
      <c r="AV217" s="13" t="s">
        <v>80</v>
      </c>
      <c r="AW217" s="13" t="s">
        <v>4</v>
      </c>
      <c r="AX217" s="13" t="s">
        <v>78</v>
      </c>
      <c r="AY217" s="206" t="s">
        <v>111</v>
      </c>
    </row>
    <row r="218" spans="1:65" s="2" customFormat="1" ht="24.15" customHeight="1">
      <c r="A218" s="33"/>
      <c r="B218" s="34"/>
      <c r="C218" s="181" t="s">
        <v>319</v>
      </c>
      <c r="D218" s="181" t="s">
        <v>114</v>
      </c>
      <c r="E218" s="182" t="s">
        <v>320</v>
      </c>
      <c r="F218" s="183" t="s">
        <v>321</v>
      </c>
      <c r="G218" s="184" t="s">
        <v>167</v>
      </c>
      <c r="H218" s="185">
        <v>13.703</v>
      </c>
      <c r="I218" s="186"/>
      <c r="J218" s="187">
        <f>ROUND(I218*H218,2)</f>
        <v>0</v>
      </c>
      <c r="K218" s="188"/>
      <c r="L218" s="38"/>
      <c r="M218" s="189" t="s">
        <v>1</v>
      </c>
      <c r="N218" s="190" t="s">
        <v>38</v>
      </c>
      <c r="O218" s="70"/>
      <c r="P218" s="191">
        <f>O218*H218</f>
        <v>0</v>
      </c>
      <c r="Q218" s="191">
        <v>2.25634</v>
      </c>
      <c r="R218" s="191">
        <f>Q218*H218</f>
        <v>30.918627019999995</v>
      </c>
      <c r="S218" s="191">
        <v>0</v>
      </c>
      <c r="T218" s="19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3" t="s">
        <v>118</v>
      </c>
      <c r="AT218" s="193" t="s">
        <v>114</v>
      </c>
      <c r="AU218" s="193" t="s">
        <v>80</v>
      </c>
      <c r="AY218" s="16" t="s">
        <v>111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6" t="s">
        <v>78</v>
      </c>
      <c r="BK218" s="194">
        <f>ROUND(I218*H218,2)</f>
        <v>0</v>
      </c>
      <c r="BL218" s="16" t="s">
        <v>118</v>
      </c>
      <c r="BM218" s="193" t="s">
        <v>322</v>
      </c>
    </row>
    <row r="219" spans="2:51" s="13" customFormat="1" ht="10.2">
      <c r="B219" s="195"/>
      <c r="C219" s="196"/>
      <c r="D219" s="197" t="s">
        <v>120</v>
      </c>
      <c r="E219" s="198" t="s">
        <v>1</v>
      </c>
      <c r="F219" s="199" t="s">
        <v>323</v>
      </c>
      <c r="G219" s="196"/>
      <c r="H219" s="200">
        <v>13.703</v>
      </c>
      <c r="I219" s="201"/>
      <c r="J219" s="196"/>
      <c r="K219" s="196"/>
      <c r="L219" s="202"/>
      <c r="M219" s="203"/>
      <c r="N219" s="204"/>
      <c r="O219" s="204"/>
      <c r="P219" s="204"/>
      <c r="Q219" s="204"/>
      <c r="R219" s="204"/>
      <c r="S219" s="204"/>
      <c r="T219" s="205"/>
      <c r="AT219" s="206" t="s">
        <v>120</v>
      </c>
      <c r="AU219" s="206" t="s">
        <v>80</v>
      </c>
      <c r="AV219" s="13" t="s">
        <v>80</v>
      </c>
      <c r="AW219" s="13" t="s">
        <v>30</v>
      </c>
      <c r="AX219" s="13" t="s">
        <v>78</v>
      </c>
      <c r="AY219" s="206" t="s">
        <v>111</v>
      </c>
    </row>
    <row r="220" spans="1:65" s="2" customFormat="1" ht="24.15" customHeight="1">
      <c r="A220" s="33"/>
      <c r="B220" s="34"/>
      <c r="C220" s="181" t="s">
        <v>324</v>
      </c>
      <c r="D220" s="181" t="s">
        <v>114</v>
      </c>
      <c r="E220" s="182" t="s">
        <v>325</v>
      </c>
      <c r="F220" s="183" t="s">
        <v>326</v>
      </c>
      <c r="G220" s="184" t="s">
        <v>155</v>
      </c>
      <c r="H220" s="185">
        <v>21.7</v>
      </c>
      <c r="I220" s="186"/>
      <c r="J220" s="187">
        <f>ROUND(I220*H220,2)</f>
        <v>0</v>
      </c>
      <c r="K220" s="188"/>
      <c r="L220" s="38"/>
      <c r="M220" s="189" t="s">
        <v>1</v>
      </c>
      <c r="N220" s="190" t="s">
        <v>38</v>
      </c>
      <c r="O220" s="70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3" t="s">
        <v>118</v>
      </c>
      <c r="AT220" s="193" t="s">
        <v>114</v>
      </c>
      <c r="AU220" s="193" t="s">
        <v>80</v>
      </c>
      <c r="AY220" s="16" t="s">
        <v>111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6" t="s">
        <v>78</v>
      </c>
      <c r="BK220" s="194">
        <f>ROUND(I220*H220,2)</f>
        <v>0</v>
      </c>
      <c r="BL220" s="16" t="s">
        <v>118</v>
      </c>
      <c r="BM220" s="193" t="s">
        <v>327</v>
      </c>
    </row>
    <row r="221" spans="2:51" s="13" customFormat="1" ht="10.2">
      <c r="B221" s="195"/>
      <c r="C221" s="196"/>
      <c r="D221" s="197" t="s">
        <v>120</v>
      </c>
      <c r="E221" s="198" t="s">
        <v>1</v>
      </c>
      <c r="F221" s="199" t="s">
        <v>328</v>
      </c>
      <c r="G221" s="196"/>
      <c r="H221" s="200">
        <v>21.7</v>
      </c>
      <c r="I221" s="201"/>
      <c r="J221" s="196"/>
      <c r="K221" s="196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120</v>
      </c>
      <c r="AU221" s="206" t="s">
        <v>80</v>
      </c>
      <c r="AV221" s="13" t="s">
        <v>80</v>
      </c>
      <c r="AW221" s="13" t="s">
        <v>30</v>
      </c>
      <c r="AX221" s="13" t="s">
        <v>78</v>
      </c>
      <c r="AY221" s="206" t="s">
        <v>111</v>
      </c>
    </row>
    <row r="222" spans="1:65" s="2" customFormat="1" ht="24.15" customHeight="1">
      <c r="A222" s="33"/>
      <c r="B222" s="34"/>
      <c r="C222" s="181" t="s">
        <v>329</v>
      </c>
      <c r="D222" s="181" t="s">
        <v>114</v>
      </c>
      <c r="E222" s="182" t="s">
        <v>330</v>
      </c>
      <c r="F222" s="183" t="s">
        <v>331</v>
      </c>
      <c r="G222" s="184" t="s">
        <v>155</v>
      </c>
      <c r="H222" s="185">
        <v>21.7</v>
      </c>
      <c r="I222" s="186"/>
      <c r="J222" s="187">
        <f>ROUND(I222*H222,2)</f>
        <v>0</v>
      </c>
      <c r="K222" s="188"/>
      <c r="L222" s="38"/>
      <c r="M222" s="189" t="s">
        <v>1</v>
      </c>
      <c r="N222" s="190" t="s">
        <v>38</v>
      </c>
      <c r="O222" s="70"/>
      <c r="P222" s="191">
        <f>O222*H222</f>
        <v>0</v>
      </c>
      <c r="Q222" s="191">
        <v>5E-05</v>
      </c>
      <c r="R222" s="191">
        <f>Q222*H222</f>
        <v>0.001085</v>
      </c>
      <c r="S222" s="191">
        <v>0</v>
      </c>
      <c r="T222" s="19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3" t="s">
        <v>118</v>
      </c>
      <c r="AT222" s="193" t="s">
        <v>114</v>
      </c>
      <c r="AU222" s="193" t="s">
        <v>80</v>
      </c>
      <c r="AY222" s="16" t="s">
        <v>111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6" t="s">
        <v>78</v>
      </c>
      <c r="BK222" s="194">
        <f>ROUND(I222*H222,2)</f>
        <v>0</v>
      </c>
      <c r="BL222" s="16" t="s">
        <v>118</v>
      </c>
      <c r="BM222" s="193" t="s">
        <v>332</v>
      </c>
    </row>
    <row r="223" spans="1:65" s="2" customFormat="1" ht="24.15" customHeight="1">
      <c r="A223" s="33"/>
      <c r="B223" s="34"/>
      <c r="C223" s="181" t="s">
        <v>333</v>
      </c>
      <c r="D223" s="181" t="s">
        <v>114</v>
      </c>
      <c r="E223" s="182" t="s">
        <v>334</v>
      </c>
      <c r="F223" s="183" t="s">
        <v>335</v>
      </c>
      <c r="G223" s="184" t="s">
        <v>155</v>
      </c>
      <c r="H223" s="185">
        <v>21.7</v>
      </c>
      <c r="I223" s="186"/>
      <c r="J223" s="187">
        <f>ROUND(I223*H223,2)</f>
        <v>0</v>
      </c>
      <c r="K223" s="188"/>
      <c r="L223" s="38"/>
      <c r="M223" s="189" t="s">
        <v>1</v>
      </c>
      <c r="N223" s="190" t="s">
        <v>38</v>
      </c>
      <c r="O223" s="70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3" t="s">
        <v>118</v>
      </c>
      <c r="AT223" s="193" t="s">
        <v>114</v>
      </c>
      <c r="AU223" s="193" t="s">
        <v>80</v>
      </c>
      <c r="AY223" s="16" t="s">
        <v>111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6" t="s">
        <v>78</v>
      </c>
      <c r="BK223" s="194">
        <f>ROUND(I223*H223,2)</f>
        <v>0</v>
      </c>
      <c r="BL223" s="16" t="s">
        <v>118</v>
      </c>
      <c r="BM223" s="193" t="s">
        <v>336</v>
      </c>
    </row>
    <row r="224" spans="1:65" s="2" customFormat="1" ht="33" customHeight="1">
      <c r="A224" s="33"/>
      <c r="B224" s="34"/>
      <c r="C224" s="181" t="s">
        <v>337</v>
      </c>
      <c r="D224" s="181" t="s">
        <v>114</v>
      </c>
      <c r="E224" s="182" t="s">
        <v>338</v>
      </c>
      <c r="F224" s="183" t="s">
        <v>339</v>
      </c>
      <c r="G224" s="184" t="s">
        <v>271</v>
      </c>
      <c r="H224" s="185">
        <v>1</v>
      </c>
      <c r="I224" s="186"/>
      <c r="J224" s="187">
        <f>ROUND(I224*H224,2)</f>
        <v>0</v>
      </c>
      <c r="K224" s="188"/>
      <c r="L224" s="38"/>
      <c r="M224" s="189" t="s">
        <v>1</v>
      </c>
      <c r="N224" s="190" t="s">
        <v>38</v>
      </c>
      <c r="O224" s="70"/>
      <c r="P224" s="191">
        <f>O224*H224</f>
        <v>0</v>
      </c>
      <c r="Q224" s="191">
        <v>1.61679</v>
      </c>
      <c r="R224" s="191">
        <f>Q224*H224</f>
        <v>1.61679</v>
      </c>
      <c r="S224" s="191">
        <v>0</v>
      </c>
      <c r="T224" s="19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3" t="s">
        <v>118</v>
      </c>
      <c r="AT224" s="193" t="s">
        <v>114</v>
      </c>
      <c r="AU224" s="193" t="s">
        <v>80</v>
      </c>
      <c r="AY224" s="16" t="s">
        <v>111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6" t="s">
        <v>78</v>
      </c>
      <c r="BK224" s="194">
        <f>ROUND(I224*H224,2)</f>
        <v>0</v>
      </c>
      <c r="BL224" s="16" t="s">
        <v>118</v>
      </c>
      <c r="BM224" s="193" t="s">
        <v>340</v>
      </c>
    </row>
    <row r="225" spans="2:63" s="12" customFormat="1" ht="22.8" customHeight="1">
      <c r="B225" s="165"/>
      <c r="C225" s="166"/>
      <c r="D225" s="167" t="s">
        <v>72</v>
      </c>
      <c r="E225" s="179" t="s">
        <v>341</v>
      </c>
      <c r="F225" s="179" t="s">
        <v>342</v>
      </c>
      <c r="G225" s="166"/>
      <c r="H225" s="166"/>
      <c r="I225" s="169"/>
      <c r="J225" s="180">
        <f>BK225</f>
        <v>0</v>
      </c>
      <c r="K225" s="166"/>
      <c r="L225" s="171"/>
      <c r="M225" s="172"/>
      <c r="N225" s="173"/>
      <c r="O225" s="173"/>
      <c r="P225" s="174">
        <f>SUM(P226:P236)</f>
        <v>0</v>
      </c>
      <c r="Q225" s="173"/>
      <c r="R225" s="174">
        <f>SUM(R226:R236)</f>
        <v>0</v>
      </c>
      <c r="S225" s="173"/>
      <c r="T225" s="175">
        <f>SUM(T226:T236)</f>
        <v>0</v>
      </c>
      <c r="AR225" s="176" t="s">
        <v>78</v>
      </c>
      <c r="AT225" s="177" t="s">
        <v>72</v>
      </c>
      <c r="AU225" s="177" t="s">
        <v>78</v>
      </c>
      <c r="AY225" s="176" t="s">
        <v>111</v>
      </c>
      <c r="BK225" s="178">
        <f>SUM(BK226:BK236)</f>
        <v>0</v>
      </c>
    </row>
    <row r="226" spans="1:65" s="2" customFormat="1" ht="21.75" customHeight="1">
      <c r="A226" s="33"/>
      <c r="B226" s="34"/>
      <c r="C226" s="181" t="s">
        <v>313</v>
      </c>
      <c r="D226" s="181" t="s">
        <v>114</v>
      </c>
      <c r="E226" s="182" t="s">
        <v>343</v>
      </c>
      <c r="F226" s="183" t="s">
        <v>344</v>
      </c>
      <c r="G226" s="184" t="s">
        <v>196</v>
      </c>
      <c r="H226" s="185">
        <v>642.039</v>
      </c>
      <c r="I226" s="186"/>
      <c r="J226" s="187">
        <f>ROUND(I226*H226,2)</f>
        <v>0</v>
      </c>
      <c r="K226" s="188"/>
      <c r="L226" s="38"/>
      <c r="M226" s="189" t="s">
        <v>1</v>
      </c>
      <c r="N226" s="190" t="s">
        <v>38</v>
      </c>
      <c r="O226" s="70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3" t="s">
        <v>118</v>
      </c>
      <c r="AT226" s="193" t="s">
        <v>114</v>
      </c>
      <c r="AU226" s="193" t="s">
        <v>80</v>
      </c>
      <c r="AY226" s="16" t="s">
        <v>111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6" t="s">
        <v>78</v>
      </c>
      <c r="BK226" s="194">
        <f>ROUND(I226*H226,2)</f>
        <v>0</v>
      </c>
      <c r="BL226" s="16" t="s">
        <v>118</v>
      </c>
      <c r="BM226" s="193" t="s">
        <v>345</v>
      </c>
    </row>
    <row r="227" spans="1:65" s="2" customFormat="1" ht="24.15" customHeight="1">
      <c r="A227" s="33"/>
      <c r="B227" s="34"/>
      <c r="C227" s="181" t="s">
        <v>346</v>
      </c>
      <c r="D227" s="181" t="s">
        <v>114</v>
      </c>
      <c r="E227" s="182" t="s">
        <v>347</v>
      </c>
      <c r="F227" s="183" t="s">
        <v>348</v>
      </c>
      <c r="G227" s="184" t="s">
        <v>196</v>
      </c>
      <c r="H227" s="185">
        <v>10914.663</v>
      </c>
      <c r="I227" s="186"/>
      <c r="J227" s="187">
        <f>ROUND(I227*H227,2)</f>
        <v>0</v>
      </c>
      <c r="K227" s="188"/>
      <c r="L227" s="38"/>
      <c r="M227" s="189" t="s">
        <v>1</v>
      </c>
      <c r="N227" s="190" t="s">
        <v>38</v>
      </c>
      <c r="O227" s="70"/>
      <c r="P227" s="191">
        <f>O227*H227</f>
        <v>0</v>
      </c>
      <c r="Q227" s="191">
        <v>0</v>
      </c>
      <c r="R227" s="191">
        <f>Q227*H227</f>
        <v>0</v>
      </c>
      <c r="S227" s="191">
        <v>0</v>
      </c>
      <c r="T227" s="19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3" t="s">
        <v>118</v>
      </c>
      <c r="AT227" s="193" t="s">
        <v>114</v>
      </c>
      <c r="AU227" s="193" t="s">
        <v>80</v>
      </c>
      <c r="AY227" s="16" t="s">
        <v>111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6" t="s">
        <v>78</v>
      </c>
      <c r="BK227" s="194">
        <f>ROUND(I227*H227,2)</f>
        <v>0</v>
      </c>
      <c r="BL227" s="16" t="s">
        <v>118</v>
      </c>
      <c r="BM227" s="193" t="s">
        <v>349</v>
      </c>
    </row>
    <row r="228" spans="2:51" s="13" customFormat="1" ht="10.2">
      <c r="B228" s="195"/>
      <c r="C228" s="196"/>
      <c r="D228" s="197" t="s">
        <v>120</v>
      </c>
      <c r="E228" s="196"/>
      <c r="F228" s="199" t="s">
        <v>350</v>
      </c>
      <c r="G228" s="196"/>
      <c r="H228" s="200">
        <v>10914.663</v>
      </c>
      <c r="I228" s="201"/>
      <c r="J228" s="196"/>
      <c r="K228" s="196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120</v>
      </c>
      <c r="AU228" s="206" t="s">
        <v>80</v>
      </c>
      <c r="AV228" s="13" t="s">
        <v>80</v>
      </c>
      <c r="AW228" s="13" t="s">
        <v>4</v>
      </c>
      <c r="AX228" s="13" t="s">
        <v>78</v>
      </c>
      <c r="AY228" s="206" t="s">
        <v>111</v>
      </c>
    </row>
    <row r="229" spans="1:65" s="2" customFormat="1" ht="37.8" customHeight="1">
      <c r="A229" s="33"/>
      <c r="B229" s="34"/>
      <c r="C229" s="181" t="s">
        <v>351</v>
      </c>
      <c r="D229" s="181" t="s">
        <v>114</v>
      </c>
      <c r="E229" s="182" t="s">
        <v>352</v>
      </c>
      <c r="F229" s="183" t="s">
        <v>353</v>
      </c>
      <c r="G229" s="184" t="s">
        <v>196</v>
      </c>
      <c r="H229" s="185">
        <v>372.654</v>
      </c>
      <c r="I229" s="186"/>
      <c r="J229" s="187">
        <f>ROUND(I229*H229,2)</f>
        <v>0</v>
      </c>
      <c r="K229" s="188"/>
      <c r="L229" s="38"/>
      <c r="M229" s="189" t="s">
        <v>1</v>
      </c>
      <c r="N229" s="190" t="s">
        <v>38</v>
      </c>
      <c r="O229" s="70"/>
      <c r="P229" s="191">
        <f>O229*H229</f>
        <v>0</v>
      </c>
      <c r="Q229" s="191">
        <v>0</v>
      </c>
      <c r="R229" s="191">
        <f>Q229*H229</f>
        <v>0</v>
      </c>
      <c r="S229" s="191">
        <v>0</v>
      </c>
      <c r="T229" s="19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3" t="s">
        <v>118</v>
      </c>
      <c r="AT229" s="193" t="s">
        <v>114</v>
      </c>
      <c r="AU229" s="193" t="s">
        <v>80</v>
      </c>
      <c r="AY229" s="16" t="s">
        <v>111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16" t="s">
        <v>78</v>
      </c>
      <c r="BK229" s="194">
        <f>ROUND(I229*H229,2)</f>
        <v>0</v>
      </c>
      <c r="BL229" s="16" t="s">
        <v>118</v>
      </c>
      <c r="BM229" s="193" t="s">
        <v>354</v>
      </c>
    </row>
    <row r="230" spans="2:51" s="13" customFormat="1" ht="10.2">
      <c r="B230" s="195"/>
      <c r="C230" s="196"/>
      <c r="D230" s="197" t="s">
        <v>120</v>
      </c>
      <c r="E230" s="198" t="s">
        <v>1</v>
      </c>
      <c r="F230" s="199" t="s">
        <v>355</v>
      </c>
      <c r="G230" s="196"/>
      <c r="H230" s="200">
        <v>356.641</v>
      </c>
      <c r="I230" s="201"/>
      <c r="J230" s="196"/>
      <c r="K230" s="196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120</v>
      </c>
      <c r="AU230" s="206" t="s">
        <v>80</v>
      </c>
      <c r="AV230" s="13" t="s">
        <v>80</v>
      </c>
      <c r="AW230" s="13" t="s">
        <v>30</v>
      </c>
      <c r="AX230" s="13" t="s">
        <v>73</v>
      </c>
      <c r="AY230" s="206" t="s">
        <v>111</v>
      </c>
    </row>
    <row r="231" spans="2:51" s="13" customFormat="1" ht="10.2">
      <c r="B231" s="195"/>
      <c r="C231" s="196"/>
      <c r="D231" s="197" t="s">
        <v>120</v>
      </c>
      <c r="E231" s="198" t="s">
        <v>1</v>
      </c>
      <c r="F231" s="199" t="s">
        <v>356</v>
      </c>
      <c r="G231" s="196"/>
      <c r="H231" s="200">
        <v>16.013</v>
      </c>
      <c r="I231" s="201"/>
      <c r="J231" s="196"/>
      <c r="K231" s="196"/>
      <c r="L231" s="202"/>
      <c r="M231" s="203"/>
      <c r="N231" s="204"/>
      <c r="O231" s="204"/>
      <c r="P231" s="204"/>
      <c r="Q231" s="204"/>
      <c r="R231" s="204"/>
      <c r="S231" s="204"/>
      <c r="T231" s="205"/>
      <c r="AT231" s="206" t="s">
        <v>120</v>
      </c>
      <c r="AU231" s="206" t="s">
        <v>80</v>
      </c>
      <c r="AV231" s="13" t="s">
        <v>80</v>
      </c>
      <c r="AW231" s="13" t="s">
        <v>30</v>
      </c>
      <c r="AX231" s="13" t="s">
        <v>73</v>
      </c>
      <c r="AY231" s="206" t="s">
        <v>111</v>
      </c>
    </row>
    <row r="232" spans="2:51" s="14" customFormat="1" ht="10.2">
      <c r="B232" s="207"/>
      <c r="C232" s="208"/>
      <c r="D232" s="197" t="s">
        <v>120</v>
      </c>
      <c r="E232" s="209" t="s">
        <v>1</v>
      </c>
      <c r="F232" s="210" t="s">
        <v>127</v>
      </c>
      <c r="G232" s="208"/>
      <c r="H232" s="211">
        <v>372.654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120</v>
      </c>
      <c r="AU232" s="217" t="s">
        <v>80</v>
      </c>
      <c r="AV232" s="14" t="s">
        <v>118</v>
      </c>
      <c r="AW232" s="14" t="s">
        <v>30</v>
      </c>
      <c r="AX232" s="14" t="s">
        <v>78</v>
      </c>
      <c r="AY232" s="217" t="s">
        <v>111</v>
      </c>
    </row>
    <row r="233" spans="1:65" s="2" customFormat="1" ht="44.25" customHeight="1">
      <c r="A233" s="33"/>
      <c r="B233" s="34"/>
      <c r="C233" s="181" t="s">
        <v>357</v>
      </c>
      <c r="D233" s="181" t="s">
        <v>114</v>
      </c>
      <c r="E233" s="182" t="s">
        <v>358</v>
      </c>
      <c r="F233" s="183" t="s">
        <v>359</v>
      </c>
      <c r="G233" s="184" t="s">
        <v>196</v>
      </c>
      <c r="H233" s="185">
        <v>257.596</v>
      </c>
      <c r="I233" s="186"/>
      <c r="J233" s="187">
        <f>ROUND(I233*H233,2)</f>
        <v>0</v>
      </c>
      <c r="K233" s="188"/>
      <c r="L233" s="38"/>
      <c r="M233" s="189" t="s">
        <v>1</v>
      </c>
      <c r="N233" s="190" t="s">
        <v>38</v>
      </c>
      <c r="O233" s="70"/>
      <c r="P233" s="191">
        <f>O233*H233</f>
        <v>0</v>
      </c>
      <c r="Q233" s="191">
        <v>0</v>
      </c>
      <c r="R233" s="191">
        <f>Q233*H233</f>
        <v>0</v>
      </c>
      <c r="S233" s="191">
        <v>0</v>
      </c>
      <c r="T233" s="19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3" t="s">
        <v>118</v>
      </c>
      <c r="AT233" s="193" t="s">
        <v>114</v>
      </c>
      <c r="AU233" s="193" t="s">
        <v>80</v>
      </c>
      <c r="AY233" s="16" t="s">
        <v>111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16" t="s">
        <v>78</v>
      </c>
      <c r="BK233" s="194">
        <f>ROUND(I233*H233,2)</f>
        <v>0</v>
      </c>
      <c r="BL233" s="16" t="s">
        <v>118</v>
      </c>
      <c r="BM233" s="193" t="s">
        <v>360</v>
      </c>
    </row>
    <row r="234" spans="2:51" s="13" customFormat="1" ht="10.2">
      <c r="B234" s="195"/>
      <c r="C234" s="196"/>
      <c r="D234" s="197" t="s">
        <v>120</v>
      </c>
      <c r="E234" s="198" t="s">
        <v>1</v>
      </c>
      <c r="F234" s="199" t="s">
        <v>361</v>
      </c>
      <c r="G234" s="196"/>
      <c r="H234" s="200">
        <v>257.596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120</v>
      </c>
      <c r="AU234" s="206" t="s">
        <v>80</v>
      </c>
      <c r="AV234" s="13" t="s">
        <v>80</v>
      </c>
      <c r="AW234" s="13" t="s">
        <v>30</v>
      </c>
      <c r="AX234" s="13" t="s">
        <v>78</v>
      </c>
      <c r="AY234" s="206" t="s">
        <v>111</v>
      </c>
    </row>
    <row r="235" spans="1:65" s="2" customFormat="1" ht="44.25" customHeight="1">
      <c r="A235" s="33"/>
      <c r="B235" s="34"/>
      <c r="C235" s="181" t="s">
        <v>362</v>
      </c>
      <c r="D235" s="181" t="s">
        <v>114</v>
      </c>
      <c r="E235" s="182" t="s">
        <v>363</v>
      </c>
      <c r="F235" s="183" t="s">
        <v>364</v>
      </c>
      <c r="G235" s="184" t="s">
        <v>196</v>
      </c>
      <c r="H235" s="185">
        <v>27.808</v>
      </c>
      <c r="I235" s="186"/>
      <c r="J235" s="187">
        <f>ROUND(I235*H235,2)</f>
        <v>0</v>
      </c>
      <c r="K235" s="188"/>
      <c r="L235" s="38"/>
      <c r="M235" s="189" t="s">
        <v>1</v>
      </c>
      <c r="N235" s="190" t="s">
        <v>38</v>
      </c>
      <c r="O235" s="70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3" t="s">
        <v>118</v>
      </c>
      <c r="AT235" s="193" t="s">
        <v>114</v>
      </c>
      <c r="AU235" s="193" t="s">
        <v>80</v>
      </c>
      <c r="AY235" s="16" t="s">
        <v>111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6" t="s">
        <v>78</v>
      </c>
      <c r="BK235" s="194">
        <f>ROUND(I235*H235,2)</f>
        <v>0</v>
      </c>
      <c r="BL235" s="16" t="s">
        <v>118</v>
      </c>
      <c r="BM235" s="193" t="s">
        <v>365</v>
      </c>
    </row>
    <row r="236" spans="2:51" s="13" customFormat="1" ht="10.2">
      <c r="B236" s="195"/>
      <c r="C236" s="196"/>
      <c r="D236" s="197" t="s">
        <v>120</v>
      </c>
      <c r="E236" s="198" t="s">
        <v>1</v>
      </c>
      <c r="F236" s="199" t="s">
        <v>366</v>
      </c>
      <c r="G236" s="196"/>
      <c r="H236" s="200">
        <v>27.808</v>
      </c>
      <c r="I236" s="201"/>
      <c r="J236" s="196"/>
      <c r="K236" s="196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120</v>
      </c>
      <c r="AU236" s="206" t="s">
        <v>80</v>
      </c>
      <c r="AV236" s="13" t="s">
        <v>80</v>
      </c>
      <c r="AW236" s="13" t="s">
        <v>30</v>
      </c>
      <c r="AX236" s="13" t="s">
        <v>78</v>
      </c>
      <c r="AY236" s="206" t="s">
        <v>111</v>
      </c>
    </row>
    <row r="237" spans="2:63" s="12" customFormat="1" ht="22.8" customHeight="1">
      <c r="B237" s="165"/>
      <c r="C237" s="166"/>
      <c r="D237" s="167" t="s">
        <v>72</v>
      </c>
      <c r="E237" s="179" t="s">
        <v>367</v>
      </c>
      <c r="F237" s="179" t="s">
        <v>368</v>
      </c>
      <c r="G237" s="166"/>
      <c r="H237" s="166"/>
      <c r="I237" s="169"/>
      <c r="J237" s="180">
        <f>BK237</f>
        <v>0</v>
      </c>
      <c r="K237" s="166"/>
      <c r="L237" s="171"/>
      <c r="M237" s="172"/>
      <c r="N237" s="173"/>
      <c r="O237" s="173"/>
      <c r="P237" s="174">
        <f>P238</f>
        <v>0</v>
      </c>
      <c r="Q237" s="173"/>
      <c r="R237" s="174">
        <f>R238</f>
        <v>0</v>
      </c>
      <c r="S237" s="173"/>
      <c r="T237" s="175">
        <f>T238</f>
        <v>0</v>
      </c>
      <c r="AR237" s="176" t="s">
        <v>78</v>
      </c>
      <c r="AT237" s="177" t="s">
        <v>72</v>
      </c>
      <c r="AU237" s="177" t="s">
        <v>78</v>
      </c>
      <c r="AY237" s="176" t="s">
        <v>111</v>
      </c>
      <c r="BK237" s="178">
        <f>BK238</f>
        <v>0</v>
      </c>
    </row>
    <row r="238" spans="1:65" s="2" customFormat="1" ht="24.15" customHeight="1">
      <c r="A238" s="33"/>
      <c r="B238" s="34"/>
      <c r="C238" s="181" t="s">
        <v>369</v>
      </c>
      <c r="D238" s="181" t="s">
        <v>114</v>
      </c>
      <c r="E238" s="182" t="s">
        <v>370</v>
      </c>
      <c r="F238" s="183" t="s">
        <v>371</v>
      </c>
      <c r="G238" s="184" t="s">
        <v>196</v>
      </c>
      <c r="H238" s="185">
        <v>327.95</v>
      </c>
      <c r="I238" s="186"/>
      <c r="J238" s="187">
        <f>ROUND(I238*H238,2)</f>
        <v>0</v>
      </c>
      <c r="K238" s="188"/>
      <c r="L238" s="38"/>
      <c r="M238" s="189" t="s">
        <v>1</v>
      </c>
      <c r="N238" s="190" t="s">
        <v>38</v>
      </c>
      <c r="O238" s="70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3" t="s">
        <v>118</v>
      </c>
      <c r="AT238" s="193" t="s">
        <v>114</v>
      </c>
      <c r="AU238" s="193" t="s">
        <v>80</v>
      </c>
      <c r="AY238" s="16" t="s">
        <v>111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6" t="s">
        <v>78</v>
      </c>
      <c r="BK238" s="194">
        <f>ROUND(I238*H238,2)</f>
        <v>0</v>
      </c>
      <c r="BL238" s="16" t="s">
        <v>118</v>
      </c>
      <c r="BM238" s="193" t="s">
        <v>372</v>
      </c>
    </row>
    <row r="239" spans="2:63" s="12" customFormat="1" ht="25.95" customHeight="1">
      <c r="B239" s="165"/>
      <c r="C239" s="166"/>
      <c r="D239" s="167" t="s">
        <v>72</v>
      </c>
      <c r="E239" s="168" t="s">
        <v>373</v>
      </c>
      <c r="F239" s="168" t="s">
        <v>374</v>
      </c>
      <c r="G239" s="166"/>
      <c r="H239" s="166"/>
      <c r="I239" s="169"/>
      <c r="J239" s="170">
        <f>BK239</f>
        <v>0</v>
      </c>
      <c r="K239" s="166"/>
      <c r="L239" s="171"/>
      <c r="M239" s="172"/>
      <c r="N239" s="173"/>
      <c r="O239" s="173"/>
      <c r="P239" s="174">
        <f>SUM(P240:P242)</f>
        <v>0</v>
      </c>
      <c r="Q239" s="173"/>
      <c r="R239" s="174">
        <f>SUM(R240:R242)</f>
        <v>0</v>
      </c>
      <c r="S239" s="173"/>
      <c r="T239" s="175">
        <f>SUM(T240:T242)</f>
        <v>0</v>
      </c>
      <c r="AR239" s="176" t="s">
        <v>142</v>
      </c>
      <c r="AT239" s="177" t="s">
        <v>72</v>
      </c>
      <c r="AU239" s="177" t="s">
        <v>73</v>
      </c>
      <c r="AY239" s="176" t="s">
        <v>111</v>
      </c>
      <c r="BK239" s="178">
        <f>SUM(BK240:BK242)</f>
        <v>0</v>
      </c>
    </row>
    <row r="240" spans="1:65" s="2" customFormat="1" ht="16.5" customHeight="1">
      <c r="A240" s="33"/>
      <c r="B240" s="34"/>
      <c r="C240" s="181" t="s">
        <v>375</v>
      </c>
      <c r="D240" s="181" t="s">
        <v>114</v>
      </c>
      <c r="E240" s="182" t="s">
        <v>376</v>
      </c>
      <c r="F240" s="183" t="s">
        <v>377</v>
      </c>
      <c r="G240" s="184" t="s">
        <v>378</v>
      </c>
      <c r="H240" s="185">
        <v>1</v>
      </c>
      <c r="I240" s="186"/>
      <c r="J240" s="187">
        <f>ROUND(I240*H240,2)</f>
        <v>0</v>
      </c>
      <c r="K240" s="188"/>
      <c r="L240" s="38"/>
      <c r="M240" s="189" t="s">
        <v>1</v>
      </c>
      <c r="N240" s="190" t="s">
        <v>38</v>
      </c>
      <c r="O240" s="70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3" t="s">
        <v>379</v>
      </c>
      <c r="AT240" s="193" t="s">
        <v>114</v>
      </c>
      <c r="AU240" s="193" t="s">
        <v>78</v>
      </c>
      <c r="AY240" s="16" t="s">
        <v>111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6" t="s">
        <v>78</v>
      </c>
      <c r="BK240" s="194">
        <f>ROUND(I240*H240,2)</f>
        <v>0</v>
      </c>
      <c r="BL240" s="16" t="s">
        <v>379</v>
      </c>
      <c r="BM240" s="193" t="s">
        <v>380</v>
      </c>
    </row>
    <row r="241" spans="1:65" s="2" customFormat="1" ht="24.15" customHeight="1">
      <c r="A241" s="33"/>
      <c r="B241" s="34"/>
      <c r="C241" s="181" t="s">
        <v>381</v>
      </c>
      <c r="D241" s="181" t="s">
        <v>114</v>
      </c>
      <c r="E241" s="182" t="s">
        <v>382</v>
      </c>
      <c r="F241" s="183" t="s">
        <v>383</v>
      </c>
      <c r="G241" s="184" t="s">
        <v>378</v>
      </c>
      <c r="H241" s="185">
        <v>1</v>
      </c>
      <c r="I241" s="186"/>
      <c r="J241" s="187">
        <f>ROUND(I241*H241,2)</f>
        <v>0</v>
      </c>
      <c r="K241" s="188"/>
      <c r="L241" s="38"/>
      <c r="M241" s="189" t="s">
        <v>1</v>
      </c>
      <c r="N241" s="190" t="s">
        <v>38</v>
      </c>
      <c r="O241" s="70"/>
      <c r="P241" s="191">
        <f>O241*H241</f>
        <v>0</v>
      </c>
      <c r="Q241" s="191">
        <v>0</v>
      </c>
      <c r="R241" s="191">
        <f>Q241*H241</f>
        <v>0</v>
      </c>
      <c r="S241" s="191">
        <v>0</v>
      </c>
      <c r="T241" s="19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3" t="s">
        <v>379</v>
      </c>
      <c r="AT241" s="193" t="s">
        <v>114</v>
      </c>
      <c r="AU241" s="193" t="s">
        <v>78</v>
      </c>
      <c r="AY241" s="16" t="s">
        <v>111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16" t="s">
        <v>78</v>
      </c>
      <c r="BK241" s="194">
        <f>ROUND(I241*H241,2)</f>
        <v>0</v>
      </c>
      <c r="BL241" s="16" t="s">
        <v>379</v>
      </c>
      <c r="BM241" s="193" t="s">
        <v>384</v>
      </c>
    </row>
    <row r="242" spans="1:65" s="2" customFormat="1" ht="16.5" customHeight="1">
      <c r="A242" s="33"/>
      <c r="B242" s="34"/>
      <c r="C242" s="181" t="s">
        <v>385</v>
      </c>
      <c r="D242" s="181" t="s">
        <v>114</v>
      </c>
      <c r="E242" s="182" t="s">
        <v>386</v>
      </c>
      <c r="F242" s="183" t="s">
        <v>387</v>
      </c>
      <c r="G242" s="184" t="s">
        <v>378</v>
      </c>
      <c r="H242" s="185">
        <v>1</v>
      </c>
      <c r="I242" s="186"/>
      <c r="J242" s="187">
        <f>ROUND(I242*H242,2)</f>
        <v>0</v>
      </c>
      <c r="K242" s="188"/>
      <c r="L242" s="38"/>
      <c r="M242" s="229" t="s">
        <v>1</v>
      </c>
      <c r="N242" s="230" t="s">
        <v>38</v>
      </c>
      <c r="O242" s="231"/>
      <c r="P242" s="232">
        <f>O242*H242</f>
        <v>0</v>
      </c>
      <c r="Q242" s="232">
        <v>0</v>
      </c>
      <c r="R242" s="232">
        <f>Q242*H242</f>
        <v>0</v>
      </c>
      <c r="S242" s="232">
        <v>0</v>
      </c>
      <c r="T242" s="233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3" t="s">
        <v>379</v>
      </c>
      <c r="AT242" s="193" t="s">
        <v>114</v>
      </c>
      <c r="AU242" s="193" t="s">
        <v>78</v>
      </c>
      <c r="AY242" s="16" t="s">
        <v>111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6" t="s">
        <v>78</v>
      </c>
      <c r="BK242" s="194">
        <f>ROUND(I242*H242,2)</f>
        <v>0</v>
      </c>
      <c r="BL242" s="16" t="s">
        <v>379</v>
      </c>
      <c r="BM242" s="193" t="s">
        <v>388</v>
      </c>
    </row>
    <row r="243" spans="1:31" s="2" customFormat="1" ht="6.9" customHeight="1">
      <c r="A243" s="33"/>
      <c r="B243" s="53"/>
      <c r="C243" s="54"/>
      <c r="D243" s="54"/>
      <c r="E243" s="54"/>
      <c r="F243" s="54"/>
      <c r="G243" s="54"/>
      <c r="H243" s="54"/>
      <c r="I243" s="54"/>
      <c r="J243" s="54"/>
      <c r="K243" s="54"/>
      <c r="L243" s="38"/>
      <c r="M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</sheetData>
  <sheetProtection algorithmName="SHA-512" hashValue="fWRpYYJ2LxJOLLticpYugEmfAq4lMEiRJjdEO27VGZIbQJlRQ5P5TeIJlH/m2fsolZAMTUZG3JbKEqfC25K9JQ==" saltValue="y9usw34kEc1AFqVYVUVA4iaoJAvDg3UpvyzpkYuLiH8w2mVz+zvIakuGZD62Bdsy3lY77INmUCKkF4BOrStSMw==" spinCount="100000" sheet="1" objects="1" scenarios="1" formatColumns="0" formatRows="0" autoFilter="0"/>
  <autoFilter ref="C120:K242"/>
  <mergeCells count="6">
    <mergeCell ref="L2:V2"/>
    <mergeCell ref="E7:H7"/>
    <mergeCell ref="E16:H16"/>
    <mergeCell ref="E25:H25"/>
    <mergeCell ref="E85:H85"/>
    <mergeCell ref="E113:H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dcterms:created xsi:type="dcterms:W3CDTF">2023-06-28T06:31:21Z</dcterms:created>
  <dcterms:modified xsi:type="dcterms:W3CDTF">2023-06-29T18:50:49Z</dcterms:modified>
  <cp:category/>
  <cp:version/>
  <cp:contentType/>
  <cp:contentStatus/>
</cp:coreProperties>
</file>