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.1. - Revitalizace toku" sheetId="2" r:id="rId2"/>
    <sheet name="SO.2. - Výstavba pozorova..." sheetId="3" r:id="rId3"/>
    <sheet name="SO.3. - Kácení" sheetId="4" r:id="rId4"/>
    <sheet name="VON - VON" sheetId="5" r:id="rId5"/>
  </sheets>
  <definedNames>
    <definedName name="_xlnm.Print_Area" localSheetId="0">'Rekapitulace stavby'!$D$4:$AO$76,'Rekapitulace stavby'!$C$82:$AQ$99</definedName>
    <definedName name="_xlnm._FilterDatabase" localSheetId="1" hidden="1">'SO.1. - Revitalizace toku'!$C$118:$L$229</definedName>
    <definedName name="_xlnm.Print_Area" localSheetId="1">'SO.1. - Revitalizace toku'!$C$4:$K$76,'SO.1. - Revitalizace toku'!$C$82:$K$100,'SO.1. - Revitalizace toku'!$C$106:$L$229</definedName>
    <definedName name="_xlnm._FilterDatabase" localSheetId="2" hidden="1">'SO.2. - Výstavba pozorova...'!$C$122:$L$246</definedName>
    <definedName name="_xlnm.Print_Area" localSheetId="2">'SO.2. - Výstavba pozorova...'!$C$4:$K$76,'SO.2. - Výstavba pozorova...'!$C$82:$K$104,'SO.2. - Výstavba pozorova...'!$C$110:$L$246</definedName>
    <definedName name="_xlnm._FilterDatabase" localSheetId="3" hidden="1">'SO.3. - Kácení'!$C$117:$L$218</definedName>
    <definedName name="_xlnm.Print_Area" localSheetId="3">'SO.3. - Kácení'!$C$4:$K$76,'SO.3. - Kácení'!$C$82:$K$99,'SO.3. - Kácení'!$C$105:$L$218</definedName>
    <definedName name="_xlnm._FilterDatabase" localSheetId="4" hidden="1">'VON - VON'!$C$115:$L$154</definedName>
    <definedName name="_xlnm.Print_Area" localSheetId="4">'VON - VON'!$C$4:$K$76,'VON - VON'!$C$82:$K$97,'VON - VON'!$C$103:$L$154</definedName>
    <definedName name="_xlnm.Print_Titles" localSheetId="0">'Rekapitulace stavby'!$92:$92</definedName>
    <definedName name="_xlnm.Print_Titles" localSheetId="1">'SO.1. - Revitalizace toku'!$118:$118</definedName>
    <definedName name="_xlnm.Print_Titles" localSheetId="2">'SO.2. - Výstavba pozorova...'!$122:$122</definedName>
    <definedName name="_xlnm.Print_Titles" localSheetId="3">'SO.3. - Kácení'!$117:$117</definedName>
    <definedName name="_xlnm.Print_Titles" localSheetId="4">'VON - VON'!$115:$115</definedName>
  </definedNames>
  <calcPr fullCalcOnLoad="1"/>
</workbook>
</file>

<file path=xl/sharedStrings.xml><?xml version="1.0" encoding="utf-8"?>
<sst xmlns="http://schemas.openxmlformats.org/spreadsheetml/2006/main" count="3903" uniqueCount="658">
  <si>
    <t>Export Komplet</t>
  </si>
  <si>
    <t/>
  </si>
  <si>
    <t>2.0</t>
  </si>
  <si>
    <t>ZAMOK</t>
  </si>
  <si>
    <t>False</t>
  </si>
  <si>
    <t>True</t>
  </si>
  <si>
    <t>{63caa8e0-3bc3-463a-8d9c-46a832ad6d99}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</si>
  <si>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</si>
  <si>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</si>
  <si>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</si>
  <si>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</si>
  <si>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</si>
  <si>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</si>
  <si>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</si>
  <si>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</si>
  <si>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5159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</si>
  <si>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</si>
  <si>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</si>
  <si>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Revitalizace Benešovského potoka</t>
  </si>
  <si>
    <t>KSO:</t>
  </si>
  <si>
    <t>CC-CZ:</t>
  </si>
  <si>
    <t>Místo:</t>
  </si>
  <si>
    <t>Benešov</t>
  </si>
  <si>
    <t>Datum:</t>
  </si>
  <si>
    <t>3. 2. 2023</t>
  </si>
  <si>
    <t>Zadavatel:</t>
  </si>
  <si>
    <t>IČ:</t>
  </si>
  <si>
    <t>Město Benešov</t>
  </si>
  <si>
    <t>DIČ:</t>
  </si>
  <si>
    <t>Uchazeč:</t>
  </si>
  <si>
    <t>Vyplň údaj</t>
  </si>
  <si>
    <t>Projektant:</t>
  </si>
  <si>
    <t>Jakub Selinger</t>
  </si>
  <si>
    <t>Zpracovatel:</t>
  </si>
  <si>
    <t>Vodohospodářský rozvoj a výstavba a.s.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</si>
  <si>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</si>
  <si>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</si>
  <si>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</si>
  <si>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</si>
  <si>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</si>
  <si>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</si>
  <si>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</si>
  <si>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</si>
  <si>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</si>
  <si>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</si>
  <si>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</si>
  <si>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</si>
  <si>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</si>
  <si>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</si>
  <si>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</si>
  <si>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</si>
  <si>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</si>
  <si>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</si>
  <si>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</si>
  <si>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</si>
  <si>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</si>
  <si>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</si>
  <si>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</si>
  <si>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</si>
  <si>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</si>
  <si>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</si>
  <si>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</si>
  <si>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</si>
  <si>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</si>
  <si>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</si>
  <si>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</si>
  <si>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</si>
  <si>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</si>
  <si>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</si>
  <si>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</si>
  <si>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</si>
  <si>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</si>
  <si>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</si>
  <si>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</si>
  <si>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</si>
  <si>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</si>
  <si>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</si>
  <si>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</si>
  <si>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</si>
  <si>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</si>
  <si>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</si>
  <si>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</si>
  <si>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</si>
  <si>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SO.1.</t>
  </si>
  <si>
    <t>Revitalizace toku</t>
  </si>
  <si>
    <t>STA</t>
  </si>
  <si>
    <t>1</t>
  </si>
  <si>
    <t>{5f35ac36-f203-44c8-8be8-24358c4bd396}</t>
  </si>
  <si>
    <t>2</t>
  </si>
  <si>
    <t>SO.2.</t>
  </si>
  <si>
    <t>Výstavba pozorovatelny</t>
  </si>
  <si>
    <t>{f6c16b2c-62ad-4e85-8442-fa26269297bc}</t>
  </si>
  <si>
    <t>SO.3.</t>
  </si>
  <si>
    <t>Kácení</t>
  </si>
  <si>
    <t>{c8a97db5-df50-426a-9400-aa4cd91a1e7e}</t>
  </si>
  <si>
    <t>VON</t>
  </si>
  <si>
    <t>{962703d2-2a56-4782-a1f8-9436570a5fa1}</t>
  </si>
  <si>
    <t>KRYCÍ LIST SOUPISU PRACÍ</t>
  </si>
  <si>
    <t>Objekt:</t>
  </si>
  <si>
    <t>SO.1. - Revitalizace toku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</si>
  <si>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</si>
  <si>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</si>
  <si>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</si>
  <si>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</si>
  <si>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</si>
  <si>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</si>
  <si>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</si>
  <si>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</si>
  <si>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</si>
  <si>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</si>
  <si>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</si>
  <si>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998 - Přesun hmot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</si>
  <si>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</si>
  <si>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</si>
  <si>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</si>
  <si>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</si>
  <si>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</si>
  <si>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</si>
  <si>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</si>
  <si>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</si>
  <si>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</si>
  <si>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</si>
  <si>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</si>
  <si>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</si>
  <si>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</si>
  <si>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</si>
  <si>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</si>
  <si>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</si>
  <si>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</si>
  <si>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</si>
  <si>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HSV</t>
  </si>
  <si>
    <t>Práce a dodávky HSV</t>
  </si>
  <si>
    <t>ROZPOCET</t>
  </si>
  <si>
    <t>Zemní práce</t>
  </si>
  <si>
    <t>K</t>
  </si>
  <si>
    <t>124153101</t>
  </si>
  <si>
    <t>Vykopávky pro koryta vodotečí v hornině třídy těžitelnosti I skupiny 1 a 2 objem do 1000 m3 strojně</t>
  </si>
  <si>
    <t>m3</t>
  </si>
  <si>
    <t>CS ÚRS 2023 01</t>
  </si>
  <si>
    <t>4</t>
  </si>
  <si>
    <t>-1683470259</t>
  </si>
  <si>
    <t>PP</t>
  </si>
  <si>
    <t>Vykopávky pro koryta vodotečí strojně v hornině třídy těžitelnosti I skupiny 1 a 2 přes 100 do 1 000 m3</t>
  </si>
  <si>
    <t>Online PSC</t>
  </si>
  <si>
    <t>https://podminky.urs.cz/item/CS_URS_2023_01/124153101</t>
  </si>
  <si>
    <t>VV</t>
  </si>
  <si>
    <t>"viz. D.2.3."</t>
  </si>
  <si>
    <t>"Výkop revitalizačního koryta"</t>
  </si>
  <si>
    <t>"průřezová plocha * vzdálenost"</t>
  </si>
  <si>
    <t>0.2*280</t>
  </si>
  <si>
    <t>122251105</t>
  </si>
  <si>
    <t>Odkopávky a prokopávky nezapažené v hornině třídy těžitelnosti I skupiny 3 objem do 1000 m3 strojně</t>
  </si>
  <si>
    <t>-396564689</t>
  </si>
  <si>
    <t>Odkopávky a prokopávky nezapažené strojně v hornině třídy těžitelnosti I skupiny 3 přes 500 do 1 000 m3</t>
  </si>
  <si>
    <t>https://podminky.urs.cz/item/CS_URS_2023_01/122251105</t>
  </si>
  <si>
    <t xml:space="preserve">"Objem výkopu z tůně 1" </t>
  </si>
  <si>
    <t>"vzorec pro objem komolého kuželu, viz. D.2.3."</t>
  </si>
  <si>
    <t>"S1 (plocha břehů)=358,5"</t>
  </si>
  <si>
    <t>"S2 (plocha dna)=53,3"</t>
  </si>
  <si>
    <t>"v (hloubka výkopu)=1,50"</t>
  </si>
  <si>
    <t>257,95</t>
  </si>
  <si>
    <t xml:space="preserve">"Objem výkopu z tůně 2" </t>
  </si>
  <si>
    <t>"S1 (plocha břehů)=181,3"</t>
  </si>
  <si>
    <t>"S2 (plocha dna)=17,1"</t>
  </si>
  <si>
    <t>84,12</t>
  </si>
  <si>
    <t xml:space="preserve">"Objem výkopu z tůně 3" </t>
  </si>
  <si>
    <t>"S1 (plocha břehů)=152,4"</t>
  </si>
  <si>
    <t>"S2 (plocha dna)=4,9"</t>
  </si>
  <si>
    <t>65,29</t>
  </si>
  <si>
    <t xml:space="preserve">"Objem výkopu z tůně 4" </t>
  </si>
  <si>
    <t>"S1 (plocha břehů)=222"</t>
  </si>
  <si>
    <t>"S2 (plocha dna)=17"</t>
  </si>
  <si>
    <t>108,94</t>
  </si>
  <si>
    <t>"Výkop zeminy okolo mokřadu u silnice s přesunem do plochy v mokřadu"</t>
  </si>
  <si>
    <t>"Plocha odkopu * hloubka průměrná"</t>
  </si>
  <si>
    <t>"Plocha odkopu=126,43"</t>
  </si>
  <si>
    <t>"Průměrná hloubka=0,55"</t>
  </si>
  <si>
    <t>69,59</t>
  </si>
  <si>
    <t>"Mínus stávající koryto v plochách tůní"</t>
  </si>
  <si>
    <t>-74.87</t>
  </si>
  <si>
    <t>"Výkop zeminy pro umístění přehrážek"</t>
  </si>
  <si>
    <t>"(průměrná plocha výkopu * šířka výkopu)*počet přehrážek</t>
  </si>
  <si>
    <t>(4.5*2)*13</t>
  </si>
  <si>
    <t>Součet</t>
  </si>
  <si>
    <t>3</t>
  </si>
  <si>
    <t>162251102</t>
  </si>
  <si>
    <t>Vodorovné přemístění přes 20 do 50 m výkopku/sypaniny z horniny třídy těžitelnosti I skupiny 1 až 3</t>
  </si>
  <si>
    <t>907920535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</si>
  <si>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</si>
  <si>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https://podminky.urs.cz/item/CS_URS_2023_01/162251102</t>
  </si>
  <si>
    <t>"Přesun zeminy pro zásyp Benešovského potoka v prostoru louky"</t>
  </si>
  <si>
    <t>"výkop koryta + výkop tůní - zásyp do koryta za potrubím"</t>
  </si>
  <si>
    <t>511,02+56-111,59</t>
  </si>
  <si>
    <t>162351103</t>
  </si>
  <si>
    <t>Vodorovné přemístění přes 50 do 500 m výkopku/sypaniny z horniny třídy těžitelnosti I skupiny 1 až 3</t>
  </si>
  <si>
    <t>1060274393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</si>
  <si>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</si>
  <si>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https://podminky.urs.cz/item/CS_URS_2023_01/162351103</t>
  </si>
  <si>
    <t>"Přesun zeminy pro zásyp Benešovského potoka za potrubím s ponecháním koryta revitalizačního včetně přesunu zeminy z protějšího břehu"</t>
  </si>
  <si>
    <t>"plocha zásypu * vztažná  vzdálenost zásypu"</t>
  </si>
  <si>
    <t>111,59</t>
  </si>
  <si>
    <t>5</t>
  </si>
  <si>
    <t>174151101</t>
  </si>
  <si>
    <t>Zásyp jam, šachet rýh nebo kolem objektů sypaninou se zhutněním</t>
  </si>
  <si>
    <t>166129916</t>
  </si>
  <si>
    <t>Zásyp sypaninou z jakékoliv horniny strojně s uložením výkopku ve vrstvách se zhutněním jam, šachet, rýh nebo kolem objektů v těchto vykopávkách</t>
  </si>
  <si>
    <t>https://podminky.urs.cz/item/CS_URS_2023_01/174151101</t>
  </si>
  <si>
    <t>"Zásyp Benešovského potoka na louce"</t>
  </si>
  <si>
    <t>388,17</t>
  </si>
  <si>
    <t>"Zásyp zeminou  mokřadu u silnice s přesunem do plochy v mokřadu"</t>
  </si>
  <si>
    <t>"možnost umístění přebytečných zemin ze stavby"</t>
  </si>
  <si>
    <t>67,26</t>
  </si>
  <si>
    <t>6</t>
  </si>
  <si>
    <t>463212121</t>
  </si>
  <si>
    <t>Rovnanina z lomového kamene upraveného s vyplněním spár těženým kamenivem</t>
  </si>
  <si>
    <t>-1715220867</t>
  </si>
  <si>
    <t>Rovnanina z lomového kamene upraveného, tříděného jakékoliv tloušťky rovnaniny s vyplněním spár a dutin těženým kamenivem</t>
  </si>
  <si>
    <t>https://podminky.urs.cz/item/CS_URS_2023_01/463212121</t>
  </si>
  <si>
    <t>"viz. C.2. a C.3."</t>
  </si>
  <si>
    <t>"rovnanina 80 až 200kg"</t>
  </si>
  <si>
    <t>"Půdorysná plocha konstrukce * mocnost konstrukce"</t>
  </si>
  <si>
    <t>30,83*0,4</t>
  </si>
  <si>
    <t>7</t>
  </si>
  <si>
    <t>R_5159_01</t>
  </si>
  <si>
    <t>Montáž přehrážky</t>
  </si>
  <si>
    <t>ks</t>
  </si>
  <si>
    <t>1619998466</t>
  </si>
  <si>
    <t>Dřevěná přehrážka</t>
  </si>
  <si>
    <t>P</t>
  </si>
  <si>
    <t>Poznámka k položce:
Přehrážka do zásypu potoka
- kulatina smrková, o průměru D 200 mm
- vruty 5 x 200 mm
- rozložitelná geotextilie
Přehrážka do přelivu
- kulatina hraněná o délce 10 m do vrchní části o průměru D 400 mm
- kulatina hraněná o délce 8 m pod vrchní kulatinou o průměru D 400 mm
- rozložitelná geotextilie
Přehrážka tesnící na odtoku z přelivu
- kulatina hraněná o délce 8 m o průměru D 400 mm
- rozložitelná geotextilie</t>
  </si>
  <si>
    <t>"Viz. D.1., D.2.3."</t>
  </si>
  <si>
    <t>"3ks přehrážek z kulatiny o průměru 0.2m umístěných do zásypu Benešovského potoka"</t>
  </si>
  <si>
    <t>13</t>
  </si>
  <si>
    <t>8</t>
  </si>
  <si>
    <t>M</t>
  </si>
  <si>
    <t>RM_5159_02</t>
  </si>
  <si>
    <t>Řezivo pro desky z kulatiny přehrážek</t>
  </si>
  <si>
    <t>m2</t>
  </si>
  <si>
    <t>405757770</t>
  </si>
  <si>
    <t>Řezivo pro dřevěnné desky přehrážek typu B. Kulatina</t>
  </si>
  <si>
    <t>"Viz.: D.1.a D.2.2."</t>
  </si>
  <si>
    <t>"Počet přehrážek * Plocha kulatin průměru 0.2m pro provedení přehrážek typu B*prořez"(13*3,3)*1.1</t>
  </si>
  <si>
    <t>9</t>
  </si>
  <si>
    <t>171153101</t>
  </si>
  <si>
    <t>Zemní hrázky melioračních kanálů z horniny třídy těžitelnosti I a II skupiny 1 až 4</t>
  </si>
  <si>
    <t>-353064977</t>
  </si>
  <si>
    <t>Zemní hrázky přívodních a odpadních melioračních kanálů zhutňované po vrstvách tloušťky 200 mm s přemístěním sypaniny do 20 m nebo s jejím přehozením do 3 m z hornin třídy těžitelnosti I a II, skupiny 1 až 4</t>
  </si>
  <si>
    <t>https://podminky.urs.cz/item/CS_URS_2023_01/171153101</t>
  </si>
  <si>
    <t>"Zásyp zeminou po umístění přehrážek"</t>
  </si>
  <si>
    <t>998</t>
  </si>
  <si>
    <t>Přesun hmot</t>
  </si>
  <si>
    <t>10</t>
  </si>
  <si>
    <t>998332011</t>
  </si>
  <si>
    <t>Přesun hmot pro úpravy vodních toků a kanály</t>
  </si>
  <si>
    <t>t</t>
  </si>
  <si>
    <t>727855054</t>
  </si>
  <si>
    <t>Přesun hmot pro úpravy vodních toků a kanály, hráze rybníků apod. dopravní vzdálenost do 500 m</t>
  </si>
  <si>
    <t>https://podminky.urs.cz/item/CS_URS_2023_01/998332011</t>
  </si>
  <si>
    <t>SO.2. - Výstavba pozorovatelny</t>
  </si>
  <si>
    <t xml:space="preserve">    2 - Zakládání</t>
  </si>
  <si>
    <t>PSV - Práce a dodávky PSV</t>
  </si>
  <si>
    <t xml:space="preserve">    711 - Izolace proti vodě, vlhkosti a plynům</t>
  </si>
  <si>
    <t xml:space="preserve">    762 - Konstrukce tesařské</t>
  </si>
  <si>
    <t xml:space="preserve">    783 - Dokončovací práce - nátěry</t>
  </si>
  <si>
    <t>122251101</t>
  </si>
  <si>
    <t>Odkopávky a prokopávky nezapažené v hornině třídy těžitelnosti I skupiny 3 objem do 20 m3 strojně</t>
  </si>
  <si>
    <t>-1298072825</t>
  </si>
  <si>
    <t>Odkopávky a prokopávky nezapažené strojně v hornině třídy těžitelnosti I skupiny 3 do 20 m3</t>
  </si>
  <si>
    <t>https://podminky.urs.cz/item/CS_URS_2023_01/122251101</t>
  </si>
  <si>
    <t>"Výkop pro základové patky"</t>
  </si>
  <si>
    <t>(0.5*1)*8</t>
  </si>
  <si>
    <t>174111101</t>
  </si>
  <si>
    <t>Zásyp jam, šachet rýh nebo kolem objektů sypaninou se zhutněním ručně</t>
  </si>
  <si>
    <t>9776325</t>
  </si>
  <si>
    <t>Zásyp sypaninou z jakékoliv horniny ručně s uložením výkopku ve vrstvách se zhutněním jam, šachet, rýh nebo kolem objektů v těchto vykopávkách</t>
  </si>
  <si>
    <t>https://podminky.urs.cz/item/CS_URS_2023_01/174111101</t>
  </si>
  <si>
    <t>"Zásyp okolo základových patek"</t>
  </si>
  <si>
    <t>"objem odkopávky - objem patek - objem tvárnic"</t>
  </si>
  <si>
    <t>4-1-1.272</t>
  </si>
  <si>
    <t>181911101</t>
  </si>
  <si>
    <t>Úprava pláně v hornině třídy těžitelnosti I skupiny 1 až 2 bez zhutnění ručně</t>
  </si>
  <si>
    <t>542028944</t>
  </si>
  <si>
    <t>Úprava pláně vyrovnáním výškových rozdílů ručně v hornině třídy těžitelnosti I skupiny 1 a 2 bez zhutnění</t>
  </si>
  <si>
    <t>https://podminky.urs.cz/item/CS_URS_2023_01/181911101</t>
  </si>
  <si>
    <t>"Rozprostření zeminy přebývající v prostoru okolo pozorovatelny"</t>
  </si>
  <si>
    <t>"Celkem přebytečné zeminy z výkopku základů= 2.272 m3"</t>
  </si>
  <si>
    <t>"Při vrstvě 9 cm přibližně je plocha rozprostření" 25</t>
  </si>
  <si>
    <t>Zakládání</t>
  </si>
  <si>
    <t>275313511</t>
  </si>
  <si>
    <t>Základové patky z betonu tř. C 12/15</t>
  </si>
  <si>
    <t>807467960</t>
  </si>
  <si>
    <t>Základy z betonu prostého patky a bloky z betonu kamenem neprokládaného tř. C 12/15</t>
  </si>
  <si>
    <t>https://podminky.urs.cz/item/CS_URS_2023_01/275313511</t>
  </si>
  <si>
    <t>"Zákaldové patky pro pozorovatelnu celkem 8x"</t>
  </si>
  <si>
    <t>(0.5*0.5*0.5)*8</t>
  </si>
  <si>
    <t>279113144</t>
  </si>
  <si>
    <t>Základová zeď tl přes 250 do 300 mm z tvárnic ztraceného bednění včetně výplně z betonu tř. C 20/25</t>
  </si>
  <si>
    <t>-1102646158</t>
  </si>
  <si>
    <t>Základové zdi z tvárnic ztraceného bednění včetně výplně z betonu bez zvláštních nároků na vliv prostředí třídy C 20/25, tloušťky zdiva přes 250 do 300 mm</t>
  </si>
  <si>
    <t>https://podminky.urs.cz/item/CS_URS_2023_01/279113144</t>
  </si>
  <si>
    <t>"Základové patky ze ztraceného bednění celkem 8ks"</t>
  </si>
  <si>
    <t>(0.53*0.3)*8</t>
  </si>
  <si>
    <t>R_5159_03</t>
  </si>
  <si>
    <t>kotevní patka tvaru U široká 140x140x4,0 20x400mm</t>
  </si>
  <si>
    <t>kus</t>
  </si>
  <si>
    <t>32</t>
  </si>
  <si>
    <t>16</t>
  </si>
  <si>
    <t>980835163</t>
  </si>
  <si>
    <t>kotevní patka tvaru U široká 140x120x4,0 20x400mm</t>
  </si>
  <si>
    <t>PSV</t>
  </si>
  <si>
    <t>Práce a dodávky PSV</t>
  </si>
  <si>
    <t>711</t>
  </si>
  <si>
    <t>Izolace proti vodě, vlhkosti a plynům</t>
  </si>
  <si>
    <t>711151101</t>
  </si>
  <si>
    <t>Provedení izolace proti zemní vlhkosti vodorovné hydroizolační rohoží bentonitovou</t>
  </si>
  <si>
    <t>1411068365</t>
  </si>
  <si>
    <t>Provedení izolace proti zemní vlhkosti bentonitovou rohoží na ploše vodorovné V</t>
  </si>
  <si>
    <t>https://podminky.urs.cz/item/CS_URS_2023_01/711151101</t>
  </si>
  <si>
    <t>3.64*0.14</t>
  </si>
  <si>
    <t>BTX.40000004</t>
  </si>
  <si>
    <t>IPA V60 S35 (role/10m2)</t>
  </si>
  <si>
    <t>1113013683</t>
  </si>
  <si>
    <t>0.510</t>
  </si>
  <si>
    <t>762</t>
  </si>
  <si>
    <t>Konstrukce tesařské</t>
  </si>
  <si>
    <t>762112110</t>
  </si>
  <si>
    <t>Montáž tesařských stěn na hladko z hraněného řeziva průřezové pl do 120 cm2</t>
  </si>
  <si>
    <t>m</t>
  </si>
  <si>
    <t>248531540</t>
  </si>
  <si>
    <t>Montáž konstrukce stěn a příček na hladko (bez zářezů) z hraněného a polohraněného řeziva, průřezové plochy do 120 cm2</t>
  </si>
  <si>
    <t>https://podminky.urs.cz/item/CS_URS_2023_01/762112110</t>
  </si>
  <si>
    <t>"Profil 100x100 viz. výpis řeziva"</t>
  </si>
  <si>
    <t>1.5+1.6+3.6+21.85+9.6+9.9+11</t>
  </si>
  <si>
    <t>60512125</t>
  </si>
  <si>
    <t>hranol stavební řezivo průřezu do 120cm2 do dl 6m</t>
  </si>
  <si>
    <t>1682500929</t>
  </si>
  <si>
    <t>0.5875*1.1"prořez"</t>
  </si>
  <si>
    <t>11</t>
  </si>
  <si>
    <t>762112120</t>
  </si>
  <si>
    <t>Montáž tesařských stěn na hladko z hraněného řeziva průřezové pl přes 120 do 224 cm2</t>
  </si>
  <si>
    <t>-1327044259</t>
  </si>
  <si>
    <t>Montáž konstrukce stěn a příček na hladko (bez zářezů) z hraněného a polohraněného řeziva, průřezové plochy přes 120 do 224 cm2</t>
  </si>
  <si>
    <t>https://podminky.urs.cz/item/CS_URS_2023_01/762112120</t>
  </si>
  <si>
    <t>"Profil 140x140 viz. výpis řeziva"</t>
  </si>
  <si>
    <t>7.2+2.8+12</t>
  </si>
  <si>
    <t>12</t>
  </si>
  <si>
    <t>60512130</t>
  </si>
  <si>
    <t>hranol stavební řezivo průřezu do 224cm2 do dl 6m</t>
  </si>
  <si>
    <t>-857389310</t>
  </si>
  <si>
    <t>0.4312*1.1"prořez"</t>
  </si>
  <si>
    <t>762112130</t>
  </si>
  <si>
    <t>Montáž tesařských stěn na hladko z hraněného řeziva průřezové pl přes 224 do 288 cm2</t>
  </si>
  <si>
    <t>443879772</t>
  </si>
  <si>
    <t>Montáž konstrukce stěn a příček na hladko (bez zářezů) z hraněného a polohraněného řeziva, průřezové plochy přes 224 do 288 cm2</t>
  </si>
  <si>
    <t>https://podminky.urs.cz/item/CS_URS_2023_01/762112130</t>
  </si>
  <si>
    <t>"Profil 140x200 viz. výpis řeziva"</t>
  </si>
  <si>
    <t>23.1</t>
  </si>
  <si>
    <t>14</t>
  </si>
  <si>
    <t>60512135</t>
  </si>
  <si>
    <t>hranol stavební řezivo průřezu do 288cm2 do dl 6m</t>
  </si>
  <si>
    <t>-2095574471</t>
  </si>
  <si>
    <t>0.6468*1.1"prořez"</t>
  </si>
  <si>
    <t>R_5159_18</t>
  </si>
  <si>
    <t>Spojovací prostředky pro montáž hranolů, schodiště a zábradlí</t>
  </si>
  <si>
    <t>-725837676</t>
  </si>
  <si>
    <t>762211140</t>
  </si>
  <si>
    <t>Montáž schodiště přímočarého z fošen bez podstupnice š ramene přes 1 do 1,5 m</t>
  </si>
  <si>
    <t>-1625312586</t>
  </si>
  <si>
    <t>Montáž schodiště přímočarého bez podstupnic, šířka ramene přes 1,00 do 1,50 m, stupně z fošen</t>
  </si>
  <si>
    <t>https://podminky.urs.cz/item/CS_URS_2023_01/762211140</t>
  </si>
  <si>
    <t>"Profil 80x300 schodnice viz. výpis řeziva"</t>
  </si>
  <si>
    <t>11.4</t>
  </si>
  <si>
    <t>"Profil 50x300 schody viz. výpis řeziva"</t>
  </si>
  <si>
    <t>27</t>
  </si>
  <si>
    <t>17</t>
  </si>
  <si>
    <t>60511135</t>
  </si>
  <si>
    <t>řezivo stavební fošny prismované středové š přes 220mm dl 2-5m</t>
  </si>
  <si>
    <t>-805079150</t>
  </si>
  <si>
    <t>0.2736</t>
  </si>
  <si>
    <t>0.4050</t>
  </si>
  <si>
    <t>18</t>
  </si>
  <si>
    <t>762222141</t>
  </si>
  <si>
    <t>Montáž zábradlí rovného osové vzdálenosti sloupků do 1500 mm</t>
  </si>
  <si>
    <t>645634086</t>
  </si>
  <si>
    <t>Montáž zábradlí osové vzdálenosti sloupků do 1500 mm rovného</t>
  </si>
  <si>
    <t>https://podminky.urs.cz/item/CS_URS_2023_01/762222141</t>
  </si>
  <si>
    <t>4.28+4.28+3.28+3.28+3.28+0.710+0.710</t>
  </si>
  <si>
    <t>19</t>
  </si>
  <si>
    <t>762295001</t>
  </si>
  <si>
    <t>Spojovací prostředky pro montáž schodiště a zábradlí</t>
  </si>
  <si>
    <t>1555442443</t>
  </si>
  <si>
    <t>Spojovací prostředky schodišť a zábradlí hřebíky, svory, fixační prkna, vruty</t>
  </si>
  <si>
    <t>https://podminky.urs.cz/item/CS_URS_2023_01/762295001</t>
  </si>
  <si>
    <t>0.679+0.229</t>
  </si>
  <si>
    <t>20</t>
  </si>
  <si>
    <t>60514106</t>
  </si>
  <si>
    <t>řezivo jehličnaté lať pevnostní třída S10-13 průřez 40x60mm</t>
  </si>
  <si>
    <t>1450626183</t>
  </si>
  <si>
    <t>"Viz. výpis řeziva"</t>
  </si>
  <si>
    <t>0.0245+0.0019+0.0058+0.0739+0.0581+0.023+0.0418</t>
  </si>
  <si>
    <t>762952012</t>
  </si>
  <si>
    <t>Montáž teras z prken š přes 90 do 120 mm z dřevin tvrdých šroubovaných broušených bez povrchové úpravy</t>
  </si>
  <si>
    <t>-1102211745</t>
  </si>
  <si>
    <t>Montáž terasy nášlapné vrstvy z prken z dřevin tvrdých nebo neobyčejně tvrdých, s broušením, omytím a kartáčováním, bez povrchové úpravy, spojovaných šroubováním, šířky přes 90 do 120 mm</t>
  </si>
  <si>
    <t>https://podminky.urs.cz/item/CS_URS_2023_01/762952012</t>
  </si>
  <si>
    <t>"Plocha pochozí plochy"</t>
  </si>
  <si>
    <t>3.28*3.28</t>
  </si>
  <si>
    <t>22</t>
  </si>
  <si>
    <t>60556101</t>
  </si>
  <si>
    <t>řezivo dubové sušené tl 50mm</t>
  </si>
  <si>
    <t>-963088836</t>
  </si>
  <si>
    <t>"viz. Výpis řeziva"</t>
  </si>
  <si>
    <t>0.3795</t>
  </si>
  <si>
    <t>23</t>
  </si>
  <si>
    <t>153851131</t>
  </si>
  <si>
    <t>Ztužující ocelová táhla D do 20 mm</t>
  </si>
  <si>
    <t>-2132998785</t>
  </si>
  <si>
    <t>Ztužující táhla z oceli průměru od 0 do 20 mm</t>
  </si>
  <si>
    <t>https://podminky.urs.cz/item/CS_URS_2023_01/153851131</t>
  </si>
  <si>
    <t>"Ocelové táhlo průměru 7,1 mm bude žárově pozinkováno, ztažení konstrukce pozorovatelny na 4 bocích"</t>
  </si>
  <si>
    <t>"délka 1 táhla * počet kusů celkem"</t>
  </si>
  <si>
    <t>4.3*8</t>
  </si>
  <si>
    <t>783</t>
  </si>
  <si>
    <t>Dokončovací práce - nátěry</t>
  </si>
  <si>
    <t>24</t>
  </si>
  <si>
    <t>783223021</t>
  </si>
  <si>
    <t>Napouštěcí dvojnásobný akrylátový biocidní nátěr tesařských prvků nezabudovaných do konstrukce</t>
  </si>
  <si>
    <t>228755471</t>
  </si>
  <si>
    <t>Preventivní napouštěcí nátěr tesařských prvků proti dřevokazným houbám, hmyzu a plísním nezabudovaných do konstrukce dvojnásobný akrylátový</t>
  </si>
  <si>
    <t>https://podminky.urs.cz/item/CS_URS_2023_01/783223021</t>
  </si>
  <si>
    <t>"Plocha pochozí+plocha schodiště+plocha hranolů stojných+plocha zábradlí to celé x2 oboustraně!"</t>
  </si>
  <si>
    <t>((3.28*3.28)+4.28*1.5+(2.99*0.14)*4+(1.25*3.28)*3+(1.25*0.71)*2+(1.25*4.28)*2)*2</t>
  </si>
  <si>
    <t>25</t>
  </si>
  <si>
    <t>CLL.S1023AC0020L8K</t>
  </si>
  <si>
    <t>lak lazurovací na dřevo LUSONOL 0020 kaštan S 1023 bal.8l</t>
  </si>
  <si>
    <t>2032276822</t>
  </si>
  <si>
    <t>26</t>
  </si>
  <si>
    <t>998762101</t>
  </si>
  <si>
    <t>Přesun hmot tonážní pro kce tesařské v objektech v do 6 m</t>
  </si>
  <si>
    <t>159600846</t>
  </si>
  <si>
    <t>Přesun hmot pro konstrukce tesařské stanovený z hmotnosti přesunovaného materiálu vodorovná dopravní vzdálenost do 50 m v objektech výšky do 6 m</t>
  </si>
  <si>
    <t>https://podminky.urs.cz/item/CS_URS_2023_01/998762101</t>
  </si>
  <si>
    <t>SO.3. - Kácení</t>
  </si>
  <si>
    <t>111251103</t>
  </si>
  <si>
    <t>Odstranění křovin a stromů průměru kmene do 100 mm i s kořeny sklonu terénu do 1:5 z celkové plochy přes 500 m2 strojně</t>
  </si>
  <si>
    <t>661960774</t>
  </si>
  <si>
    <t>Odstranění křovin a stromů s odstraněním kořenů strojně průměru kmene do 100 mm v rovině nebo ve svahu sklonu terénu do 1:5, při celkové ploše přes 500 m2</t>
  </si>
  <si>
    <t>https://podminky.urs.cz/item/CS_URS_2023_01/111251103</t>
  </si>
  <si>
    <t>112101101</t>
  </si>
  <si>
    <t>Odstranění stromů listnatých průměru kmene přes 100 do 300 mm</t>
  </si>
  <si>
    <t>-1682562024</t>
  </si>
  <si>
    <t>Odstranění stromů s odřezáním kmene a s odvětvením listnatých, průměru kmene přes 100 do 300 mm</t>
  </si>
  <si>
    <t>https://podminky.urs.cz/item/CS_URS_2023_01/112101101</t>
  </si>
  <si>
    <t>112101102</t>
  </si>
  <si>
    <t>Odstranění stromů listnatých průměru kmene přes 300 do 500 mm</t>
  </si>
  <si>
    <t>1691205785</t>
  </si>
  <si>
    <t>Odstranění stromů s odřezáním kmene a s odvětvením listnatých, průměru kmene přes 300 do 500 mm</t>
  </si>
  <si>
    <t>https://podminky.urs.cz/item/CS_URS_2023_01/112101102</t>
  </si>
  <si>
    <t>112101103</t>
  </si>
  <si>
    <t>Odstranění stromů listnatých průměru kmene přes 500 do 700 mm</t>
  </si>
  <si>
    <t>1486664572</t>
  </si>
  <si>
    <t>Odstranění stromů s odřezáním kmene a s odvětvením listnatých, průměru kmene přes 500 do 700 mm</t>
  </si>
  <si>
    <t>https://podminky.urs.cz/item/CS_URS_2023_01/112101103</t>
  </si>
  <si>
    <t>112101104</t>
  </si>
  <si>
    <t>Odstranění stromů listnatých průměru kmene přes 700 do 900 mm</t>
  </si>
  <si>
    <t>1599782229</t>
  </si>
  <si>
    <t>Odstranění stromů s odřezáním kmene a s odvětvením listnatých, průměru kmene přes 700 do 900 mm</t>
  </si>
  <si>
    <t>https://podminky.urs.cz/item/CS_URS_2023_01/112101104</t>
  </si>
  <si>
    <t>112101105</t>
  </si>
  <si>
    <t>Odstranění stromů listnatých průměru kmene přes 900 do 1100 mm</t>
  </si>
  <si>
    <t>2002505430</t>
  </si>
  <si>
    <t>Odstranění stromů s odřezáním kmene a s odvětvením listnatých, průměru kmene přes 900 do 1100 mm</t>
  </si>
  <si>
    <t>https://podminky.urs.cz/item/CS_URS_2023_01/112101105</t>
  </si>
  <si>
    <t>112101106</t>
  </si>
  <si>
    <t>Odstranění stromů listnatých průměru kmene přes 1100 do 1300 mm</t>
  </si>
  <si>
    <t>622604937</t>
  </si>
  <si>
    <t>Odstranění stromů s odřezáním kmene a s odvětvením listnatých, průměru kmene přes 1100 do 1300 mm</t>
  </si>
  <si>
    <t>https://podminky.urs.cz/item/CS_URS_2023_01/112101106</t>
  </si>
  <si>
    <t>112251101</t>
  </si>
  <si>
    <t>Odstranění pařezů průměru přes 100 do 300 mm</t>
  </si>
  <si>
    <t>-1640263041</t>
  </si>
  <si>
    <t>Odstranění pařezů strojně s jejich vykopáním nebo vytrháním průměru přes 100 do 300 mm</t>
  </si>
  <si>
    <t>https://podminky.urs.cz/item/CS_URS_2023_01/112251101</t>
  </si>
  <si>
    <t>112251102</t>
  </si>
  <si>
    <t>Odstranění pařezů průměru přes 300 do 500 mm</t>
  </si>
  <si>
    <t>1938695721</t>
  </si>
  <si>
    <t>Odstranění pařezů strojně s jejich vykopáním nebo vytrháním průměru přes 300 do 500 mm</t>
  </si>
  <si>
    <t>https://podminky.urs.cz/item/CS_URS_2023_01/112251102</t>
  </si>
  <si>
    <t>112251103</t>
  </si>
  <si>
    <t>Odstranění pařezů průměru přes 500 do 700 mm</t>
  </si>
  <si>
    <t>-575643213</t>
  </si>
  <si>
    <t>Odstranění pařezů strojně s jejich vykopáním nebo vytrháním průměru přes 500 do 700 mm</t>
  </si>
  <si>
    <t>https://podminky.urs.cz/item/CS_URS_2023_01/112251103</t>
  </si>
  <si>
    <t>112251104</t>
  </si>
  <si>
    <t>Odstranění pařezů průměru přes 700 do 900 mm</t>
  </si>
  <si>
    <t>-2013425317</t>
  </si>
  <si>
    <t>Odstranění pařezů strojně s jejich vykopáním nebo vytrháním průměru přes 700 do 900 mm</t>
  </si>
  <si>
    <t>https://podminky.urs.cz/item/CS_URS_2023_01/112251104</t>
  </si>
  <si>
    <t>112251105</t>
  </si>
  <si>
    <t>Odstranění pařezů průměru přes 900 do 1100 mm</t>
  </si>
  <si>
    <t>629125131</t>
  </si>
  <si>
    <t>Odstranění pařezů strojně s jejich vykopáním nebo vytrháním průměru přes 900 do 1100 mm</t>
  </si>
  <si>
    <t>https://podminky.urs.cz/item/CS_URS_2023_01/112251105</t>
  </si>
  <si>
    <t>112251107</t>
  </si>
  <si>
    <t>Odstranění pařezů průměru přes 1100 do 1300 mm</t>
  </si>
  <si>
    <t>-1605431521</t>
  </si>
  <si>
    <t>Odstranění pařezů strojně s jejich vykopáním nebo vytrháním průměru přes 1100 do 1300 mm</t>
  </si>
  <si>
    <t>https://podminky.urs.cz/item/CS_URS_2023_01/112251107</t>
  </si>
  <si>
    <t>162201401</t>
  </si>
  <si>
    <t>Vodorovné přemístění větví stromů listnatých do 1 km D kmene přes 100 do 300 mm</t>
  </si>
  <si>
    <t>-828898162</t>
  </si>
  <si>
    <t>Vodorovné přemístění větví, kmenů nebo pařezů s naložením, složením a dopravou do 1000 m větví stromů listnatých, průměru kmene přes 100 do 300 mm</t>
  </si>
  <si>
    <t>https://podminky.urs.cz/item/CS_URS_2023_01/162201401</t>
  </si>
  <si>
    <t>162201402</t>
  </si>
  <si>
    <t>Vodorovné přemístění větví stromů listnatých do 1 km D kmene přes 300 do 500 mm</t>
  </si>
  <si>
    <t>1942832161</t>
  </si>
  <si>
    <t>Vodorovné přemístění větví, kmenů nebo pařezů s naložením, složením a dopravou do 1000 m větví stromů listnatých, průměru kmene přes 300 do 500 mm</t>
  </si>
  <si>
    <t>https://podminky.urs.cz/item/CS_URS_2023_01/162201402</t>
  </si>
  <si>
    <t>162201403</t>
  </si>
  <si>
    <t>Vodorovné přemístění větví stromů listnatých do 1 km D kmene přes 500 do 700 mm</t>
  </si>
  <si>
    <t>1429643489</t>
  </si>
  <si>
    <t>Vodorovné přemístění větví, kmenů nebo pařezů s naložením, složením a dopravou do 1000 m větví stromů listnatých, průměru kmene přes 500 do 700 mm</t>
  </si>
  <si>
    <t>https://podminky.urs.cz/item/CS_URS_2023_01/162201403</t>
  </si>
  <si>
    <t>162201404</t>
  </si>
  <si>
    <t>Vodorovné přemístění větví stromů listnatých do 1 km D kmene přes 700 do 900 mm</t>
  </si>
  <si>
    <t>-1924496572</t>
  </si>
  <si>
    <t>Vodorovné přemístění větví, kmenů nebo pařezů s naložením, složením a dopravou do 1000 m větví stromů listnatých, průměru kmene přes 700 do 900 mm</t>
  </si>
  <si>
    <t>https://podminky.urs.cz/item/CS_URS_2023_01/162201404</t>
  </si>
  <si>
    <t>162201411</t>
  </si>
  <si>
    <t>Vodorovné přemístění kmenů stromů listnatých do 1 km D kmene přes 100 do 300 mm</t>
  </si>
  <si>
    <t>489384283</t>
  </si>
  <si>
    <t>Vodorovné přemístění větví, kmenů nebo pařezů s naložením, složením a dopravou do 1000 m kmenů stromů listnatých, průměru přes 100 do 300 mm</t>
  </si>
  <si>
    <t>https://podminky.urs.cz/item/CS_URS_2023_01/162201411</t>
  </si>
  <si>
    <t>162201412</t>
  </si>
  <si>
    <t>Vodorovné přemístění kmenů stromů listnatých do 1 km D kmene přes 300 do 500 mm</t>
  </si>
  <si>
    <t>-487144017</t>
  </si>
  <si>
    <t>Vodorovné přemístění větví, kmenů nebo pařezů s naložením, složením a dopravou do 1000 m kmenů stromů listnatých, průměru přes 300 do 500 mm</t>
  </si>
  <si>
    <t>https://podminky.urs.cz/item/CS_URS_2023_01/162201412</t>
  </si>
  <si>
    <t>162201413</t>
  </si>
  <si>
    <t>Vodorovné přemístění kmenů stromů listnatých do 1 km D kmene přes 500 do 700 mm</t>
  </si>
  <si>
    <t>-2105205953</t>
  </si>
  <si>
    <t>Vodorovné přemístění větví, kmenů nebo pařezů s naložením, složením a dopravou do 1000 m kmenů stromů listnatých, průměru přes 500 do 700 mm</t>
  </si>
  <si>
    <t>https://podminky.urs.cz/item/CS_URS_2023_01/162201413</t>
  </si>
  <si>
    <t>162201414</t>
  </si>
  <si>
    <t>Vodorovné přemístění kmenů stromů listnatých do 1 km D kmene přes 700 do 900 mm</t>
  </si>
  <si>
    <t>528417365</t>
  </si>
  <si>
    <t>Vodorovné přemístění větví, kmenů nebo pařezů s naložením, složením a dopravou do 1000 m kmenů stromů listnatých, průměru přes 700 do 900 mm</t>
  </si>
  <si>
    <t>https://podminky.urs.cz/item/CS_URS_2023_01/162201414</t>
  </si>
  <si>
    <t>162201421</t>
  </si>
  <si>
    <t>Vodorovné přemístění pařezů do 1 km D přes 100 do 300 mm</t>
  </si>
  <si>
    <t>-1203065538</t>
  </si>
  <si>
    <t>Vodorovné přemístění větví, kmenů nebo pařezů s naložením, složením a dopravou do 1000 m pařezů kmenů, průměru přes 100 do 300 mm</t>
  </si>
  <si>
    <t>https://podminky.urs.cz/item/CS_URS_2023_01/162201421</t>
  </si>
  <si>
    <t>162201422</t>
  </si>
  <si>
    <t>Vodorovné přemístění pařezů do 1 km D přes 300 do 500 mm</t>
  </si>
  <si>
    <t>1933508355</t>
  </si>
  <si>
    <t>Vodorovné přemístění větví, kmenů nebo pařezů s naložením, složením a dopravou do 1000 m pařezů kmenů, průměru přes 300 do 500 mm</t>
  </si>
  <si>
    <t>https://podminky.urs.cz/item/CS_URS_2023_01/162201422</t>
  </si>
  <si>
    <t>162201423</t>
  </si>
  <si>
    <t>Vodorovné přemístění pařezů do 1 km D přes 500 do 700 mm</t>
  </si>
  <si>
    <t>1338418759</t>
  </si>
  <si>
    <t>Vodorovné přemístění větví, kmenů nebo pařezů s naložením, složením a dopravou do 1000 m pařezů kmenů, průměru přes 500 do 700 mm</t>
  </si>
  <si>
    <t>https://podminky.urs.cz/item/CS_URS_2023_01/162201423</t>
  </si>
  <si>
    <t>162201424</t>
  </si>
  <si>
    <t>Vodorovné přemístění pařezů do 1 km D přes 700 do 900 mm</t>
  </si>
  <si>
    <t>1069466311</t>
  </si>
  <si>
    <t>Vodorovné přemístění větví, kmenů nebo pařezů s naložením, složením a dopravou do 1000 m pařezů kmenů, průměru přes 700 do 900 mm</t>
  </si>
  <si>
    <t>https://podminky.urs.cz/item/CS_URS_2023_01/162201424</t>
  </si>
  <si>
    <t>162201500</t>
  </si>
  <si>
    <t>Vodorovné přemístění větví stromů listnatých do 1 km D kmene přes 900 do 1100 mm</t>
  </si>
  <si>
    <t>-840238786</t>
  </si>
  <si>
    <t>Vodorovné přemístění větví, kmenů nebo pařezů s naložením, složením a dopravou do 1000 m větví stromů listnatých, průměru kmene přes 900 do 1100 mm</t>
  </si>
  <si>
    <t>https://podminky.urs.cz/item/CS_URS_2023_01/162201500</t>
  </si>
  <si>
    <t>162201501</t>
  </si>
  <si>
    <t>Vodorovné přemístění větví stromů listnatých do 1 km D kmene přes 1100 do 1300 mm</t>
  </si>
  <si>
    <t>-161047458</t>
  </si>
  <si>
    <t>Vodorovné přemístění větví, kmenů nebo pařezů s naložením, složením a dopravou do 1000 m větví stromů listnatých, průměru kmene přes 1100 do 1300 mm</t>
  </si>
  <si>
    <t>https://podminky.urs.cz/item/CS_URS_2023_01/162201501</t>
  </si>
  <si>
    <t>28</t>
  </si>
  <si>
    <t>162201510</t>
  </si>
  <si>
    <t>Vodorovné přemístění kmenů stromů listnatých do 1 km D kmene přes 900 do 1100 mm</t>
  </si>
  <si>
    <t>-1699441050</t>
  </si>
  <si>
    <t>Vodorovné přemístění větví, kmenů nebo pařezů s naložením, složením a dopravou do 1000 m kmenů stromů listnatých, průměru přes 900 do 1100 mm</t>
  </si>
  <si>
    <t>https://podminky.urs.cz/item/CS_URS_2023_01/162201510</t>
  </si>
  <si>
    <t>29</t>
  </si>
  <si>
    <t>162201511</t>
  </si>
  <si>
    <t>Vodorovné přemístění kmenů stromů listnatých do 1 km D kmene přes 1100 do 1300 mm</t>
  </si>
  <si>
    <t>2113937763</t>
  </si>
  <si>
    <t>Vodorovné přemístění větví, kmenů nebo pařezů s naložením, složením a dopravou do 1000 m kmenů stromů listnatých, průměru přes 1100 do 1300 mm</t>
  </si>
  <si>
    <t>https://podminky.urs.cz/item/CS_URS_2023_01/162201511</t>
  </si>
  <si>
    <t>30</t>
  </si>
  <si>
    <t>162201520</t>
  </si>
  <si>
    <t>Vodorovné přemístění pařezů do 1 km D přes 900 do 1100 mm</t>
  </si>
  <si>
    <t>-2095880620</t>
  </si>
  <si>
    <t>Vodorovné přemístění větví, kmenů nebo pařezů s naložením, složením a dopravou do 1000 m pařezů kmenů, průměru přes 900 do 1100 mm</t>
  </si>
  <si>
    <t>https://podminky.urs.cz/item/CS_URS_2023_01/162201520</t>
  </si>
  <si>
    <t>31</t>
  </si>
  <si>
    <t>162201521</t>
  </si>
  <si>
    <t>Vodorovné přemístění pařezů do 1 km D přes 1100 do 1300 mm</t>
  </si>
  <si>
    <t>-1094668537</t>
  </si>
  <si>
    <t>Vodorovné přemístění větví, kmenů nebo pařezů s naložením, složením a dopravou do 1000 m pařezů kmenů, průměru přes 1100 do 1300 mm</t>
  </si>
  <si>
    <t>https://podminky.urs.cz/item/CS_URS_2023_01/162201521</t>
  </si>
  <si>
    <t>VON - VON</t>
  </si>
  <si>
    <t>R_5159_04</t>
  </si>
  <si>
    <t>Zajištění a zabezpečení staveniště, zřízení a likvidace zařízení staveniště, včetně případných přípojek, přístupů, skládek, deponií, čištění vozidel apod.</t>
  </si>
  <si>
    <t>soubor</t>
  </si>
  <si>
    <t>1024</t>
  </si>
  <si>
    <t>-379458278</t>
  </si>
  <si>
    <t>R_5159_05</t>
  </si>
  <si>
    <t xml:space="preserve">Vytyčení stavby, hranic pozemků a provedení geodetických prací nutných k posouzení shody realizované stavby se schválenou projektovou dokumentací odborně způsobilou osobou v oboru zeměměřictví. </t>
  </si>
  <si>
    <t>-1794714288</t>
  </si>
  <si>
    <t>Vytyčení stavby, hranic pozemků a provedení geodetických prací nutných k posouzení shody realizované stavby se schválenou projektovou dokumentací odborně způsobilou osobou v oboru zeměměřictví.</t>
  </si>
  <si>
    <t>Poznámka k položce:
- geodetické práce při výstavbě</t>
  </si>
  <si>
    <t>R_5159_06</t>
  </si>
  <si>
    <t xml:space="preserve">Vypracování povodňového plánu, včetně potvrzení vodoprávním úřadem, popř. i správcem povodí a příslušným povodňovým orgánem.
</t>
  </si>
  <si>
    <t>835476091</t>
  </si>
  <si>
    <t xml:space="preserve">Vypracování povodňového plánu, včetně potvrzení vodoprávním úřadem, popř. i správcem povodí a příslušným povodňovým orgánem.
</t>
  </si>
  <si>
    <t>R_5159_07</t>
  </si>
  <si>
    <t xml:space="preserve">Vypracování havarijního plánu, včetně potvrzení vodoprávním úřadem, popř. i správcem povodí.
</t>
  </si>
  <si>
    <t>-725196399</t>
  </si>
  <si>
    <t xml:space="preserve">Vypracování havarijního plánuí.
</t>
  </si>
  <si>
    <t>R_5159_08</t>
  </si>
  <si>
    <t xml:space="preserve">Vyhotovení fotodokumentace a videozáznamu dotčených pozemků, komunikací a staveb na těchto pozemcích ležících. Fotodokumentace a videozáznam budou předány objednateli před zahájením stavebních prací v elektronické podobě (1x CD/DVD).
</t>
  </si>
  <si>
    <t>2004888419</t>
  </si>
  <si>
    <t xml:space="preserve">Vyhotovení fotodokumentace a videozáznamu dotčených pozemků, komunikací a staveb na těchto pozemcích ležících. Fotodokumentace a videozáznam budou předány objednateli před zahájením stavebních prací v elektronické podobě (1x CD/DVD).
</t>
  </si>
  <si>
    <t>R_5159_09</t>
  </si>
  <si>
    <t>Zajištění umístění štítku o povolení stavby  na viditelném místě u vstupu na staveniště</t>
  </si>
  <si>
    <t>-2069350979</t>
  </si>
  <si>
    <t>Zajištění umístění štítku o povolení stavby na viditelném místě u vstupu na staveniště</t>
  </si>
  <si>
    <t>R_5159_10</t>
  </si>
  <si>
    <t>Provedení opatření vyplývajících z povodňového a havarijního plánu</t>
  </si>
  <si>
    <t>soubr.</t>
  </si>
  <si>
    <t>-790896712</t>
  </si>
  <si>
    <t>R_5159_11</t>
  </si>
  <si>
    <t>Zpracování a předání dokumentace skutečného provedení stavby (3 paré + 1 v elektronické formě) objednateli a zaměření skutečného provedení stavby – geodetická část dokumentace (3 paré + 1 v elektronické formě) v rozsahu odpovídajícím příslušným právním př</t>
  </si>
  <si>
    <t>1463129679</t>
  </si>
  <si>
    <t>Zpracování a předání dokumentace skutečného provedení stavby (3 paré + 1 v elektronické formě) objednateli a zaměření skutečného provedení stavby – geodetická část dokumentace (3 paré + 1 v elektronické formě) v rozsahu odpovídajícím příslušným právním předpisům. Pořízení fotodokumentace stavby.</t>
  </si>
  <si>
    <t>Poznámka k položce:
Poznámka k položce: - součástí geodetické části bude polohové a výškové geodetické zaměření základových spár (např.BP,hráz, LB Zeď) - zaměření bude provedeno maximálně se střední souřadnicovou chybou Uxy=0,14 m, Uh=0,12 m dle ČSN 01 3410</t>
  </si>
  <si>
    <t>R_5159_12</t>
  </si>
  <si>
    <t>Zajištění převádění vody za stavby</t>
  </si>
  <si>
    <t>soub.</t>
  </si>
  <si>
    <t>1068959791</t>
  </si>
  <si>
    <t>Převádění za stavby z jakéhokoliv důvodu nutnosti převést vodu během stavby.</t>
  </si>
  <si>
    <t>R_5159_13</t>
  </si>
  <si>
    <t>Vytýčení inženýrských sítí a zařízení, včetně zajištění případné aktualizace vyjádření správců sítí, která pozbudou platnosti v období mezi předáním staveniště a vytyčením sítí.</t>
  </si>
  <si>
    <t>-263208368</t>
  </si>
  <si>
    <t>R_5159_14</t>
  </si>
  <si>
    <t>Uvedení dotčených pozemků a komunikací do původního (popř. zasmluvněného) stavu.</t>
  </si>
  <si>
    <t>987425623</t>
  </si>
  <si>
    <t>R_5159_15</t>
  </si>
  <si>
    <t>Informování vlastníků stavbou dotčených pozemků a komunikací o vstupu na pozemky, včetně protokolárního předání dotčených pozemků a komunikací uvedených do původního stavu, zpět jejich vlastníkům.</t>
  </si>
  <si>
    <t>-2141810309</t>
  </si>
  <si>
    <t>R_5159_16</t>
  </si>
  <si>
    <t>Vypracování dílenské dokumentace pozorovatelny</t>
  </si>
  <si>
    <t>-820470170</t>
  </si>
  <si>
    <t>R_5159_17</t>
  </si>
  <si>
    <t>Vypracování plánu bezpečnosti a ochrany zdraví při práci.</t>
  </si>
  <si>
    <t>268677429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</si>
</sst>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8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horizontal="right" vertical="center"/>
      <protection/>
    </xf>
    <xf numFmtId="4" fontId="16" fillId="0" borderId="0" xfId="0" applyNumberFormat="1" applyFont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3" fillId="0" borderId="12" xfId="0" applyNumberFormat="1" applyFont="1" applyBorder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0" fontId="24" fillId="0" borderId="15" xfId="0" applyFont="1" applyBorder="1" applyAlignment="1" applyProtection="1">
      <alignment horizontal="left"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0" fontId="41" fillId="0" borderId="22" xfId="0" applyFont="1" applyBorder="1" applyAlignment="1" applyProtection="1">
      <alignment vertical="center"/>
      <protection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4153101" TargetMode="External" /><Relationship Id="rId2" Type="http://schemas.openxmlformats.org/officeDocument/2006/relationships/hyperlink" Target="https://podminky.urs.cz/item/CS_URS_2023_01/122251105" TargetMode="External" /><Relationship Id="rId3" Type="http://schemas.openxmlformats.org/officeDocument/2006/relationships/hyperlink" Target="https://podminky.urs.cz/item/CS_URS_2023_01/162251102" TargetMode="External" /><Relationship Id="rId4" Type="http://schemas.openxmlformats.org/officeDocument/2006/relationships/hyperlink" Target="https://podminky.urs.cz/item/CS_URS_2023_01/162351103" TargetMode="External" /><Relationship Id="rId5" Type="http://schemas.openxmlformats.org/officeDocument/2006/relationships/hyperlink" Target="https://podminky.urs.cz/item/CS_URS_2023_01/174151101" TargetMode="External" /><Relationship Id="rId6" Type="http://schemas.openxmlformats.org/officeDocument/2006/relationships/hyperlink" Target="https://podminky.urs.cz/item/CS_URS_2023_01/463212121" TargetMode="External" /><Relationship Id="rId7" Type="http://schemas.openxmlformats.org/officeDocument/2006/relationships/hyperlink" Target="https://podminky.urs.cz/item/CS_URS_2023_01/171153101" TargetMode="External" /><Relationship Id="rId8" Type="http://schemas.openxmlformats.org/officeDocument/2006/relationships/hyperlink" Target="https://podminky.urs.cz/item/CS_URS_2023_01/998332011" TargetMode="External" /><Relationship Id="rId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2251101" TargetMode="External" /><Relationship Id="rId2" Type="http://schemas.openxmlformats.org/officeDocument/2006/relationships/hyperlink" Target="https://podminky.urs.cz/item/CS_URS_2023_01/174111101" TargetMode="External" /><Relationship Id="rId3" Type="http://schemas.openxmlformats.org/officeDocument/2006/relationships/hyperlink" Target="https://podminky.urs.cz/item/CS_URS_2023_01/181911101" TargetMode="External" /><Relationship Id="rId4" Type="http://schemas.openxmlformats.org/officeDocument/2006/relationships/hyperlink" Target="https://podminky.urs.cz/item/CS_URS_2023_01/275313511" TargetMode="External" /><Relationship Id="rId5" Type="http://schemas.openxmlformats.org/officeDocument/2006/relationships/hyperlink" Target="https://podminky.urs.cz/item/CS_URS_2023_01/279113144" TargetMode="External" /><Relationship Id="rId6" Type="http://schemas.openxmlformats.org/officeDocument/2006/relationships/hyperlink" Target="https://podminky.urs.cz/item/CS_URS_2023_01/711151101" TargetMode="External" /><Relationship Id="rId7" Type="http://schemas.openxmlformats.org/officeDocument/2006/relationships/hyperlink" Target="https://podminky.urs.cz/item/CS_URS_2023_01/762112110" TargetMode="External" /><Relationship Id="rId8" Type="http://schemas.openxmlformats.org/officeDocument/2006/relationships/hyperlink" Target="https://podminky.urs.cz/item/CS_URS_2023_01/762112120" TargetMode="External" /><Relationship Id="rId9" Type="http://schemas.openxmlformats.org/officeDocument/2006/relationships/hyperlink" Target="https://podminky.urs.cz/item/CS_URS_2023_01/762112130" TargetMode="External" /><Relationship Id="rId10" Type="http://schemas.openxmlformats.org/officeDocument/2006/relationships/hyperlink" Target="https://podminky.urs.cz/item/CS_URS_2023_01/762211140" TargetMode="External" /><Relationship Id="rId11" Type="http://schemas.openxmlformats.org/officeDocument/2006/relationships/hyperlink" Target="https://podminky.urs.cz/item/CS_URS_2023_01/762222141" TargetMode="External" /><Relationship Id="rId12" Type="http://schemas.openxmlformats.org/officeDocument/2006/relationships/hyperlink" Target="https://podminky.urs.cz/item/CS_URS_2023_01/762295001" TargetMode="External" /><Relationship Id="rId13" Type="http://schemas.openxmlformats.org/officeDocument/2006/relationships/hyperlink" Target="https://podminky.urs.cz/item/CS_URS_2023_01/762952012" TargetMode="External" /><Relationship Id="rId14" Type="http://schemas.openxmlformats.org/officeDocument/2006/relationships/hyperlink" Target="https://podminky.urs.cz/item/CS_URS_2023_01/153851131" TargetMode="External" /><Relationship Id="rId15" Type="http://schemas.openxmlformats.org/officeDocument/2006/relationships/hyperlink" Target="https://podminky.urs.cz/item/CS_URS_2023_01/783223021" TargetMode="External" /><Relationship Id="rId16" Type="http://schemas.openxmlformats.org/officeDocument/2006/relationships/hyperlink" Target="https://podminky.urs.cz/item/CS_URS_2023_01/998762101" TargetMode="External" /><Relationship Id="rId17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251103" TargetMode="External" /><Relationship Id="rId2" Type="http://schemas.openxmlformats.org/officeDocument/2006/relationships/hyperlink" Target="https://podminky.urs.cz/item/CS_URS_2023_01/112101101" TargetMode="External" /><Relationship Id="rId3" Type="http://schemas.openxmlformats.org/officeDocument/2006/relationships/hyperlink" Target="https://podminky.urs.cz/item/CS_URS_2023_01/112101102" TargetMode="External" /><Relationship Id="rId4" Type="http://schemas.openxmlformats.org/officeDocument/2006/relationships/hyperlink" Target="https://podminky.urs.cz/item/CS_URS_2023_01/112101103" TargetMode="External" /><Relationship Id="rId5" Type="http://schemas.openxmlformats.org/officeDocument/2006/relationships/hyperlink" Target="https://podminky.urs.cz/item/CS_URS_2023_01/112101104" TargetMode="External" /><Relationship Id="rId6" Type="http://schemas.openxmlformats.org/officeDocument/2006/relationships/hyperlink" Target="https://podminky.urs.cz/item/CS_URS_2023_01/112101105" TargetMode="External" /><Relationship Id="rId7" Type="http://schemas.openxmlformats.org/officeDocument/2006/relationships/hyperlink" Target="https://podminky.urs.cz/item/CS_URS_2023_01/112101106" TargetMode="External" /><Relationship Id="rId8" Type="http://schemas.openxmlformats.org/officeDocument/2006/relationships/hyperlink" Target="https://podminky.urs.cz/item/CS_URS_2023_01/112251101" TargetMode="External" /><Relationship Id="rId9" Type="http://schemas.openxmlformats.org/officeDocument/2006/relationships/hyperlink" Target="https://podminky.urs.cz/item/CS_URS_2023_01/112251102" TargetMode="External" /><Relationship Id="rId10" Type="http://schemas.openxmlformats.org/officeDocument/2006/relationships/hyperlink" Target="https://podminky.urs.cz/item/CS_URS_2023_01/112251103" TargetMode="External" /><Relationship Id="rId11" Type="http://schemas.openxmlformats.org/officeDocument/2006/relationships/hyperlink" Target="https://podminky.urs.cz/item/CS_URS_2023_01/112251104" TargetMode="External" /><Relationship Id="rId12" Type="http://schemas.openxmlformats.org/officeDocument/2006/relationships/hyperlink" Target="https://podminky.urs.cz/item/CS_URS_2023_01/112251105" TargetMode="External" /><Relationship Id="rId13" Type="http://schemas.openxmlformats.org/officeDocument/2006/relationships/hyperlink" Target="https://podminky.urs.cz/item/CS_URS_2023_01/112251107" TargetMode="External" /><Relationship Id="rId14" Type="http://schemas.openxmlformats.org/officeDocument/2006/relationships/hyperlink" Target="https://podminky.urs.cz/item/CS_URS_2023_01/162201401" TargetMode="External" /><Relationship Id="rId15" Type="http://schemas.openxmlformats.org/officeDocument/2006/relationships/hyperlink" Target="https://podminky.urs.cz/item/CS_URS_2023_01/162201402" TargetMode="External" /><Relationship Id="rId16" Type="http://schemas.openxmlformats.org/officeDocument/2006/relationships/hyperlink" Target="https://podminky.urs.cz/item/CS_URS_2023_01/162201403" TargetMode="External" /><Relationship Id="rId17" Type="http://schemas.openxmlformats.org/officeDocument/2006/relationships/hyperlink" Target="https://podminky.urs.cz/item/CS_URS_2023_01/162201404" TargetMode="External" /><Relationship Id="rId18" Type="http://schemas.openxmlformats.org/officeDocument/2006/relationships/hyperlink" Target="https://podminky.urs.cz/item/CS_URS_2023_01/162201411" TargetMode="External" /><Relationship Id="rId19" Type="http://schemas.openxmlformats.org/officeDocument/2006/relationships/hyperlink" Target="https://podminky.urs.cz/item/CS_URS_2023_01/162201412" TargetMode="External" /><Relationship Id="rId20" Type="http://schemas.openxmlformats.org/officeDocument/2006/relationships/hyperlink" Target="https://podminky.urs.cz/item/CS_URS_2023_01/162201413" TargetMode="External" /><Relationship Id="rId21" Type="http://schemas.openxmlformats.org/officeDocument/2006/relationships/hyperlink" Target="https://podminky.urs.cz/item/CS_URS_2023_01/162201414" TargetMode="External" /><Relationship Id="rId22" Type="http://schemas.openxmlformats.org/officeDocument/2006/relationships/hyperlink" Target="https://podminky.urs.cz/item/CS_URS_2023_01/162201421" TargetMode="External" /><Relationship Id="rId23" Type="http://schemas.openxmlformats.org/officeDocument/2006/relationships/hyperlink" Target="https://podminky.urs.cz/item/CS_URS_2023_01/162201422" TargetMode="External" /><Relationship Id="rId24" Type="http://schemas.openxmlformats.org/officeDocument/2006/relationships/hyperlink" Target="https://podminky.urs.cz/item/CS_URS_2023_01/162201423" TargetMode="External" /><Relationship Id="rId25" Type="http://schemas.openxmlformats.org/officeDocument/2006/relationships/hyperlink" Target="https://podminky.urs.cz/item/CS_URS_2023_01/162201424" TargetMode="External" /><Relationship Id="rId26" Type="http://schemas.openxmlformats.org/officeDocument/2006/relationships/hyperlink" Target="https://podminky.urs.cz/item/CS_URS_2023_01/162201500" TargetMode="External" /><Relationship Id="rId27" Type="http://schemas.openxmlformats.org/officeDocument/2006/relationships/hyperlink" Target="https://podminky.urs.cz/item/CS_URS_2023_01/162201501" TargetMode="External" /><Relationship Id="rId28" Type="http://schemas.openxmlformats.org/officeDocument/2006/relationships/hyperlink" Target="https://podminky.urs.cz/item/CS_URS_2023_01/162201510" TargetMode="External" /><Relationship Id="rId29" Type="http://schemas.openxmlformats.org/officeDocument/2006/relationships/hyperlink" Target="https://podminky.urs.cz/item/CS_URS_2023_01/162201511" TargetMode="External" /><Relationship Id="rId30" Type="http://schemas.openxmlformats.org/officeDocument/2006/relationships/hyperlink" Target="https://podminky.urs.cz/item/CS_URS_2023_01/162201520" TargetMode="External" /><Relationship Id="rId31" Type="http://schemas.openxmlformats.org/officeDocument/2006/relationships/hyperlink" Target="https://podminky.urs.cz/item/CS_URS_2023_01/162201521" TargetMode="External" /><Relationship Id="rId3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5</v>
      </c>
      <c r="BV1" s="16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7" t="s">
        <v>7</v>
      </c>
      <c r="BT2" s="17" t="s">
        <v>8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s="1" customFormat="1" ht="24.95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11</v>
      </c>
      <c r="BG4" s="25" t="s">
        <v>12</v>
      </c>
      <c r="BS4" s="17" t="s">
        <v>13</v>
      </c>
    </row>
    <row r="5" spans="2:71" s="1" customFormat="1" ht="12" customHeight="1">
      <c r="B5" s="21"/>
      <c r="C5" s="22"/>
      <c r="D5" s="26" t="s">
        <v>14</v>
      </c>
      <c r="E5" s="22"/>
      <c r="F5" s="22"/>
      <c r="G5" s="22"/>
      <c r="H5" s="22"/>
      <c r="I5" s="22"/>
      <c r="J5" s="22"/>
      <c r="K5" s="27" t="s">
        <v>15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G5" s="28" t="s">
        <v>16</v>
      </c>
      <c r="BS5" s="17" t="s">
        <v>7</v>
      </c>
    </row>
    <row r="6" spans="2:71" s="1" customFormat="1" ht="36.95" customHeight="1">
      <c r="B6" s="21"/>
      <c r="C6" s="22"/>
      <c r="D6" s="29" t="s">
        <v>17</v>
      </c>
      <c r="E6" s="22"/>
      <c r="F6" s="22"/>
      <c r="G6" s="22"/>
      <c r="H6" s="22"/>
      <c r="I6" s="22"/>
      <c r="J6" s="22"/>
      <c r="K6" s="30" t="s">
        <v>18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G6" s="31"/>
      <c r="BS6" s="17" t="s">
        <v>7</v>
      </c>
    </row>
    <row r="7" spans="2:71" s="1" customFormat="1" ht="12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</v>
      </c>
      <c r="AO7" s="22"/>
      <c r="AP7" s="22"/>
      <c r="AQ7" s="22"/>
      <c r="AR7" s="20"/>
      <c r="BG7" s="31"/>
      <c r="BS7" s="17" t="s">
        <v>7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G8" s="31"/>
      <c r="BS8" s="17" t="s">
        <v>7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G9" s="31"/>
      <c r="BS9" s="17" t="s">
        <v>7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</v>
      </c>
      <c r="AO10" s="22"/>
      <c r="AP10" s="22"/>
      <c r="AQ10" s="22"/>
      <c r="AR10" s="20"/>
      <c r="BG10" s="31"/>
      <c r="BS10" s="17" t="s">
        <v>7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</v>
      </c>
      <c r="AO11" s="22"/>
      <c r="AP11" s="22"/>
      <c r="AQ11" s="22"/>
      <c r="AR11" s="20"/>
      <c r="BG11" s="31"/>
      <c r="BS11" s="17" t="s">
        <v>7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G12" s="31"/>
      <c r="BS12" s="17" t="s">
        <v>7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G13" s="31"/>
      <c r="BS13" s="17" t="s">
        <v>7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G14" s="31"/>
      <c r="BS14" s="17" t="s">
        <v>7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G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</v>
      </c>
      <c r="AO16" s="22"/>
      <c r="AP16" s="22"/>
      <c r="AQ16" s="22"/>
      <c r="AR16" s="20"/>
      <c r="BG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</v>
      </c>
      <c r="AO17" s="22"/>
      <c r="AP17" s="22"/>
      <c r="AQ17" s="22"/>
      <c r="AR17" s="20"/>
      <c r="BG17" s="31"/>
      <c r="BS17" s="17" t="s">
        <v>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G18" s="31"/>
      <c r="BS18" s="17" t="s">
        <v>7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</v>
      </c>
      <c r="AO19" s="22"/>
      <c r="AP19" s="22"/>
      <c r="AQ19" s="22"/>
      <c r="AR19" s="20"/>
      <c r="BG19" s="31"/>
      <c r="BS19" s="17" t="s">
        <v>7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G20" s="31"/>
      <c r="BS20" s="17" t="s">
        <v>5</v>
      </c>
    </row>
    <row r="21" spans="2:59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G21" s="31"/>
    </row>
    <row r="22" spans="2:59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G22" s="31"/>
    </row>
    <row r="23" spans="2:59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G23" s="31"/>
    </row>
    <row r="24" spans="2:59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G24" s="31"/>
    </row>
    <row r="25" spans="2:59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G25" s="31"/>
    </row>
    <row r="26" spans="1:59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G26" s="31"/>
    </row>
    <row r="27" spans="1:59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G27" s="31"/>
    </row>
    <row r="28" spans="1:59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G28" s="31"/>
    </row>
    <row r="29" spans="1:59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ROUND(BB94,2)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ROUND(AX94,2)</f>
        <v>0</v>
      </c>
      <c r="AL29" s="47"/>
      <c r="AM29" s="47"/>
      <c r="AN29" s="47"/>
      <c r="AO29" s="47"/>
      <c r="AP29" s="47"/>
      <c r="AQ29" s="47"/>
      <c r="AR29" s="50"/>
      <c r="BG29" s="51"/>
    </row>
    <row r="30" spans="1:59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ROUND(BC94,2)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ROUND(AY94,2)</f>
        <v>0</v>
      </c>
      <c r="AL30" s="47"/>
      <c r="AM30" s="47"/>
      <c r="AN30" s="47"/>
      <c r="AO30" s="47"/>
      <c r="AP30" s="47"/>
      <c r="AQ30" s="47"/>
      <c r="AR30" s="50"/>
      <c r="BG30" s="51"/>
    </row>
    <row r="31" spans="1:59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ROUND(BD94,2)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G31" s="51"/>
    </row>
    <row r="32" spans="1:59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ROUND(BE94,2)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G32" s="51"/>
    </row>
    <row r="33" spans="1:59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ROUND(BF94,2)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G33" s="51"/>
    </row>
    <row r="34" spans="1:59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G34" s="31"/>
    </row>
    <row r="35" spans="1:59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G35" s="38"/>
    </row>
    <row r="36" spans="1:59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G36" s="38"/>
    </row>
    <row r="37" spans="1:59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G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9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G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9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G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9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G75" s="38"/>
    </row>
    <row r="76" spans="1:59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G76" s="38"/>
    </row>
    <row r="77" spans="1:59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G77" s="38"/>
    </row>
    <row r="81" spans="1:59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G81" s="38"/>
    </row>
    <row r="82" spans="1:59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G82" s="38"/>
    </row>
    <row r="83" spans="1:59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G83" s="38"/>
    </row>
    <row r="84" spans="1:59" s="4" customFormat="1" ht="12" customHeight="1">
      <c r="A84" s="4"/>
      <c r="B84" s="70"/>
      <c r="C84" s="32" t="s">
        <v>14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5159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G84" s="4"/>
    </row>
    <row r="85" spans="1:59" s="5" customFormat="1" ht="36.95" customHeight="1">
      <c r="A85" s="5"/>
      <c r="B85" s="73"/>
      <c r="C85" s="74" t="s">
        <v>17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Revitalizace Benešovského potoka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G85" s="5"/>
    </row>
    <row r="86" spans="1:59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G86" s="38"/>
    </row>
    <row r="87" spans="1:59" s="2" customFormat="1" ht="12" customHeight="1">
      <c r="A87" s="38"/>
      <c r="B87" s="39"/>
      <c r="C87" s="32" t="s">
        <v>21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Benešov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23</v>
      </c>
      <c r="AJ87" s="40"/>
      <c r="AK87" s="40"/>
      <c r="AL87" s="40"/>
      <c r="AM87" s="79" t="str">
        <f>IF(AN8="","",AN8)</f>
        <v>3. 2. 2023</v>
      </c>
      <c r="AN87" s="79"/>
      <c r="AO87" s="40"/>
      <c r="AP87" s="40"/>
      <c r="AQ87" s="40"/>
      <c r="AR87" s="44"/>
      <c r="BG87" s="38"/>
    </row>
    <row r="88" spans="1:59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G88" s="38"/>
    </row>
    <row r="89" spans="1:59" s="2" customFormat="1" ht="15.15" customHeight="1">
      <c r="A89" s="38"/>
      <c r="B89" s="39"/>
      <c r="C89" s="32" t="s">
        <v>25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Benešov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31</v>
      </c>
      <c r="AJ89" s="40"/>
      <c r="AK89" s="40"/>
      <c r="AL89" s="40"/>
      <c r="AM89" s="80" t="str">
        <f>IF(E17="","",E17)</f>
        <v>Jakub Selinger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4"/>
      <c r="BG89" s="38"/>
    </row>
    <row r="90" spans="1:59" s="2" customFormat="1" ht="25.65" customHeight="1">
      <c r="A90" s="38"/>
      <c r="B90" s="39"/>
      <c r="C90" s="32" t="s">
        <v>29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Vodohospodářský rozvoj a výstavba a.s.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8"/>
      <c r="BG90" s="38"/>
    </row>
    <row r="91" spans="1:59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2"/>
      <c r="BG91" s="38"/>
    </row>
    <row r="92" spans="1:59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1" t="s">
        <v>73</v>
      </c>
      <c r="BE92" s="101" t="s">
        <v>74</v>
      </c>
      <c r="BF92" s="102" t="s">
        <v>75</v>
      </c>
      <c r="BG92" s="38"/>
    </row>
    <row r="93" spans="1:59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5"/>
      <c r="BG93" s="38"/>
    </row>
    <row r="94" spans="1:90" s="6" customFormat="1" ht="32.4" customHeight="1">
      <c r="A94" s="6"/>
      <c r="B94" s="106"/>
      <c r="C94" s="107" t="s">
        <v>76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ROUND(SUM(AG95:AG98),2)</f>
        <v>0</v>
      </c>
      <c r="AH94" s="109"/>
      <c r="AI94" s="109"/>
      <c r="AJ94" s="109"/>
      <c r="AK94" s="109"/>
      <c r="AL94" s="109"/>
      <c r="AM94" s="109"/>
      <c r="AN94" s="110">
        <f>SUM(AG94,AV94)</f>
        <v>0</v>
      </c>
      <c r="AO94" s="110"/>
      <c r="AP94" s="110"/>
      <c r="AQ94" s="111" t="s">
        <v>1</v>
      </c>
      <c r="AR94" s="112"/>
      <c r="AS94" s="113">
        <f>ROUND(SUM(AS95:AS98),2)</f>
        <v>0</v>
      </c>
      <c r="AT94" s="114">
        <f>ROUND(SUM(AT95:AT98),2)</f>
        <v>0</v>
      </c>
      <c r="AU94" s="115">
        <f>ROUND(SUM(AU95:AU98),2)</f>
        <v>0</v>
      </c>
      <c r="AV94" s="115">
        <f>ROUND(SUM(AX94:AY94),2)</f>
        <v>0</v>
      </c>
      <c r="AW94" s="116">
        <f>ROUND(SUM(AW95:AW98),5)</f>
        <v>0</v>
      </c>
      <c r="AX94" s="115">
        <f>ROUND(BB94*L29,2)</f>
        <v>0</v>
      </c>
      <c r="AY94" s="115">
        <f>ROUND(BC94*L30,2)</f>
        <v>0</v>
      </c>
      <c r="AZ94" s="115">
        <f>ROUND(BD94*L29,2)</f>
        <v>0</v>
      </c>
      <c r="BA94" s="115">
        <f>ROUND(BE94*L30,2)</f>
        <v>0</v>
      </c>
      <c r="BB94" s="115">
        <f>ROUND(SUM(BB95:BB98),2)</f>
        <v>0</v>
      </c>
      <c r="BC94" s="115">
        <f>ROUND(SUM(BC95:BC98),2)</f>
        <v>0</v>
      </c>
      <c r="BD94" s="115">
        <f>ROUND(SUM(BD95:BD98),2)</f>
        <v>0</v>
      </c>
      <c r="BE94" s="115">
        <f>ROUND(SUM(BE95:BE98),2)</f>
        <v>0</v>
      </c>
      <c r="BF94" s="117">
        <f>ROUND(SUM(BF95:BF98),2)</f>
        <v>0</v>
      </c>
      <c r="BG94" s="6"/>
      <c r="BS94" s="118" t="s">
        <v>77</v>
      </c>
      <c r="BT94" s="118" t="s">
        <v>78</v>
      </c>
      <c r="BU94" s="119" t="s">
        <v>79</v>
      </c>
      <c r="BV94" s="118" t="s">
        <v>80</v>
      </c>
      <c r="BW94" s="118" t="s">
        <v>6</v>
      </c>
      <c r="BX94" s="118" t="s">
        <v>81</v>
      </c>
      <c r="CL94" s="118" t="s">
        <v>1</v>
      </c>
    </row>
    <row r="95" spans="1:91" s="7" customFormat="1" ht="16.5" customHeight="1">
      <c r="A95" s="120" t="s">
        <v>82</v>
      </c>
      <c r="B95" s="121"/>
      <c r="C95" s="122"/>
      <c r="D95" s="123" t="s">
        <v>83</v>
      </c>
      <c r="E95" s="123"/>
      <c r="F95" s="123"/>
      <c r="G95" s="123"/>
      <c r="H95" s="123"/>
      <c r="I95" s="124"/>
      <c r="J95" s="123" t="s">
        <v>84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'SO.1. - Revitalizace toku'!K32</f>
        <v>0</v>
      </c>
      <c r="AH95" s="124"/>
      <c r="AI95" s="124"/>
      <c r="AJ95" s="124"/>
      <c r="AK95" s="124"/>
      <c r="AL95" s="124"/>
      <c r="AM95" s="124"/>
      <c r="AN95" s="125">
        <f>SUM(AG95,AV95)</f>
        <v>0</v>
      </c>
      <c r="AO95" s="124"/>
      <c r="AP95" s="124"/>
      <c r="AQ95" s="126" t="s">
        <v>85</v>
      </c>
      <c r="AR95" s="127"/>
      <c r="AS95" s="128">
        <f>'SO.1. - Revitalizace toku'!K30</f>
        <v>0</v>
      </c>
      <c r="AT95" s="129">
        <f>'SO.1. - Revitalizace toku'!K31</f>
        <v>0</v>
      </c>
      <c r="AU95" s="129">
        <v>0</v>
      </c>
      <c r="AV95" s="129">
        <f>ROUND(SUM(AX95:AY95),2)</f>
        <v>0</v>
      </c>
      <c r="AW95" s="130">
        <f>'SO.1. - Revitalizace toku'!T119</f>
        <v>0</v>
      </c>
      <c r="AX95" s="129">
        <f>'SO.1. - Revitalizace toku'!K35</f>
        <v>0</v>
      </c>
      <c r="AY95" s="129">
        <f>'SO.1. - Revitalizace toku'!K36</f>
        <v>0</v>
      </c>
      <c r="AZ95" s="129">
        <f>'SO.1. - Revitalizace toku'!K37</f>
        <v>0</v>
      </c>
      <c r="BA95" s="129">
        <f>'SO.1. - Revitalizace toku'!K38</f>
        <v>0</v>
      </c>
      <c r="BB95" s="129">
        <f>'SO.1. - Revitalizace toku'!F35</f>
        <v>0</v>
      </c>
      <c r="BC95" s="129">
        <f>'SO.1. - Revitalizace toku'!F36</f>
        <v>0</v>
      </c>
      <c r="BD95" s="129">
        <f>'SO.1. - Revitalizace toku'!F37</f>
        <v>0</v>
      </c>
      <c r="BE95" s="129">
        <f>'SO.1. - Revitalizace toku'!F38</f>
        <v>0</v>
      </c>
      <c r="BF95" s="131">
        <f>'SO.1. - Revitalizace toku'!F39</f>
        <v>0</v>
      </c>
      <c r="BG95" s="7"/>
      <c r="BT95" s="132" t="s">
        <v>86</v>
      </c>
      <c r="BV95" s="132" t="s">
        <v>80</v>
      </c>
      <c r="BW95" s="132" t="s">
        <v>87</v>
      </c>
      <c r="BX95" s="132" t="s">
        <v>6</v>
      </c>
      <c r="CL95" s="132" t="s">
        <v>1</v>
      </c>
      <c r="CM95" s="132" t="s">
        <v>88</v>
      </c>
    </row>
    <row r="96" spans="1:91" s="7" customFormat="1" ht="16.5" customHeight="1">
      <c r="A96" s="120" t="s">
        <v>82</v>
      </c>
      <c r="B96" s="121"/>
      <c r="C96" s="122"/>
      <c r="D96" s="123" t="s">
        <v>89</v>
      </c>
      <c r="E96" s="123"/>
      <c r="F96" s="123"/>
      <c r="G96" s="123"/>
      <c r="H96" s="123"/>
      <c r="I96" s="124"/>
      <c r="J96" s="123" t="s">
        <v>90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'SO.2. - Výstavba pozorova...'!K32</f>
        <v>0</v>
      </c>
      <c r="AH96" s="124"/>
      <c r="AI96" s="124"/>
      <c r="AJ96" s="124"/>
      <c r="AK96" s="124"/>
      <c r="AL96" s="124"/>
      <c r="AM96" s="124"/>
      <c r="AN96" s="125">
        <f>SUM(AG96,AV96)</f>
        <v>0</v>
      </c>
      <c r="AO96" s="124"/>
      <c r="AP96" s="124"/>
      <c r="AQ96" s="126" t="s">
        <v>85</v>
      </c>
      <c r="AR96" s="127"/>
      <c r="AS96" s="128">
        <f>'SO.2. - Výstavba pozorova...'!K30</f>
        <v>0</v>
      </c>
      <c r="AT96" s="129">
        <f>'SO.2. - Výstavba pozorova...'!K31</f>
        <v>0</v>
      </c>
      <c r="AU96" s="129">
        <v>0</v>
      </c>
      <c r="AV96" s="129">
        <f>ROUND(SUM(AX96:AY96),2)</f>
        <v>0</v>
      </c>
      <c r="AW96" s="130">
        <f>'SO.2. - Výstavba pozorova...'!T123</f>
        <v>0</v>
      </c>
      <c r="AX96" s="129">
        <f>'SO.2. - Výstavba pozorova...'!K35</f>
        <v>0</v>
      </c>
      <c r="AY96" s="129">
        <f>'SO.2. - Výstavba pozorova...'!K36</f>
        <v>0</v>
      </c>
      <c r="AZ96" s="129">
        <f>'SO.2. - Výstavba pozorova...'!K37</f>
        <v>0</v>
      </c>
      <c r="BA96" s="129">
        <f>'SO.2. - Výstavba pozorova...'!K38</f>
        <v>0</v>
      </c>
      <c r="BB96" s="129">
        <f>'SO.2. - Výstavba pozorova...'!F35</f>
        <v>0</v>
      </c>
      <c r="BC96" s="129">
        <f>'SO.2. - Výstavba pozorova...'!F36</f>
        <v>0</v>
      </c>
      <c r="BD96" s="129">
        <f>'SO.2. - Výstavba pozorova...'!F37</f>
        <v>0</v>
      </c>
      <c r="BE96" s="129">
        <f>'SO.2. - Výstavba pozorova...'!F38</f>
        <v>0</v>
      </c>
      <c r="BF96" s="131">
        <f>'SO.2. - Výstavba pozorova...'!F39</f>
        <v>0</v>
      </c>
      <c r="BG96" s="7"/>
      <c r="BT96" s="132" t="s">
        <v>86</v>
      </c>
      <c r="BV96" s="132" t="s">
        <v>80</v>
      </c>
      <c r="BW96" s="132" t="s">
        <v>91</v>
      </c>
      <c r="BX96" s="132" t="s">
        <v>6</v>
      </c>
      <c r="CL96" s="132" t="s">
        <v>1</v>
      </c>
      <c r="CM96" s="132" t="s">
        <v>88</v>
      </c>
    </row>
    <row r="97" spans="1:91" s="7" customFormat="1" ht="16.5" customHeight="1">
      <c r="A97" s="120" t="s">
        <v>82</v>
      </c>
      <c r="B97" s="121"/>
      <c r="C97" s="122"/>
      <c r="D97" s="123" t="s">
        <v>92</v>
      </c>
      <c r="E97" s="123"/>
      <c r="F97" s="123"/>
      <c r="G97" s="123"/>
      <c r="H97" s="123"/>
      <c r="I97" s="124"/>
      <c r="J97" s="123" t="s">
        <v>93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'SO.3. - Kácení'!K32</f>
        <v>0</v>
      </c>
      <c r="AH97" s="124"/>
      <c r="AI97" s="124"/>
      <c r="AJ97" s="124"/>
      <c r="AK97" s="124"/>
      <c r="AL97" s="124"/>
      <c r="AM97" s="124"/>
      <c r="AN97" s="125">
        <f>SUM(AG97,AV97)</f>
        <v>0</v>
      </c>
      <c r="AO97" s="124"/>
      <c r="AP97" s="124"/>
      <c r="AQ97" s="126" t="s">
        <v>85</v>
      </c>
      <c r="AR97" s="127"/>
      <c r="AS97" s="128">
        <f>'SO.3. - Kácení'!K30</f>
        <v>0</v>
      </c>
      <c r="AT97" s="129">
        <f>'SO.3. - Kácení'!K31</f>
        <v>0</v>
      </c>
      <c r="AU97" s="129">
        <v>0</v>
      </c>
      <c r="AV97" s="129">
        <f>ROUND(SUM(AX97:AY97),2)</f>
        <v>0</v>
      </c>
      <c r="AW97" s="130">
        <f>'SO.3. - Kácení'!T118</f>
        <v>0</v>
      </c>
      <c r="AX97" s="129">
        <f>'SO.3. - Kácení'!K35</f>
        <v>0</v>
      </c>
      <c r="AY97" s="129">
        <f>'SO.3. - Kácení'!K36</f>
        <v>0</v>
      </c>
      <c r="AZ97" s="129">
        <f>'SO.3. - Kácení'!K37</f>
        <v>0</v>
      </c>
      <c r="BA97" s="129">
        <f>'SO.3. - Kácení'!K38</f>
        <v>0</v>
      </c>
      <c r="BB97" s="129">
        <f>'SO.3. - Kácení'!F35</f>
        <v>0</v>
      </c>
      <c r="BC97" s="129">
        <f>'SO.3. - Kácení'!F36</f>
        <v>0</v>
      </c>
      <c r="BD97" s="129">
        <f>'SO.3. - Kácení'!F37</f>
        <v>0</v>
      </c>
      <c r="BE97" s="129">
        <f>'SO.3. - Kácení'!F38</f>
        <v>0</v>
      </c>
      <c r="BF97" s="131">
        <f>'SO.3. - Kácení'!F39</f>
        <v>0</v>
      </c>
      <c r="BG97" s="7"/>
      <c r="BT97" s="132" t="s">
        <v>86</v>
      </c>
      <c r="BV97" s="132" t="s">
        <v>80</v>
      </c>
      <c r="BW97" s="132" t="s">
        <v>94</v>
      </c>
      <c r="BX97" s="132" t="s">
        <v>6</v>
      </c>
      <c r="CL97" s="132" t="s">
        <v>1</v>
      </c>
      <c r="CM97" s="132" t="s">
        <v>88</v>
      </c>
    </row>
    <row r="98" spans="1:91" s="7" customFormat="1" ht="16.5" customHeight="1">
      <c r="A98" s="120" t="s">
        <v>82</v>
      </c>
      <c r="B98" s="121"/>
      <c r="C98" s="122"/>
      <c r="D98" s="123" t="s">
        <v>95</v>
      </c>
      <c r="E98" s="123"/>
      <c r="F98" s="123"/>
      <c r="G98" s="123"/>
      <c r="H98" s="123"/>
      <c r="I98" s="124"/>
      <c r="J98" s="123" t="s">
        <v>95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'VON - VON'!K32</f>
        <v>0</v>
      </c>
      <c r="AH98" s="124"/>
      <c r="AI98" s="124"/>
      <c r="AJ98" s="124"/>
      <c r="AK98" s="124"/>
      <c r="AL98" s="124"/>
      <c r="AM98" s="124"/>
      <c r="AN98" s="125">
        <f>SUM(AG98,AV98)</f>
        <v>0</v>
      </c>
      <c r="AO98" s="124"/>
      <c r="AP98" s="124"/>
      <c r="AQ98" s="126" t="s">
        <v>85</v>
      </c>
      <c r="AR98" s="127"/>
      <c r="AS98" s="133">
        <f>'VON - VON'!K30</f>
        <v>0</v>
      </c>
      <c r="AT98" s="134">
        <f>'VON - VON'!K31</f>
        <v>0</v>
      </c>
      <c r="AU98" s="134">
        <v>0</v>
      </c>
      <c r="AV98" s="134">
        <f>ROUND(SUM(AX98:AY98),2)</f>
        <v>0</v>
      </c>
      <c r="AW98" s="135">
        <f>'VON - VON'!T116</f>
        <v>0</v>
      </c>
      <c r="AX98" s="134">
        <f>'VON - VON'!K35</f>
        <v>0</v>
      </c>
      <c r="AY98" s="134">
        <f>'VON - VON'!K36</f>
        <v>0</v>
      </c>
      <c r="AZ98" s="134">
        <f>'VON - VON'!K37</f>
        <v>0</v>
      </c>
      <c r="BA98" s="134">
        <f>'VON - VON'!K38</f>
        <v>0</v>
      </c>
      <c r="BB98" s="134">
        <f>'VON - VON'!F35</f>
        <v>0</v>
      </c>
      <c r="BC98" s="134">
        <f>'VON - VON'!F36</f>
        <v>0</v>
      </c>
      <c r="BD98" s="134">
        <f>'VON - VON'!F37</f>
        <v>0</v>
      </c>
      <c r="BE98" s="134">
        <f>'VON - VON'!F38</f>
        <v>0</v>
      </c>
      <c r="BF98" s="136">
        <f>'VON - VON'!F39</f>
        <v>0</v>
      </c>
      <c r="BG98" s="7"/>
      <c r="BT98" s="132" t="s">
        <v>86</v>
      </c>
      <c r="BV98" s="132" t="s">
        <v>80</v>
      </c>
      <c r="BW98" s="132" t="s">
        <v>96</v>
      </c>
      <c r="BX98" s="132" t="s">
        <v>6</v>
      </c>
      <c r="CL98" s="132" t="s">
        <v>1</v>
      </c>
      <c r="CM98" s="132" t="s">
        <v>88</v>
      </c>
    </row>
    <row r="99" spans="1:59" s="2" customFormat="1" ht="30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</row>
    <row r="100" spans="1:59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44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</row>
  </sheetData>
  <sheetProtection password="CC35" sheet="1" objects="1" scenarios="1" formatColumns="0" formatRows="0"/>
  <mergeCells count="54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G5:BG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G2"/>
  </mergeCells>
  <hyperlinks>
    <hyperlink ref="A95" location="'SO.1. - Revitalizace toku'!C2" display="/"/>
    <hyperlink ref="A96" location="'SO.2. - Výstavba pozorova...'!C2" display="/"/>
    <hyperlink ref="A97" location="'SO.3. - Kácení'!C2" display="/"/>
    <hyperlink ref="A98" location="'VON - VO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5" width="14.1406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87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20"/>
      <c r="AT3" s="17" t="s">
        <v>88</v>
      </c>
    </row>
    <row r="4" spans="2:46" s="1" customFormat="1" ht="24.95" customHeight="1">
      <c r="B4" s="20"/>
      <c r="D4" s="139" t="s">
        <v>97</v>
      </c>
      <c r="M4" s="20"/>
      <c r="N4" s="140" t="s">
        <v>11</v>
      </c>
      <c r="AT4" s="17" t="s">
        <v>4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141" t="s">
        <v>17</v>
      </c>
      <c r="M6" s="20"/>
    </row>
    <row r="7" spans="2:13" s="1" customFormat="1" ht="16.5" customHeight="1">
      <c r="B7" s="20"/>
      <c r="E7" s="142" t="str">
        <f>'Rekapitulace stavby'!K6</f>
        <v>Revitalizace Benešovského potoka</v>
      </c>
      <c r="F7" s="141"/>
      <c r="G7" s="141"/>
      <c r="H7" s="141"/>
      <c r="M7" s="20"/>
    </row>
    <row r="8" spans="1:31" s="2" customFormat="1" ht="12" customHeight="1">
      <c r="A8" s="38"/>
      <c r="B8" s="44"/>
      <c r="C8" s="38"/>
      <c r="D8" s="141" t="s">
        <v>98</v>
      </c>
      <c r="E8" s="38"/>
      <c r="F8" s="38"/>
      <c r="G8" s="38"/>
      <c r="H8" s="38"/>
      <c r="I8" s="38"/>
      <c r="J8" s="38"/>
      <c r="K8" s="38"/>
      <c r="L8" s="38"/>
      <c r="M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3" t="s">
        <v>99</v>
      </c>
      <c r="F9" s="38"/>
      <c r="G9" s="38"/>
      <c r="H9" s="38"/>
      <c r="I9" s="38"/>
      <c r="J9" s="38"/>
      <c r="K9" s="38"/>
      <c r="L9" s="38"/>
      <c r="M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19</v>
      </c>
      <c r="E11" s="38"/>
      <c r="F11" s="144" t="s">
        <v>1</v>
      </c>
      <c r="G11" s="38"/>
      <c r="H11" s="38"/>
      <c r="I11" s="141" t="s">
        <v>20</v>
      </c>
      <c r="J11" s="144" t="s">
        <v>1</v>
      </c>
      <c r="K11" s="38"/>
      <c r="L11" s="38"/>
      <c r="M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21</v>
      </c>
      <c r="E12" s="38"/>
      <c r="F12" s="144" t="s">
        <v>22</v>
      </c>
      <c r="G12" s="38"/>
      <c r="H12" s="38"/>
      <c r="I12" s="141" t="s">
        <v>23</v>
      </c>
      <c r="J12" s="145" t="str">
        <f>'Rekapitulace stavby'!AN8</f>
        <v>3. 2. 2023</v>
      </c>
      <c r="K12" s="38"/>
      <c r="L12" s="38"/>
      <c r="M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25</v>
      </c>
      <c r="E14" s="38"/>
      <c r="F14" s="38"/>
      <c r="G14" s="38"/>
      <c r="H14" s="38"/>
      <c r="I14" s="141" t="s">
        <v>26</v>
      </c>
      <c r="J14" s="144" t="s">
        <v>1</v>
      </c>
      <c r="K14" s="38"/>
      <c r="L14" s="38"/>
      <c r="M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">
        <v>27</v>
      </c>
      <c r="F15" s="38"/>
      <c r="G15" s="38"/>
      <c r="H15" s="38"/>
      <c r="I15" s="141" t="s">
        <v>28</v>
      </c>
      <c r="J15" s="144" t="s">
        <v>1</v>
      </c>
      <c r="K15" s="38"/>
      <c r="L15" s="38"/>
      <c r="M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29</v>
      </c>
      <c r="E17" s="38"/>
      <c r="F17" s="38"/>
      <c r="G17" s="38"/>
      <c r="H17" s="38"/>
      <c r="I17" s="141" t="s">
        <v>26</v>
      </c>
      <c r="J17" s="33" t="str">
        <f>'Rekapitulace stavby'!AN13</f>
        <v>Vyplň údaj</v>
      </c>
      <c r="K17" s="38"/>
      <c r="L17" s="38"/>
      <c r="M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28</v>
      </c>
      <c r="J18" s="33" t="str">
        <f>'Rekapitulace stavby'!AN14</f>
        <v>Vyplň údaj</v>
      </c>
      <c r="K18" s="38"/>
      <c r="L18" s="38"/>
      <c r="M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31</v>
      </c>
      <c r="E20" s="38"/>
      <c r="F20" s="38"/>
      <c r="G20" s="38"/>
      <c r="H20" s="38"/>
      <c r="I20" s="141" t="s">
        <v>26</v>
      </c>
      <c r="J20" s="144" t="s">
        <v>1</v>
      </c>
      <c r="K20" s="38"/>
      <c r="L20" s="38"/>
      <c r="M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32</v>
      </c>
      <c r="F21" s="38"/>
      <c r="G21" s="38"/>
      <c r="H21" s="38"/>
      <c r="I21" s="141" t="s">
        <v>28</v>
      </c>
      <c r="J21" s="144" t="s">
        <v>1</v>
      </c>
      <c r="K21" s="38"/>
      <c r="L21" s="38"/>
      <c r="M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26</v>
      </c>
      <c r="J23" s="144" t="s">
        <v>1</v>
      </c>
      <c r="K23" s="38"/>
      <c r="L23" s="38"/>
      <c r="M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34</v>
      </c>
      <c r="F24" s="38"/>
      <c r="G24" s="38"/>
      <c r="H24" s="38"/>
      <c r="I24" s="141" t="s">
        <v>28</v>
      </c>
      <c r="J24" s="144" t="s">
        <v>1</v>
      </c>
      <c r="K24" s="38"/>
      <c r="L24" s="38"/>
      <c r="M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38"/>
      <c r="M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6"/>
      <c r="M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150"/>
      <c r="M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41" t="s">
        <v>100</v>
      </c>
      <c r="F30" s="38"/>
      <c r="G30" s="38"/>
      <c r="H30" s="38"/>
      <c r="I30" s="38"/>
      <c r="J30" s="38"/>
      <c r="K30" s="151">
        <f>I96</f>
        <v>0</v>
      </c>
      <c r="L30" s="38"/>
      <c r="M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41" t="s">
        <v>101</v>
      </c>
      <c r="F31" s="38"/>
      <c r="G31" s="38"/>
      <c r="H31" s="38"/>
      <c r="I31" s="38"/>
      <c r="J31" s="38"/>
      <c r="K31" s="151">
        <f>J96</f>
        <v>0</v>
      </c>
      <c r="L31" s="38"/>
      <c r="M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36</v>
      </c>
      <c r="E32" s="38"/>
      <c r="F32" s="38"/>
      <c r="G32" s="38"/>
      <c r="H32" s="38"/>
      <c r="I32" s="38"/>
      <c r="J32" s="38"/>
      <c r="K32" s="153">
        <f>ROUND(K119,2)</f>
        <v>0</v>
      </c>
      <c r="L32" s="38"/>
      <c r="M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0"/>
      <c r="E33" s="150"/>
      <c r="F33" s="150"/>
      <c r="G33" s="150"/>
      <c r="H33" s="150"/>
      <c r="I33" s="150"/>
      <c r="J33" s="150"/>
      <c r="K33" s="150"/>
      <c r="L33" s="150"/>
      <c r="M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38</v>
      </c>
      <c r="G34" s="38"/>
      <c r="H34" s="38"/>
      <c r="I34" s="154" t="s">
        <v>37</v>
      </c>
      <c r="J34" s="38"/>
      <c r="K34" s="154" t="s">
        <v>39</v>
      </c>
      <c r="L34" s="38"/>
      <c r="M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40</v>
      </c>
      <c r="E35" s="141" t="s">
        <v>41</v>
      </c>
      <c r="F35" s="151">
        <f>ROUND((SUM(BE119:BE229)),2)</f>
        <v>0</v>
      </c>
      <c r="G35" s="38"/>
      <c r="H35" s="38"/>
      <c r="I35" s="156">
        <v>0.21</v>
      </c>
      <c r="J35" s="38"/>
      <c r="K35" s="151">
        <f>ROUND(((SUM(BE119:BE229))*I35),2)</f>
        <v>0</v>
      </c>
      <c r="L35" s="38"/>
      <c r="M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1" t="s">
        <v>42</v>
      </c>
      <c r="F36" s="151">
        <f>ROUND((SUM(BF119:BF229)),2)</f>
        <v>0</v>
      </c>
      <c r="G36" s="38"/>
      <c r="H36" s="38"/>
      <c r="I36" s="156">
        <v>0.15</v>
      </c>
      <c r="J36" s="38"/>
      <c r="K36" s="151">
        <f>ROUND(((SUM(BF119:BF229))*I36),2)</f>
        <v>0</v>
      </c>
      <c r="L36" s="38"/>
      <c r="M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43</v>
      </c>
      <c r="F37" s="151">
        <f>ROUND((SUM(BG119:BG229)),2)</f>
        <v>0</v>
      </c>
      <c r="G37" s="38"/>
      <c r="H37" s="38"/>
      <c r="I37" s="156">
        <v>0.21</v>
      </c>
      <c r="J37" s="38"/>
      <c r="K37" s="151">
        <f>0</f>
        <v>0</v>
      </c>
      <c r="L37" s="38"/>
      <c r="M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1" t="s">
        <v>44</v>
      </c>
      <c r="F38" s="151">
        <f>ROUND((SUM(BH119:BH229)),2)</f>
        <v>0</v>
      </c>
      <c r="G38" s="38"/>
      <c r="H38" s="38"/>
      <c r="I38" s="156">
        <v>0.15</v>
      </c>
      <c r="J38" s="38"/>
      <c r="K38" s="151">
        <f>0</f>
        <v>0</v>
      </c>
      <c r="L38" s="38"/>
      <c r="M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1" t="s">
        <v>45</v>
      </c>
      <c r="F39" s="151">
        <f>ROUND((SUM(BI119:BI229)),2)</f>
        <v>0</v>
      </c>
      <c r="G39" s="38"/>
      <c r="H39" s="38"/>
      <c r="I39" s="156">
        <v>0</v>
      </c>
      <c r="J39" s="38"/>
      <c r="K39" s="151">
        <f>0</f>
        <v>0</v>
      </c>
      <c r="L39" s="38"/>
      <c r="M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7"/>
      <c r="D41" s="158" t="s">
        <v>46</v>
      </c>
      <c r="E41" s="159"/>
      <c r="F41" s="159"/>
      <c r="G41" s="160" t="s">
        <v>47</v>
      </c>
      <c r="H41" s="161" t="s">
        <v>48</v>
      </c>
      <c r="I41" s="159"/>
      <c r="J41" s="159"/>
      <c r="K41" s="162">
        <f>SUM(K32:K39)</f>
        <v>0</v>
      </c>
      <c r="L41" s="163"/>
      <c r="M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3" s="1" customFormat="1" ht="14.4" customHeight="1">
      <c r="B43" s="20"/>
      <c r="M43" s="20"/>
    </row>
    <row r="44" spans="2:13" s="1" customFormat="1" ht="14.4" customHeight="1">
      <c r="B44" s="20"/>
      <c r="M44" s="20"/>
    </row>
    <row r="45" spans="2:13" s="1" customFormat="1" ht="14.4" customHeight="1">
      <c r="B45" s="20"/>
      <c r="M45" s="20"/>
    </row>
    <row r="46" spans="2:13" s="1" customFormat="1" ht="14.4" customHeight="1">
      <c r="B46" s="20"/>
      <c r="M46" s="20"/>
    </row>
    <row r="47" spans="2:13" s="1" customFormat="1" ht="14.4" customHeight="1">
      <c r="B47" s="20"/>
      <c r="M47" s="20"/>
    </row>
    <row r="48" spans="2:13" s="1" customFormat="1" ht="14.4" customHeight="1">
      <c r="B48" s="20"/>
      <c r="M48" s="20"/>
    </row>
    <row r="49" spans="2:13" s="1" customFormat="1" ht="14.4" customHeight="1">
      <c r="B49" s="20"/>
      <c r="M49" s="20"/>
    </row>
    <row r="50" spans="2:13" s="2" customFormat="1" ht="14.4" customHeight="1">
      <c r="B50" s="63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165"/>
      <c r="M50" s="63"/>
    </row>
    <row r="51" spans="2:13" ht="12">
      <c r="B51" s="20"/>
      <c r="M51" s="20"/>
    </row>
    <row r="52" spans="2:13" ht="12">
      <c r="B52" s="20"/>
      <c r="M52" s="20"/>
    </row>
    <row r="53" spans="2:13" ht="12">
      <c r="B53" s="20"/>
      <c r="M53" s="20"/>
    </row>
    <row r="54" spans="2:13" ht="12">
      <c r="B54" s="20"/>
      <c r="M54" s="20"/>
    </row>
    <row r="55" spans="2:13" ht="12">
      <c r="B55" s="20"/>
      <c r="M55" s="20"/>
    </row>
    <row r="56" spans="2:13" ht="12">
      <c r="B56" s="20"/>
      <c r="M56" s="20"/>
    </row>
    <row r="57" spans="2:13" ht="12">
      <c r="B57" s="20"/>
      <c r="M57" s="20"/>
    </row>
    <row r="58" spans="2:13" ht="12">
      <c r="B58" s="20"/>
      <c r="M58" s="20"/>
    </row>
    <row r="59" spans="2:13" ht="12">
      <c r="B59" s="20"/>
      <c r="M59" s="20"/>
    </row>
    <row r="60" spans="2:13" ht="12">
      <c r="B60" s="20"/>
      <c r="M60" s="20"/>
    </row>
    <row r="61" spans="1:31" s="2" customFormat="1" ht="12">
      <c r="A61" s="38"/>
      <c r="B61" s="44"/>
      <c r="C61" s="38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167"/>
      <c r="M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3" ht="12">
      <c r="B62" s="20"/>
      <c r="M62" s="20"/>
    </row>
    <row r="63" spans="2:13" ht="12">
      <c r="B63" s="20"/>
      <c r="M63" s="20"/>
    </row>
    <row r="64" spans="2:13" ht="12">
      <c r="B64" s="20"/>
      <c r="M64" s="20"/>
    </row>
    <row r="65" spans="1:31" s="2" customFormat="1" ht="12">
      <c r="A65" s="38"/>
      <c r="B65" s="44"/>
      <c r="C65" s="38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170"/>
      <c r="M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3" ht="12">
      <c r="B66" s="20"/>
      <c r="M66" s="20"/>
    </row>
    <row r="67" spans="2:13" ht="12">
      <c r="B67" s="20"/>
      <c r="M67" s="20"/>
    </row>
    <row r="68" spans="2:13" ht="12">
      <c r="B68" s="20"/>
      <c r="M68" s="20"/>
    </row>
    <row r="69" spans="2:13" ht="12">
      <c r="B69" s="20"/>
      <c r="M69" s="20"/>
    </row>
    <row r="70" spans="2:13" ht="12">
      <c r="B70" s="20"/>
      <c r="M70" s="20"/>
    </row>
    <row r="71" spans="2:13" ht="12">
      <c r="B71" s="20"/>
      <c r="M71" s="20"/>
    </row>
    <row r="72" spans="2:13" ht="12">
      <c r="B72" s="20"/>
      <c r="M72" s="20"/>
    </row>
    <row r="73" spans="2:13" ht="12">
      <c r="B73" s="20"/>
      <c r="M73" s="20"/>
    </row>
    <row r="74" spans="2:13" ht="12">
      <c r="B74" s="20"/>
      <c r="M74" s="20"/>
    </row>
    <row r="75" spans="2:13" ht="12">
      <c r="B75" s="20"/>
      <c r="M75" s="20"/>
    </row>
    <row r="76" spans="1:31" s="2" customFormat="1" ht="12">
      <c r="A76" s="38"/>
      <c r="B76" s="44"/>
      <c r="C76" s="38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167"/>
      <c r="M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102</v>
      </c>
      <c r="D82" s="40"/>
      <c r="E82" s="40"/>
      <c r="F82" s="40"/>
      <c r="G82" s="40"/>
      <c r="H82" s="40"/>
      <c r="I82" s="40"/>
      <c r="J82" s="40"/>
      <c r="K82" s="40"/>
      <c r="L82" s="40"/>
      <c r="M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40"/>
      <c r="M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5" t="str">
        <f>E7</f>
        <v>Revitalizace Benešovského potoka</v>
      </c>
      <c r="F85" s="32"/>
      <c r="G85" s="32"/>
      <c r="H85" s="32"/>
      <c r="I85" s="40"/>
      <c r="J85" s="40"/>
      <c r="K85" s="40"/>
      <c r="L85" s="40"/>
      <c r="M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98</v>
      </c>
      <c r="D86" s="40"/>
      <c r="E86" s="40"/>
      <c r="F86" s="40"/>
      <c r="G86" s="40"/>
      <c r="H86" s="40"/>
      <c r="I86" s="40"/>
      <c r="J86" s="40"/>
      <c r="K86" s="40"/>
      <c r="L86" s="40"/>
      <c r="M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SO.1. - Revitalizace toku</v>
      </c>
      <c r="F87" s="40"/>
      <c r="G87" s="40"/>
      <c r="H87" s="40"/>
      <c r="I87" s="40"/>
      <c r="J87" s="40"/>
      <c r="K87" s="40"/>
      <c r="L87" s="40"/>
      <c r="M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Benešov</v>
      </c>
      <c r="G89" s="40"/>
      <c r="H89" s="40"/>
      <c r="I89" s="32" t="s">
        <v>23</v>
      </c>
      <c r="J89" s="79" t="str">
        <f>IF(J12="","",J12)</f>
        <v>3. 2. 2023</v>
      </c>
      <c r="K89" s="40"/>
      <c r="L89" s="40"/>
      <c r="M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>Město Benešov</v>
      </c>
      <c r="G91" s="40"/>
      <c r="H91" s="40"/>
      <c r="I91" s="32" t="s">
        <v>31</v>
      </c>
      <c r="J91" s="36" t="str">
        <f>E21</f>
        <v>Jakub Selinger</v>
      </c>
      <c r="K91" s="40"/>
      <c r="L91" s="40"/>
      <c r="M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Vodohospodářský rozvoj a výstavba a.s.</v>
      </c>
      <c r="K92" s="40"/>
      <c r="L92" s="40"/>
      <c r="M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6" t="s">
        <v>103</v>
      </c>
      <c r="D94" s="177"/>
      <c r="E94" s="177"/>
      <c r="F94" s="177"/>
      <c r="G94" s="177"/>
      <c r="H94" s="177"/>
      <c r="I94" s="178" t="s">
        <v>104</v>
      </c>
      <c r="J94" s="178" t="s">
        <v>105</v>
      </c>
      <c r="K94" s="178" t="s">
        <v>106</v>
      </c>
      <c r="L94" s="177"/>
      <c r="M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9" t="s">
        <v>107</v>
      </c>
      <c r="D96" s="40"/>
      <c r="E96" s="40"/>
      <c r="F96" s="40"/>
      <c r="G96" s="40"/>
      <c r="H96" s="40"/>
      <c r="I96" s="110">
        <f>Q119</f>
        <v>0</v>
      </c>
      <c r="J96" s="110">
        <f>R119</f>
        <v>0</v>
      </c>
      <c r="K96" s="110">
        <f>K119</f>
        <v>0</v>
      </c>
      <c r="L96" s="40"/>
      <c r="M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108</v>
      </c>
    </row>
    <row r="97" spans="1:31" s="9" customFormat="1" ht="24.95" customHeight="1">
      <c r="A97" s="9"/>
      <c r="B97" s="180"/>
      <c r="C97" s="181"/>
      <c r="D97" s="182" t="s">
        <v>109</v>
      </c>
      <c r="E97" s="183"/>
      <c r="F97" s="183"/>
      <c r="G97" s="183"/>
      <c r="H97" s="183"/>
      <c r="I97" s="184">
        <f>Q120</f>
        <v>0</v>
      </c>
      <c r="J97" s="184">
        <f>R120</f>
        <v>0</v>
      </c>
      <c r="K97" s="184">
        <f>K120</f>
        <v>0</v>
      </c>
      <c r="L97" s="181"/>
      <c r="M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110</v>
      </c>
      <c r="E98" s="189"/>
      <c r="F98" s="189"/>
      <c r="G98" s="189"/>
      <c r="H98" s="189"/>
      <c r="I98" s="190">
        <f>Q121</f>
        <v>0</v>
      </c>
      <c r="J98" s="190">
        <f>R121</f>
        <v>0</v>
      </c>
      <c r="K98" s="190">
        <f>K121</f>
        <v>0</v>
      </c>
      <c r="L98" s="187"/>
      <c r="M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111</v>
      </c>
      <c r="E99" s="189"/>
      <c r="F99" s="189"/>
      <c r="G99" s="189"/>
      <c r="H99" s="189"/>
      <c r="I99" s="190">
        <f>Q226</f>
        <v>0</v>
      </c>
      <c r="J99" s="190">
        <f>R226</f>
        <v>0</v>
      </c>
      <c r="K99" s="190">
        <f>K226</f>
        <v>0</v>
      </c>
      <c r="L99" s="187"/>
      <c r="M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112</v>
      </c>
      <c r="D106" s="40"/>
      <c r="E106" s="40"/>
      <c r="F106" s="40"/>
      <c r="G106" s="40"/>
      <c r="H106" s="40"/>
      <c r="I106" s="40"/>
      <c r="J106" s="40"/>
      <c r="K106" s="40"/>
      <c r="L106" s="40"/>
      <c r="M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17</v>
      </c>
      <c r="D108" s="40"/>
      <c r="E108" s="40"/>
      <c r="F108" s="40"/>
      <c r="G108" s="40"/>
      <c r="H108" s="40"/>
      <c r="I108" s="40"/>
      <c r="J108" s="40"/>
      <c r="K108" s="40"/>
      <c r="L108" s="40"/>
      <c r="M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175" t="str">
        <f>E7</f>
        <v>Revitalizace Benešovského potoka</v>
      </c>
      <c r="F109" s="32"/>
      <c r="G109" s="32"/>
      <c r="H109" s="32"/>
      <c r="I109" s="40"/>
      <c r="J109" s="40"/>
      <c r="K109" s="40"/>
      <c r="L109" s="40"/>
      <c r="M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98</v>
      </c>
      <c r="D110" s="40"/>
      <c r="E110" s="40"/>
      <c r="F110" s="40"/>
      <c r="G110" s="40"/>
      <c r="H110" s="40"/>
      <c r="I110" s="40"/>
      <c r="J110" s="40"/>
      <c r="K110" s="40"/>
      <c r="L110" s="40"/>
      <c r="M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76" t="str">
        <f>E9</f>
        <v>SO.1. - Revitalizace toku</v>
      </c>
      <c r="F111" s="40"/>
      <c r="G111" s="40"/>
      <c r="H111" s="40"/>
      <c r="I111" s="40"/>
      <c r="J111" s="40"/>
      <c r="K111" s="40"/>
      <c r="L111" s="40"/>
      <c r="M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21</v>
      </c>
      <c r="D113" s="40"/>
      <c r="E113" s="40"/>
      <c r="F113" s="27" t="str">
        <f>F12</f>
        <v>Benešov</v>
      </c>
      <c r="G113" s="40"/>
      <c r="H113" s="40"/>
      <c r="I113" s="32" t="s">
        <v>23</v>
      </c>
      <c r="J113" s="79" t="str">
        <f>IF(J12="","",J12)</f>
        <v>3. 2. 2023</v>
      </c>
      <c r="K113" s="40"/>
      <c r="L113" s="40"/>
      <c r="M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25</v>
      </c>
      <c r="D115" s="40"/>
      <c r="E115" s="40"/>
      <c r="F115" s="27" t="str">
        <f>E15</f>
        <v>Město Benešov</v>
      </c>
      <c r="G115" s="40"/>
      <c r="H115" s="40"/>
      <c r="I115" s="32" t="s">
        <v>31</v>
      </c>
      <c r="J115" s="36" t="str">
        <f>E21</f>
        <v>Jakub Selinger</v>
      </c>
      <c r="K115" s="40"/>
      <c r="L115" s="40"/>
      <c r="M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5.65" customHeight="1">
      <c r="A116" s="38"/>
      <c r="B116" s="39"/>
      <c r="C116" s="32" t="s">
        <v>29</v>
      </c>
      <c r="D116" s="40"/>
      <c r="E116" s="40"/>
      <c r="F116" s="27" t="str">
        <f>IF(E18="","",E18)</f>
        <v>Vyplň údaj</v>
      </c>
      <c r="G116" s="40"/>
      <c r="H116" s="40"/>
      <c r="I116" s="32" t="s">
        <v>33</v>
      </c>
      <c r="J116" s="36" t="str">
        <f>E24</f>
        <v>Vodohospodářský rozvoj a výstavba a.s.</v>
      </c>
      <c r="K116" s="40"/>
      <c r="L116" s="40"/>
      <c r="M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0.3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11" customFormat="1" ht="29.25" customHeight="1">
      <c r="A118" s="192"/>
      <c r="B118" s="193"/>
      <c r="C118" s="194" t="s">
        <v>113</v>
      </c>
      <c r="D118" s="195" t="s">
        <v>61</v>
      </c>
      <c r="E118" s="195" t="s">
        <v>57</v>
      </c>
      <c r="F118" s="195" t="s">
        <v>58</v>
      </c>
      <c r="G118" s="195" t="s">
        <v>114</v>
      </c>
      <c r="H118" s="195" t="s">
        <v>115</v>
      </c>
      <c r="I118" s="195" t="s">
        <v>116</v>
      </c>
      <c r="J118" s="195" t="s">
        <v>117</v>
      </c>
      <c r="K118" s="195" t="s">
        <v>106</v>
      </c>
      <c r="L118" s="196" t="s">
        <v>118</v>
      </c>
      <c r="M118" s="197"/>
      <c r="N118" s="100" t="s">
        <v>1</v>
      </c>
      <c r="O118" s="101" t="s">
        <v>40</v>
      </c>
      <c r="P118" s="101" t="s">
        <v>119</v>
      </c>
      <c r="Q118" s="101" t="s">
        <v>120</v>
      </c>
      <c r="R118" s="101" t="s">
        <v>121</v>
      </c>
      <c r="S118" s="101" t="s">
        <v>122</v>
      </c>
      <c r="T118" s="101" t="s">
        <v>123</v>
      </c>
      <c r="U118" s="101" t="s">
        <v>124</v>
      </c>
      <c r="V118" s="101" t="s">
        <v>125</v>
      </c>
      <c r="W118" s="101" t="s">
        <v>126</v>
      </c>
      <c r="X118" s="101" t="s">
        <v>127</v>
      </c>
      <c r="Y118" s="102" t="s">
        <v>128</v>
      </c>
      <c r="Z118" s="192"/>
      <c r="AA118" s="192"/>
      <c r="AB118" s="192"/>
      <c r="AC118" s="192"/>
      <c r="AD118" s="192"/>
      <c r="AE118" s="192"/>
    </row>
    <row r="119" spans="1:63" s="2" customFormat="1" ht="22.8" customHeight="1">
      <c r="A119" s="38"/>
      <c r="B119" s="39"/>
      <c r="C119" s="107" t="s">
        <v>129</v>
      </c>
      <c r="D119" s="40"/>
      <c r="E119" s="40"/>
      <c r="F119" s="40"/>
      <c r="G119" s="40"/>
      <c r="H119" s="40"/>
      <c r="I119" s="40"/>
      <c r="J119" s="40"/>
      <c r="K119" s="198">
        <f>BK119</f>
        <v>0</v>
      </c>
      <c r="L119" s="40"/>
      <c r="M119" s="44"/>
      <c r="N119" s="103"/>
      <c r="O119" s="199"/>
      <c r="P119" s="104"/>
      <c r="Q119" s="200">
        <f>Q120</f>
        <v>0</v>
      </c>
      <c r="R119" s="200">
        <f>R120</f>
        <v>0</v>
      </c>
      <c r="S119" s="104"/>
      <c r="T119" s="201">
        <f>T120</f>
        <v>0</v>
      </c>
      <c r="U119" s="104"/>
      <c r="V119" s="201">
        <f>V120</f>
        <v>33.5564076</v>
      </c>
      <c r="W119" s="104"/>
      <c r="X119" s="201">
        <f>X120</f>
        <v>0</v>
      </c>
      <c r="Y119" s="105"/>
      <c r="Z119" s="38"/>
      <c r="AA119" s="38"/>
      <c r="AB119" s="38"/>
      <c r="AC119" s="38"/>
      <c r="AD119" s="38"/>
      <c r="AE119" s="38"/>
      <c r="AT119" s="17" t="s">
        <v>77</v>
      </c>
      <c r="AU119" s="17" t="s">
        <v>108</v>
      </c>
      <c r="BK119" s="202">
        <f>BK120</f>
        <v>0</v>
      </c>
    </row>
    <row r="120" spans="1:63" s="12" customFormat="1" ht="25.9" customHeight="1">
      <c r="A120" s="12"/>
      <c r="B120" s="203"/>
      <c r="C120" s="204"/>
      <c r="D120" s="205" t="s">
        <v>77</v>
      </c>
      <c r="E120" s="206" t="s">
        <v>130</v>
      </c>
      <c r="F120" s="206" t="s">
        <v>131</v>
      </c>
      <c r="G120" s="204"/>
      <c r="H120" s="204"/>
      <c r="I120" s="207"/>
      <c r="J120" s="207"/>
      <c r="K120" s="208">
        <f>BK120</f>
        <v>0</v>
      </c>
      <c r="L120" s="204"/>
      <c r="M120" s="209"/>
      <c r="N120" s="210"/>
      <c r="O120" s="211"/>
      <c r="P120" s="211"/>
      <c r="Q120" s="212">
        <f>Q121+Q226</f>
        <v>0</v>
      </c>
      <c r="R120" s="212">
        <f>R121+R226</f>
        <v>0</v>
      </c>
      <c r="S120" s="211"/>
      <c r="T120" s="213">
        <f>T121+T226</f>
        <v>0</v>
      </c>
      <c r="U120" s="211"/>
      <c r="V120" s="213">
        <f>V121+V226</f>
        <v>33.5564076</v>
      </c>
      <c r="W120" s="211"/>
      <c r="X120" s="213">
        <f>X121+X226</f>
        <v>0</v>
      </c>
      <c r="Y120" s="214"/>
      <c r="Z120" s="12"/>
      <c r="AA120" s="12"/>
      <c r="AB120" s="12"/>
      <c r="AC120" s="12"/>
      <c r="AD120" s="12"/>
      <c r="AE120" s="12"/>
      <c r="AR120" s="215" t="s">
        <v>86</v>
      </c>
      <c r="AT120" s="216" t="s">
        <v>77</v>
      </c>
      <c r="AU120" s="216" t="s">
        <v>78</v>
      </c>
      <c r="AY120" s="215" t="s">
        <v>132</v>
      </c>
      <c r="BK120" s="217">
        <f>BK121+BK226</f>
        <v>0</v>
      </c>
    </row>
    <row r="121" spans="1:63" s="12" customFormat="1" ht="22.8" customHeight="1">
      <c r="A121" s="12"/>
      <c r="B121" s="203"/>
      <c r="C121" s="204"/>
      <c r="D121" s="205" t="s">
        <v>77</v>
      </c>
      <c r="E121" s="218" t="s">
        <v>86</v>
      </c>
      <c r="F121" s="218" t="s">
        <v>133</v>
      </c>
      <c r="G121" s="204"/>
      <c r="H121" s="204"/>
      <c r="I121" s="207"/>
      <c r="J121" s="207"/>
      <c r="K121" s="219">
        <f>BK121</f>
        <v>0</v>
      </c>
      <c r="L121" s="204"/>
      <c r="M121" s="209"/>
      <c r="N121" s="210"/>
      <c r="O121" s="211"/>
      <c r="P121" s="211"/>
      <c r="Q121" s="212">
        <f>SUM(Q122:Q225)</f>
        <v>0</v>
      </c>
      <c r="R121" s="212">
        <f>SUM(R122:R225)</f>
        <v>0</v>
      </c>
      <c r="S121" s="211"/>
      <c r="T121" s="213">
        <f>SUM(T122:T225)</f>
        <v>0</v>
      </c>
      <c r="U121" s="211"/>
      <c r="V121" s="213">
        <f>SUM(V122:V225)</f>
        <v>33.5564076</v>
      </c>
      <c r="W121" s="211"/>
      <c r="X121" s="213">
        <f>SUM(X122:X225)</f>
        <v>0</v>
      </c>
      <c r="Y121" s="214"/>
      <c r="Z121" s="12"/>
      <c r="AA121" s="12"/>
      <c r="AB121" s="12"/>
      <c r="AC121" s="12"/>
      <c r="AD121" s="12"/>
      <c r="AE121" s="12"/>
      <c r="AR121" s="215" t="s">
        <v>86</v>
      </c>
      <c r="AT121" s="216" t="s">
        <v>77</v>
      </c>
      <c r="AU121" s="216" t="s">
        <v>86</v>
      </c>
      <c r="AY121" s="215" t="s">
        <v>132</v>
      </c>
      <c r="BK121" s="217">
        <f>SUM(BK122:BK225)</f>
        <v>0</v>
      </c>
    </row>
    <row r="122" spans="1:65" s="2" customFormat="1" ht="33" customHeight="1">
      <c r="A122" s="38"/>
      <c r="B122" s="39"/>
      <c r="C122" s="220" t="s">
        <v>86</v>
      </c>
      <c r="D122" s="220" t="s">
        <v>134</v>
      </c>
      <c r="E122" s="221" t="s">
        <v>135</v>
      </c>
      <c r="F122" s="222" t="s">
        <v>136</v>
      </c>
      <c r="G122" s="223" t="s">
        <v>137</v>
      </c>
      <c r="H122" s="224">
        <v>56</v>
      </c>
      <c r="I122" s="225"/>
      <c r="J122" s="225"/>
      <c r="K122" s="226">
        <f>ROUND(P122*H122,2)</f>
        <v>0</v>
      </c>
      <c r="L122" s="222" t="s">
        <v>138</v>
      </c>
      <c r="M122" s="44"/>
      <c r="N122" s="227" t="s">
        <v>1</v>
      </c>
      <c r="O122" s="228" t="s">
        <v>41</v>
      </c>
      <c r="P122" s="229">
        <f>I122+J122</f>
        <v>0</v>
      </c>
      <c r="Q122" s="229">
        <f>ROUND(I122*H122,2)</f>
        <v>0</v>
      </c>
      <c r="R122" s="229">
        <f>ROUND(J122*H122,2)</f>
        <v>0</v>
      </c>
      <c r="S122" s="91"/>
      <c r="T122" s="230">
        <f>S122*H122</f>
        <v>0</v>
      </c>
      <c r="U122" s="230">
        <v>0</v>
      </c>
      <c r="V122" s="230">
        <f>U122*H122</f>
        <v>0</v>
      </c>
      <c r="W122" s="230">
        <v>0</v>
      </c>
      <c r="X122" s="230">
        <f>W122*H122</f>
        <v>0</v>
      </c>
      <c r="Y122" s="231" t="s">
        <v>1</v>
      </c>
      <c r="Z122" s="38"/>
      <c r="AA122" s="38"/>
      <c r="AB122" s="38"/>
      <c r="AC122" s="38"/>
      <c r="AD122" s="38"/>
      <c r="AE122" s="38"/>
      <c r="AR122" s="232" t="s">
        <v>139</v>
      </c>
      <c r="AT122" s="232" t="s">
        <v>134</v>
      </c>
      <c r="AU122" s="232" t="s">
        <v>88</v>
      </c>
      <c r="AY122" s="17" t="s">
        <v>132</v>
      </c>
      <c r="BE122" s="233">
        <f>IF(O122="základní",K122,0)</f>
        <v>0</v>
      </c>
      <c r="BF122" s="233">
        <f>IF(O122="snížená",K122,0)</f>
        <v>0</v>
      </c>
      <c r="BG122" s="233">
        <f>IF(O122="zákl. přenesená",K122,0)</f>
        <v>0</v>
      </c>
      <c r="BH122" s="233">
        <f>IF(O122="sníž. přenesená",K122,0)</f>
        <v>0</v>
      </c>
      <c r="BI122" s="233">
        <f>IF(O122="nulová",K122,0)</f>
        <v>0</v>
      </c>
      <c r="BJ122" s="17" t="s">
        <v>86</v>
      </c>
      <c r="BK122" s="233">
        <f>ROUND(P122*H122,2)</f>
        <v>0</v>
      </c>
      <c r="BL122" s="17" t="s">
        <v>139</v>
      </c>
      <c r="BM122" s="232" t="s">
        <v>140</v>
      </c>
    </row>
    <row r="123" spans="1:47" s="2" customFormat="1" ht="12">
      <c r="A123" s="38"/>
      <c r="B123" s="39"/>
      <c r="C123" s="40"/>
      <c r="D123" s="234" t="s">
        <v>141</v>
      </c>
      <c r="E123" s="40"/>
      <c r="F123" s="235" t="s">
        <v>142</v>
      </c>
      <c r="G123" s="40"/>
      <c r="H123" s="40"/>
      <c r="I123" s="236"/>
      <c r="J123" s="236"/>
      <c r="K123" s="40"/>
      <c r="L123" s="40"/>
      <c r="M123" s="44"/>
      <c r="N123" s="237"/>
      <c r="O123" s="238"/>
      <c r="P123" s="91"/>
      <c r="Q123" s="91"/>
      <c r="R123" s="91"/>
      <c r="S123" s="91"/>
      <c r="T123" s="91"/>
      <c r="U123" s="91"/>
      <c r="V123" s="91"/>
      <c r="W123" s="91"/>
      <c r="X123" s="91"/>
      <c r="Y123" s="92"/>
      <c r="Z123" s="38"/>
      <c r="AA123" s="38"/>
      <c r="AB123" s="38"/>
      <c r="AC123" s="38"/>
      <c r="AD123" s="38"/>
      <c r="AE123" s="38"/>
      <c r="AT123" s="17" t="s">
        <v>141</v>
      </c>
      <c r="AU123" s="17" t="s">
        <v>88</v>
      </c>
    </row>
    <row r="124" spans="1:47" s="2" customFormat="1" ht="12">
      <c r="A124" s="38"/>
      <c r="B124" s="39"/>
      <c r="C124" s="40"/>
      <c r="D124" s="239" t="s">
        <v>143</v>
      </c>
      <c r="E124" s="40"/>
      <c r="F124" s="240" t="s">
        <v>144</v>
      </c>
      <c r="G124" s="40"/>
      <c r="H124" s="40"/>
      <c r="I124" s="236"/>
      <c r="J124" s="236"/>
      <c r="K124" s="40"/>
      <c r="L124" s="40"/>
      <c r="M124" s="44"/>
      <c r="N124" s="237"/>
      <c r="O124" s="238"/>
      <c r="P124" s="91"/>
      <c r="Q124" s="91"/>
      <c r="R124" s="91"/>
      <c r="S124" s="91"/>
      <c r="T124" s="91"/>
      <c r="U124" s="91"/>
      <c r="V124" s="91"/>
      <c r="W124" s="91"/>
      <c r="X124" s="91"/>
      <c r="Y124" s="92"/>
      <c r="Z124" s="38"/>
      <c r="AA124" s="38"/>
      <c r="AB124" s="38"/>
      <c r="AC124" s="38"/>
      <c r="AD124" s="38"/>
      <c r="AE124" s="38"/>
      <c r="AT124" s="17" t="s">
        <v>143</v>
      </c>
      <c r="AU124" s="17" t="s">
        <v>88</v>
      </c>
    </row>
    <row r="125" spans="1:51" s="13" customFormat="1" ht="12">
      <c r="A125" s="13"/>
      <c r="B125" s="241"/>
      <c r="C125" s="242"/>
      <c r="D125" s="234" t="s">
        <v>145</v>
      </c>
      <c r="E125" s="243" t="s">
        <v>1</v>
      </c>
      <c r="F125" s="244" t="s">
        <v>146</v>
      </c>
      <c r="G125" s="242"/>
      <c r="H125" s="243" t="s">
        <v>1</v>
      </c>
      <c r="I125" s="245"/>
      <c r="J125" s="245"/>
      <c r="K125" s="242"/>
      <c r="L125" s="242"/>
      <c r="M125" s="246"/>
      <c r="N125" s="247"/>
      <c r="O125" s="248"/>
      <c r="P125" s="248"/>
      <c r="Q125" s="248"/>
      <c r="R125" s="248"/>
      <c r="S125" s="248"/>
      <c r="T125" s="248"/>
      <c r="U125" s="248"/>
      <c r="V125" s="248"/>
      <c r="W125" s="248"/>
      <c r="X125" s="248"/>
      <c r="Y125" s="249"/>
      <c r="Z125" s="13"/>
      <c r="AA125" s="13"/>
      <c r="AB125" s="13"/>
      <c r="AC125" s="13"/>
      <c r="AD125" s="13"/>
      <c r="AE125" s="13"/>
      <c r="AT125" s="250" t="s">
        <v>145</v>
      </c>
      <c r="AU125" s="250" t="s">
        <v>88</v>
      </c>
      <c r="AV125" s="13" t="s">
        <v>86</v>
      </c>
      <c r="AW125" s="13" t="s">
        <v>5</v>
      </c>
      <c r="AX125" s="13" t="s">
        <v>78</v>
      </c>
      <c r="AY125" s="250" t="s">
        <v>132</v>
      </c>
    </row>
    <row r="126" spans="1:51" s="13" customFormat="1" ht="12">
      <c r="A126" s="13"/>
      <c r="B126" s="241"/>
      <c r="C126" s="242"/>
      <c r="D126" s="234" t="s">
        <v>145</v>
      </c>
      <c r="E126" s="243" t="s">
        <v>1</v>
      </c>
      <c r="F126" s="244" t="s">
        <v>147</v>
      </c>
      <c r="G126" s="242"/>
      <c r="H126" s="243" t="s">
        <v>1</v>
      </c>
      <c r="I126" s="245"/>
      <c r="J126" s="245"/>
      <c r="K126" s="242"/>
      <c r="L126" s="242"/>
      <c r="M126" s="246"/>
      <c r="N126" s="247"/>
      <c r="O126" s="248"/>
      <c r="P126" s="248"/>
      <c r="Q126" s="248"/>
      <c r="R126" s="248"/>
      <c r="S126" s="248"/>
      <c r="T126" s="248"/>
      <c r="U126" s="248"/>
      <c r="V126" s="248"/>
      <c r="W126" s="248"/>
      <c r="X126" s="248"/>
      <c r="Y126" s="249"/>
      <c r="Z126" s="13"/>
      <c r="AA126" s="13"/>
      <c r="AB126" s="13"/>
      <c r="AC126" s="13"/>
      <c r="AD126" s="13"/>
      <c r="AE126" s="13"/>
      <c r="AT126" s="250" t="s">
        <v>145</v>
      </c>
      <c r="AU126" s="250" t="s">
        <v>88</v>
      </c>
      <c r="AV126" s="13" t="s">
        <v>86</v>
      </c>
      <c r="AW126" s="13" t="s">
        <v>5</v>
      </c>
      <c r="AX126" s="13" t="s">
        <v>78</v>
      </c>
      <c r="AY126" s="250" t="s">
        <v>132</v>
      </c>
    </row>
    <row r="127" spans="1:51" s="13" customFormat="1" ht="12">
      <c r="A127" s="13"/>
      <c r="B127" s="241"/>
      <c r="C127" s="242"/>
      <c r="D127" s="234" t="s">
        <v>145</v>
      </c>
      <c r="E127" s="243" t="s">
        <v>1</v>
      </c>
      <c r="F127" s="244" t="s">
        <v>148</v>
      </c>
      <c r="G127" s="242"/>
      <c r="H127" s="243" t="s">
        <v>1</v>
      </c>
      <c r="I127" s="245"/>
      <c r="J127" s="245"/>
      <c r="K127" s="242"/>
      <c r="L127" s="242"/>
      <c r="M127" s="246"/>
      <c r="N127" s="247"/>
      <c r="O127" s="248"/>
      <c r="P127" s="248"/>
      <c r="Q127" s="248"/>
      <c r="R127" s="248"/>
      <c r="S127" s="248"/>
      <c r="T127" s="248"/>
      <c r="U127" s="248"/>
      <c r="V127" s="248"/>
      <c r="W127" s="248"/>
      <c r="X127" s="248"/>
      <c r="Y127" s="249"/>
      <c r="Z127" s="13"/>
      <c r="AA127" s="13"/>
      <c r="AB127" s="13"/>
      <c r="AC127" s="13"/>
      <c r="AD127" s="13"/>
      <c r="AE127" s="13"/>
      <c r="AT127" s="250" t="s">
        <v>145</v>
      </c>
      <c r="AU127" s="250" t="s">
        <v>88</v>
      </c>
      <c r="AV127" s="13" t="s">
        <v>86</v>
      </c>
      <c r="AW127" s="13" t="s">
        <v>5</v>
      </c>
      <c r="AX127" s="13" t="s">
        <v>78</v>
      </c>
      <c r="AY127" s="250" t="s">
        <v>132</v>
      </c>
    </row>
    <row r="128" spans="1:51" s="14" customFormat="1" ht="12">
      <c r="A128" s="14"/>
      <c r="B128" s="251"/>
      <c r="C128" s="252"/>
      <c r="D128" s="234" t="s">
        <v>145</v>
      </c>
      <c r="E128" s="253" t="s">
        <v>1</v>
      </c>
      <c r="F128" s="254" t="s">
        <v>149</v>
      </c>
      <c r="G128" s="252"/>
      <c r="H128" s="255">
        <v>56</v>
      </c>
      <c r="I128" s="256"/>
      <c r="J128" s="256"/>
      <c r="K128" s="252"/>
      <c r="L128" s="252"/>
      <c r="M128" s="257"/>
      <c r="N128" s="258"/>
      <c r="O128" s="259"/>
      <c r="P128" s="259"/>
      <c r="Q128" s="259"/>
      <c r="R128" s="259"/>
      <c r="S128" s="259"/>
      <c r="T128" s="259"/>
      <c r="U128" s="259"/>
      <c r="V128" s="259"/>
      <c r="W128" s="259"/>
      <c r="X128" s="259"/>
      <c r="Y128" s="260"/>
      <c r="Z128" s="14"/>
      <c r="AA128" s="14"/>
      <c r="AB128" s="14"/>
      <c r="AC128" s="14"/>
      <c r="AD128" s="14"/>
      <c r="AE128" s="14"/>
      <c r="AT128" s="261" t="s">
        <v>145</v>
      </c>
      <c r="AU128" s="261" t="s">
        <v>88</v>
      </c>
      <c r="AV128" s="14" t="s">
        <v>88</v>
      </c>
      <c r="AW128" s="14" t="s">
        <v>5</v>
      </c>
      <c r="AX128" s="14" t="s">
        <v>86</v>
      </c>
      <c r="AY128" s="261" t="s">
        <v>132</v>
      </c>
    </row>
    <row r="129" spans="1:65" s="2" customFormat="1" ht="33" customHeight="1">
      <c r="A129" s="38"/>
      <c r="B129" s="39"/>
      <c r="C129" s="220" t="s">
        <v>88</v>
      </c>
      <c r="D129" s="220" t="s">
        <v>134</v>
      </c>
      <c r="E129" s="221" t="s">
        <v>150</v>
      </c>
      <c r="F129" s="222" t="s">
        <v>151</v>
      </c>
      <c r="G129" s="223" t="s">
        <v>137</v>
      </c>
      <c r="H129" s="224">
        <v>628.02</v>
      </c>
      <c r="I129" s="225"/>
      <c r="J129" s="225"/>
      <c r="K129" s="226">
        <f>ROUND(P129*H129,2)</f>
        <v>0</v>
      </c>
      <c r="L129" s="222" t="s">
        <v>138</v>
      </c>
      <c r="M129" s="44"/>
      <c r="N129" s="227" t="s">
        <v>1</v>
      </c>
      <c r="O129" s="228" t="s">
        <v>41</v>
      </c>
      <c r="P129" s="229">
        <f>I129+J129</f>
        <v>0</v>
      </c>
      <c r="Q129" s="229">
        <f>ROUND(I129*H129,2)</f>
        <v>0</v>
      </c>
      <c r="R129" s="229">
        <f>ROUND(J129*H129,2)</f>
        <v>0</v>
      </c>
      <c r="S129" s="91"/>
      <c r="T129" s="230">
        <f>S129*H129</f>
        <v>0</v>
      </c>
      <c r="U129" s="230">
        <v>0</v>
      </c>
      <c r="V129" s="230">
        <f>U129*H129</f>
        <v>0</v>
      </c>
      <c r="W129" s="230">
        <v>0</v>
      </c>
      <c r="X129" s="230">
        <f>W129*H129</f>
        <v>0</v>
      </c>
      <c r="Y129" s="231" t="s">
        <v>1</v>
      </c>
      <c r="Z129" s="38"/>
      <c r="AA129" s="38"/>
      <c r="AB129" s="38"/>
      <c r="AC129" s="38"/>
      <c r="AD129" s="38"/>
      <c r="AE129" s="38"/>
      <c r="AR129" s="232" t="s">
        <v>139</v>
      </c>
      <c r="AT129" s="232" t="s">
        <v>134</v>
      </c>
      <c r="AU129" s="232" t="s">
        <v>88</v>
      </c>
      <c r="AY129" s="17" t="s">
        <v>132</v>
      </c>
      <c r="BE129" s="233">
        <f>IF(O129="základní",K129,0)</f>
        <v>0</v>
      </c>
      <c r="BF129" s="233">
        <f>IF(O129="snížená",K129,0)</f>
        <v>0</v>
      </c>
      <c r="BG129" s="233">
        <f>IF(O129="zákl. přenesená",K129,0)</f>
        <v>0</v>
      </c>
      <c r="BH129" s="233">
        <f>IF(O129="sníž. přenesená",K129,0)</f>
        <v>0</v>
      </c>
      <c r="BI129" s="233">
        <f>IF(O129="nulová",K129,0)</f>
        <v>0</v>
      </c>
      <c r="BJ129" s="17" t="s">
        <v>86</v>
      </c>
      <c r="BK129" s="233">
        <f>ROUND(P129*H129,2)</f>
        <v>0</v>
      </c>
      <c r="BL129" s="17" t="s">
        <v>139</v>
      </c>
      <c r="BM129" s="232" t="s">
        <v>152</v>
      </c>
    </row>
    <row r="130" spans="1:47" s="2" customFormat="1" ht="12">
      <c r="A130" s="38"/>
      <c r="B130" s="39"/>
      <c r="C130" s="40"/>
      <c r="D130" s="234" t="s">
        <v>141</v>
      </c>
      <c r="E130" s="40"/>
      <c r="F130" s="235" t="s">
        <v>153</v>
      </c>
      <c r="G130" s="40"/>
      <c r="H130" s="40"/>
      <c r="I130" s="236"/>
      <c r="J130" s="236"/>
      <c r="K130" s="40"/>
      <c r="L130" s="40"/>
      <c r="M130" s="44"/>
      <c r="N130" s="237"/>
      <c r="O130" s="238"/>
      <c r="P130" s="91"/>
      <c r="Q130" s="91"/>
      <c r="R130" s="91"/>
      <c r="S130" s="91"/>
      <c r="T130" s="91"/>
      <c r="U130" s="91"/>
      <c r="V130" s="91"/>
      <c r="W130" s="91"/>
      <c r="X130" s="91"/>
      <c r="Y130" s="92"/>
      <c r="Z130" s="38"/>
      <c r="AA130" s="38"/>
      <c r="AB130" s="38"/>
      <c r="AC130" s="38"/>
      <c r="AD130" s="38"/>
      <c r="AE130" s="38"/>
      <c r="AT130" s="17" t="s">
        <v>141</v>
      </c>
      <c r="AU130" s="17" t="s">
        <v>88</v>
      </c>
    </row>
    <row r="131" spans="1:47" s="2" customFormat="1" ht="12">
      <c r="A131" s="38"/>
      <c r="B131" s="39"/>
      <c r="C131" s="40"/>
      <c r="D131" s="239" t="s">
        <v>143</v>
      </c>
      <c r="E131" s="40"/>
      <c r="F131" s="240" t="s">
        <v>154</v>
      </c>
      <c r="G131" s="40"/>
      <c r="H131" s="40"/>
      <c r="I131" s="236"/>
      <c r="J131" s="236"/>
      <c r="K131" s="40"/>
      <c r="L131" s="40"/>
      <c r="M131" s="44"/>
      <c r="N131" s="237"/>
      <c r="O131" s="238"/>
      <c r="P131" s="91"/>
      <c r="Q131" s="91"/>
      <c r="R131" s="91"/>
      <c r="S131" s="91"/>
      <c r="T131" s="91"/>
      <c r="U131" s="91"/>
      <c r="V131" s="91"/>
      <c r="W131" s="91"/>
      <c r="X131" s="91"/>
      <c r="Y131" s="92"/>
      <c r="Z131" s="38"/>
      <c r="AA131" s="38"/>
      <c r="AB131" s="38"/>
      <c r="AC131" s="38"/>
      <c r="AD131" s="38"/>
      <c r="AE131" s="38"/>
      <c r="AT131" s="17" t="s">
        <v>143</v>
      </c>
      <c r="AU131" s="17" t="s">
        <v>88</v>
      </c>
    </row>
    <row r="132" spans="1:51" s="13" customFormat="1" ht="12">
      <c r="A132" s="13"/>
      <c r="B132" s="241"/>
      <c r="C132" s="242"/>
      <c r="D132" s="234" t="s">
        <v>145</v>
      </c>
      <c r="E132" s="243" t="s">
        <v>1</v>
      </c>
      <c r="F132" s="244" t="s">
        <v>155</v>
      </c>
      <c r="G132" s="242"/>
      <c r="H132" s="243" t="s">
        <v>1</v>
      </c>
      <c r="I132" s="245"/>
      <c r="J132" s="245"/>
      <c r="K132" s="242"/>
      <c r="L132" s="242"/>
      <c r="M132" s="246"/>
      <c r="N132" s="247"/>
      <c r="O132" s="248"/>
      <c r="P132" s="248"/>
      <c r="Q132" s="248"/>
      <c r="R132" s="248"/>
      <c r="S132" s="248"/>
      <c r="T132" s="248"/>
      <c r="U132" s="248"/>
      <c r="V132" s="248"/>
      <c r="W132" s="248"/>
      <c r="X132" s="248"/>
      <c r="Y132" s="249"/>
      <c r="Z132" s="13"/>
      <c r="AA132" s="13"/>
      <c r="AB132" s="13"/>
      <c r="AC132" s="13"/>
      <c r="AD132" s="13"/>
      <c r="AE132" s="13"/>
      <c r="AT132" s="250" t="s">
        <v>145</v>
      </c>
      <c r="AU132" s="250" t="s">
        <v>88</v>
      </c>
      <c r="AV132" s="13" t="s">
        <v>86</v>
      </c>
      <c r="AW132" s="13" t="s">
        <v>5</v>
      </c>
      <c r="AX132" s="13" t="s">
        <v>78</v>
      </c>
      <c r="AY132" s="250" t="s">
        <v>132</v>
      </c>
    </row>
    <row r="133" spans="1:51" s="13" customFormat="1" ht="12">
      <c r="A133" s="13"/>
      <c r="B133" s="241"/>
      <c r="C133" s="242"/>
      <c r="D133" s="234" t="s">
        <v>145</v>
      </c>
      <c r="E133" s="243" t="s">
        <v>1</v>
      </c>
      <c r="F133" s="244" t="s">
        <v>156</v>
      </c>
      <c r="G133" s="242"/>
      <c r="H133" s="243" t="s">
        <v>1</v>
      </c>
      <c r="I133" s="245"/>
      <c r="J133" s="245"/>
      <c r="K133" s="242"/>
      <c r="L133" s="242"/>
      <c r="M133" s="246"/>
      <c r="N133" s="247"/>
      <c r="O133" s="248"/>
      <c r="P133" s="248"/>
      <c r="Q133" s="248"/>
      <c r="R133" s="248"/>
      <c r="S133" s="248"/>
      <c r="T133" s="248"/>
      <c r="U133" s="248"/>
      <c r="V133" s="248"/>
      <c r="W133" s="248"/>
      <c r="X133" s="248"/>
      <c r="Y133" s="249"/>
      <c r="Z133" s="13"/>
      <c r="AA133" s="13"/>
      <c r="AB133" s="13"/>
      <c r="AC133" s="13"/>
      <c r="AD133" s="13"/>
      <c r="AE133" s="13"/>
      <c r="AT133" s="250" t="s">
        <v>145</v>
      </c>
      <c r="AU133" s="250" t="s">
        <v>88</v>
      </c>
      <c r="AV133" s="13" t="s">
        <v>86</v>
      </c>
      <c r="AW133" s="13" t="s">
        <v>5</v>
      </c>
      <c r="AX133" s="13" t="s">
        <v>78</v>
      </c>
      <c r="AY133" s="250" t="s">
        <v>132</v>
      </c>
    </row>
    <row r="134" spans="1:51" s="13" customFormat="1" ht="12">
      <c r="A134" s="13"/>
      <c r="B134" s="241"/>
      <c r="C134" s="242"/>
      <c r="D134" s="234" t="s">
        <v>145</v>
      </c>
      <c r="E134" s="243" t="s">
        <v>1</v>
      </c>
      <c r="F134" s="244" t="s">
        <v>157</v>
      </c>
      <c r="G134" s="242"/>
      <c r="H134" s="243" t="s">
        <v>1</v>
      </c>
      <c r="I134" s="245"/>
      <c r="J134" s="245"/>
      <c r="K134" s="242"/>
      <c r="L134" s="242"/>
      <c r="M134" s="246"/>
      <c r="N134" s="247"/>
      <c r="O134" s="248"/>
      <c r="P134" s="248"/>
      <c r="Q134" s="248"/>
      <c r="R134" s="248"/>
      <c r="S134" s="248"/>
      <c r="T134" s="248"/>
      <c r="U134" s="248"/>
      <c r="V134" s="248"/>
      <c r="W134" s="248"/>
      <c r="X134" s="248"/>
      <c r="Y134" s="249"/>
      <c r="Z134" s="13"/>
      <c r="AA134" s="13"/>
      <c r="AB134" s="13"/>
      <c r="AC134" s="13"/>
      <c r="AD134" s="13"/>
      <c r="AE134" s="13"/>
      <c r="AT134" s="250" t="s">
        <v>145</v>
      </c>
      <c r="AU134" s="250" t="s">
        <v>88</v>
      </c>
      <c r="AV134" s="13" t="s">
        <v>86</v>
      </c>
      <c r="AW134" s="13" t="s">
        <v>5</v>
      </c>
      <c r="AX134" s="13" t="s">
        <v>78</v>
      </c>
      <c r="AY134" s="250" t="s">
        <v>132</v>
      </c>
    </row>
    <row r="135" spans="1:51" s="13" customFormat="1" ht="12">
      <c r="A135" s="13"/>
      <c r="B135" s="241"/>
      <c r="C135" s="242"/>
      <c r="D135" s="234" t="s">
        <v>145</v>
      </c>
      <c r="E135" s="243" t="s">
        <v>1</v>
      </c>
      <c r="F135" s="244" t="s">
        <v>158</v>
      </c>
      <c r="G135" s="242"/>
      <c r="H135" s="243" t="s">
        <v>1</v>
      </c>
      <c r="I135" s="245"/>
      <c r="J135" s="245"/>
      <c r="K135" s="242"/>
      <c r="L135" s="242"/>
      <c r="M135" s="246"/>
      <c r="N135" s="247"/>
      <c r="O135" s="248"/>
      <c r="P135" s="248"/>
      <c r="Q135" s="248"/>
      <c r="R135" s="248"/>
      <c r="S135" s="248"/>
      <c r="T135" s="248"/>
      <c r="U135" s="248"/>
      <c r="V135" s="248"/>
      <c r="W135" s="248"/>
      <c r="X135" s="248"/>
      <c r="Y135" s="249"/>
      <c r="Z135" s="13"/>
      <c r="AA135" s="13"/>
      <c r="AB135" s="13"/>
      <c r="AC135" s="13"/>
      <c r="AD135" s="13"/>
      <c r="AE135" s="13"/>
      <c r="AT135" s="250" t="s">
        <v>145</v>
      </c>
      <c r="AU135" s="250" t="s">
        <v>88</v>
      </c>
      <c r="AV135" s="13" t="s">
        <v>86</v>
      </c>
      <c r="AW135" s="13" t="s">
        <v>5</v>
      </c>
      <c r="AX135" s="13" t="s">
        <v>78</v>
      </c>
      <c r="AY135" s="250" t="s">
        <v>132</v>
      </c>
    </row>
    <row r="136" spans="1:51" s="13" customFormat="1" ht="12">
      <c r="A136" s="13"/>
      <c r="B136" s="241"/>
      <c r="C136" s="242"/>
      <c r="D136" s="234" t="s">
        <v>145</v>
      </c>
      <c r="E136" s="243" t="s">
        <v>1</v>
      </c>
      <c r="F136" s="244" t="s">
        <v>159</v>
      </c>
      <c r="G136" s="242"/>
      <c r="H136" s="243" t="s">
        <v>1</v>
      </c>
      <c r="I136" s="245"/>
      <c r="J136" s="245"/>
      <c r="K136" s="242"/>
      <c r="L136" s="242"/>
      <c r="M136" s="246"/>
      <c r="N136" s="247"/>
      <c r="O136" s="248"/>
      <c r="P136" s="248"/>
      <c r="Q136" s="248"/>
      <c r="R136" s="248"/>
      <c r="S136" s="248"/>
      <c r="T136" s="248"/>
      <c r="U136" s="248"/>
      <c r="V136" s="248"/>
      <c r="W136" s="248"/>
      <c r="X136" s="248"/>
      <c r="Y136" s="249"/>
      <c r="Z136" s="13"/>
      <c r="AA136" s="13"/>
      <c r="AB136" s="13"/>
      <c r="AC136" s="13"/>
      <c r="AD136" s="13"/>
      <c r="AE136" s="13"/>
      <c r="AT136" s="250" t="s">
        <v>145</v>
      </c>
      <c r="AU136" s="250" t="s">
        <v>88</v>
      </c>
      <c r="AV136" s="13" t="s">
        <v>86</v>
      </c>
      <c r="AW136" s="13" t="s">
        <v>5</v>
      </c>
      <c r="AX136" s="13" t="s">
        <v>78</v>
      </c>
      <c r="AY136" s="250" t="s">
        <v>132</v>
      </c>
    </row>
    <row r="137" spans="1:51" s="14" customFormat="1" ht="12">
      <c r="A137" s="14"/>
      <c r="B137" s="251"/>
      <c r="C137" s="252"/>
      <c r="D137" s="234" t="s">
        <v>145</v>
      </c>
      <c r="E137" s="253" t="s">
        <v>1</v>
      </c>
      <c r="F137" s="254" t="s">
        <v>160</v>
      </c>
      <c r="G137" s="252"/>
      <c r="H137" s="255">
        <v>257.95</v>
      </c>
      <c r="I137" s="256"/>
      <c r="J137" s="256"/>
      <c r="K137" s="252"/>
      <c r="L137" s="252"/>
      <c r="M137" s="257"/>
      <c r="N137" s="258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60"/>
      <c r="Z137" s="14"/>
      <c r="AA137" s="14"/>
      <c r="AB137" s="14"/>
      <c r="AC137" s="14"/>
      <c r="AD137" s="14"/>
      <c r="AE137" s="14"/>
      <c r="AT137" s="261" t="s">
        <v>145</v>
      </c>
      <c r="AU137" s="261" t="s">
        <v>88</v>
      </c>
      <c r="AV137" s="14" t="s">
        <v>88</v>
      </c>
      <c r="AW137" s="14" t="s">
        <v>5</v>
      </c>
      <c r="AX137" s="14" t="s">
        <v>78</v>
      </c>
      <c r="AY137" s="261" t="s">
        <v>132</v>
      </c>
    </row>
    <row r="138" spans="1:51" s="13" customFormat="1" ht="12">
      <c r="A138" s="13"/>
      <c r="B138" s="241"/>
      <c r="C138" s="242"/>
      <c r="D138" s="234" t="s">
        <v>145</v>
      </c>
      <c r="E138" s="243" t="s">
        <v>1</v>
      </c>
      <c r="F138" s="244" t="s">
        <v>161</v>
      </c>
      <c r="G138" s="242"/>
      <c r="H138" s="243" t="s">
        <v>1</v>
      </c>
      <c r="I138" s="245"/>
      <c r="J138" s="245"/>
      <c r="K138" s="242"/>
      <c r="L138" s="242"/>
      <c r="M138" s="246"/>
      <c r="N138" s="247"/>
      <c r="O138" s="248"/>
      <c r="P138" s="248"/>
      <c r="Q138" s="248"/>
      <c r="R138" s="248"/>
      <c r="S138" s="248"/>
      <c r="T138" s="248"/>
      <c r="U138" s="248"/>
      <c r="V138" s="248"/>
      <c r="W138" s="248"/>
      <c r="X138" s="248"/>
      <c r="Y138" s="249"/>
      <c r="Z138" s="13"/>
      <c r="AA138" s="13"/>
      <c r="AB138" s="13"/>
      <c r="AC138" s="13"/>
      <c r="AD138" s="13"/>
      <c r="AE138" s="13"/>
      <c r="AT138" s="250" t="s">
        <v>145</v>
      </c>
      <c r="AU138" s="250" t="s">
        <v>88</v>
      </c>
      <c r="AV138" s="13" t="s">
        <v>86</v>
      </c>
      <c r="AW138" s="13" t="s">
        <v>5</v>
      </c>
      <c r="AX138" s="13" t="s">
        <v>78</v>
      </c>
      <c r="AY138" s="250" t="s">
        <v>132</v>
      </c>
    </row>
    <row r="139" spans="1:51" s="13" customFormat="1" ht="12">
      <c r="A139" s="13"/>
      <c r="B139" s="241"/>
      <c r="C139" s="242"/>
      <c r="D139" s="234" t="s">
        <v>145</v>
      </c>
      <c r="E139" s="243" t="s">
        <v>1</v>
      </c>
      <c r="F139" s="244" t="s">
        <v>156</v>
      </c>
      <c r="G139" s="242"/>
      <c r="H139" s="243" t="s">
        <v>1</v>
      </c>
      <c r="I139" s="245"/>
      <c r="J139" s="245"/>
      <c r="K139" s="242"/>
      <c r="L139" s="242"/>
      <c r="M139" s="246"/>
      <c r="N139" s="247"/>
      <c r="O139" s="248"/>
      <c r="P139" s="248"/>
      <c r="Q139" s="248"/>
      <c r="R139" s="248"/>
      <c r="S139" s="248"/>
      <c r="T139" s="248"/>
      <c r="U139" s="248"/>
      <c r="V139" s="248"/>
      <c r="W139" s="248"/>
      <c r="X139" s="248"/>
      <c r="Y139" s="249"/>
      <c r="Z139" s="13"/>
      <c r="AA139" s="13"/>
      <c r="AB139" s="13"/>
      <c r="AC139" s="13"/>
      <c r="AD139" s="13"/>
      <c r="AE139" s="13"/>
      <c r="AT139" s="250" t="s">
        <v>145</v>
      </c>
      <c r="AU139" s="250" t="s">
        <v>88</v>
      </c>
      <c r="AV139" s="13" t="s">
        <v>86</v>
      </c>
      <c r="AW139" s="13" t="s">
        <v>5</v>
      </c>
      <c r="AX139" s="13" t="s">
        <v>78</v>
      </c>
      <c r="AY139" s="250" t="s">
        <v>132</v>
      </c>
    </row>
    <row r="140" spans="1:51" s="13" customFormat="1" ht="12">
      <c r="A140" s="13"/>
      <c r="B140" s="241"/>
      <c r="C140" s="242"/>
      <c r="D140" s="234" t="s">
        <v>145</v>
      </c>
      <c r="E140" s="243" t="s">
        <v>1</v>
      </c>
      <c r="F140" s="244" t="s">
        <v>162</v>
      </c>
      <c r="G140" s="242"/>
      <c r="H140" s="243" t="s">
        <v>1</v>
      </c>
      <c r="I140" s="245"/>
      <c r="J140" s="245"/>
      <c r="K140" s="242"/>
      <c r="L140" s="242"/>
      <c r="M140" s="246"/>
      <c r="N140" s="247"/>
      <c r="O140" s="248"/>
      <c r="P140" s="248"/>
      <c r="Q140" s="248"/>
      <c r="R140" s="248"/>
      <c r="S140" s="248"/>
      <c r="T140" s="248"/>
      <c r="U140" s="248"/>
      <c r="V140" s="248"/>
      <c r="W140" s="248"/>
      <c r="X140" s="248"/>
      <c r="Y140" s="249"/>
      <c r="Z140" s="13"/>
      <c r="AA140" s="13"/>
      <c r="AB140" s="13"/>
      <c r="AC140" s="13"/>
      <c r="AD140" s="13"/>
      <c r="AE140" s="13"/>
      <c r="AT140" s="250" t="s">
        <v>145</v>
      </c>
      <c r="AU140" s="250" t="s">
        <v>88</v>
      </c>
      <c r="AV140" s="13" t="s">
        <v>86</v>
      </c>
      <c r="AW140" s="13" t="s">
        <v>5</v>
      </c>
      <c r="AX140" s="13" t="s">
        <v>78</v>
      </c>
      <c r="AY140" s="250" t="s">
        <v>132</v>
      </c>
    </row>
    <row r="141" spans="1:51" s="13" customFormat="1" ht="12">
      <c r="A141" s="13"/>
      <c r="B141" s="241"/>
      <c r="C141" s="242"/>
      <c r="D141" s="234" t="s">
        <v>145</v>
      </c>
      <c r="E141" s="243" t="s">
        <v>1</v>
      </c>
      <c r="F141" s="244" t="s">
        <v>163</v>
      </c>
      <c r="G141" s="242"/>
      <c r="H141" s="243" t="s">
        <v>1</v>
      </c>
      <c r="I141" s="245"/>
      <c r="J141" s="245"/>
      <c r="K141" s="242"/>
      <c r="L141" s="242"/>
      <c r="M141" s="246"/>
      <c r="N141" s="247"/>
      <c r="O141" s="248"/>
      <c r="P141" s="248"/>
      <c r="Q141" s="248"/>
      <c r="R141" s="248"/>
      <c r="S141" s="248"/>
      <c r="T141" s="248"/>
      <c r="U141" s="248"/>
      <c r="V141" s="248"/>
      <c r="W141" s="248"/>
      <c r="X141" s="248"/>
      <c r="Y141" s="249"/>
      <c r="Z141" s="13"/>
      <c r="AA141" s="13"/>
      <c r="AB141" s="13"/>
      <c r="AC141" s="13"/>
      <c r="AD141" s="13"/>
      <c r="AE141" s="13"/>
      <c r="AT141" s="250" t="s">
        <v>145</v>
      </c>
      <c r="AU141" s="250" t="s">
        <v>88</v>
      </c>
      <c r="AV141" s="13" t="s">
        <v>86</v>
      </c>
      <c r="AW141" s="13" t="s">
        <v>5</v>
      </c>
      <c r="AX141" s="13" t="s">
        <v>78</v>
      </c>
      <c r="AY141" s="250" t="s">
        <v>132</v>
      </c>
    </row>
    <row r="142" spans="1:51" s="13" customFormat="1" ht="12">
      <c r="A142" s="13"/>
      <c r="B142" s="241"/>
      <c r="C142" s="242"/>
      <c r="D142" s="234" t="s">
        <v>145</v>
      </c>
      <c r="E142" s="243" t="s">
        <v>1</v>
      </c>
      <c r="F142" s="244" t="s">
        <v>159</v>
      </c>
      <c r="G142" s="242"/>
      <c r="H142" s="243" t="s">
        <v>1</v>
      </c>
      <c r="I142" s="245"/>
      <c r="J142" s="245"/>
      <c r="K142" s="242"/>
      <c r="L142" s="242"/>
      <c r="M142" s="246"/>
      <c r="N142" s="247"/>
      <c r="O142" s="248"/>
      <c r="P142" s="248"/>
      <c r="Q142" s="248"/>
      <c r="R142" s="248"/>
      <c r="S142" s="248"/>
      <c r="T142" s="248"/>
      <c r="U142" s="248"/>
      <c r="V142" s="248"/>
      <c r="W142" s="248"/>
      <c r="X142" s="248"/>
      <c r="Y142" s="249"/>
      <c r="Z142" s="13"/>
      <c r="AA142" s="13"/>
      <c r="AB142" s="13"/>
      <c r="AC142" s="13"/>
      <c r="AD142" s="13"/>
      <c r="AE142" s="13"/>
      <c r="AT142" s="250" t="s">
        <v>145</v>
      </c>
      <c r="AU142" s="250" t="s">
        <v>88</v>
      </c>
      <c r="AV142" s="13" t="s">
        <v>86</v>
      </c>
      <c r="AW142" s="13" t="s">
        <v>5</v>
      </c>
      <c r="AX142" s="13" t="s">
        <v>78</v>
      </c>
      <c r="AY142" s="250" t="s">
        <v>132</v>
      </c>
    </row>
    <row r="143" spans="1:51" s="14" customFormat="1" ht="12">
      <c r="A143" s="14"/>
      <c r="B143" s="251"/>
      <c r="C143" s="252"/>
      <c r="D143" s="234" t="s">
        <v>145</v>
      </c>
      <c r="E143" s="253" t="s">
        <v>1</v>
      </c>
      <c r="F143" s="254" t="s">
        <v>164</v>
      </c>
      <c r="G143" s="252"/>
      <c r="H143" s="255">
        <v>84.12</v>
      </c>
      <c r="I143" s="256"/>
      <c r="J143" s="256"/>
      <c r="K143" s="252"/>
      <c r="L143" s="252"/>
      <c r="M143" s="257"/>
      <c r="N143" s="258"/>
      <c r="O143" s="259"/>
      <c r="P143" s="259"/>
      <c r="Q143" s="259"/>
      <c r="R143" s="259"/>
      <c r="S143" s="259"/>
      <c r="T143" s="259"/>
      <c r="U143" s="259"/>
      <c r="V143" s="259"/>
      <c r="W143" s="259"/>
      <c r="X143" s="259"/>
      <c r="Y143" s="260"/>
      <c r="Z143" s="14"/>
      <c r="AA143" s="14"/>
      <c r="AB143" s="14"/>
      <c r="AC143" s="14"/>
      <c r="AD143" s="14"/>
      <c r="AE143" s="14"/>
      <c r="AT143" s="261" t="s">
        <v>145</v>
      </c>
      <c r="AU143" s="261" t="s">
        <v>88</v>
      </c>
      <c r="AV143" s="14" t="s">
        <v>88</v>
      </c>
      <c r="AW143" s="14" t="s">
        <v>5</v>
      </c>
      <c r="AX143" s="14" t="s">
        <v>78</v>
      </c>
      <c r="AY143" s="261" t="s">
        <v>132</v>
      </c>
    </row>
    <row r="144" spans="1:51" s="13" customFormat="1" ht="12">
      <c r="A144" s="13"/>
      <c r="B144" s="241"/>
      <c r="C144" s="242"/>
      <c r="D144" s="234" t="s">
        <v>145</v>
      </c>
      <c r="E144" s="243" t="s">
        <v>1</v>
      </c>
      <c r="F144" s="244" t="s">
        <v>165</v>
      </c>
      <c r="G144" s="242"/>
      <c r="H144" s="243" t="s">
        <v>1</v>
      </c>
      <c r="I144" s="245"/>
      <c r="J144" s="245"/>
      <c r="K144" s="242"/>
      <c r="L144" s="242"/>
      <c r="M144" s="246"/>
      <c r="N144" s="247"/>
      <c r="O144" s="248"/>
      <c r="P144" s="248"/>
      <c r="Q144" s="248"/>
      <c r="R144" s="248"/>
      <c r="S144" s="248"/>
      <c r="T144" s="248"/>
      <c r="U144" s="248"/>
      <c r="V144" s="248"/>
      <c r="W144" s="248"/>
      <c r="X144" s="248"/>
      <c r="Y144" s="249"/>
      <c r="Z144" s="13"/>
      <c r="AA144" s="13"/>
      <c r="AB144" s="13"/>
      <c r="AC144" s="13"/>
      <c r="AD144" s="13"/>
      <c r="AE144" s="13"/>
      <c r="AT144" s="250" t="s">
        <v>145</v>
      </c>
      <c r="AU144" s="250" t="s">
        <v>88</v>
      </c>
      <c r="AV144" s="13" t="s">
        <v>86</v>
      </c>
      <c r="AW144" s="13" t="s">
        <v>5</v>
      </c>
      <c r="AX144" s="13" t="s">
        <v>78</v>
      </c>
      <c r="AY144" s="250" t="s">
        <v>132</v>
      </c>
    </row>
    <row r="145" spans="1:51" s="13" customFormat="1" ht="12">
      <c r="A145" s="13"/>
      <c r="B145" s="241"/>
      <c r="C145" s="242"/>
      <c r="D145" s="234" t="s">
        <v>145</v>
      </c>
      <c r="E145" s="243" t="s">
        <v>1</v>
      </c>
      <c r="F145" s="244" t="s">
        <v>156</v>
      </c>
      <c r="G145" s="242"/>
      <c r="H145" s="243" t="s">
        <v>1</v>
      </c>
      <c r="I145" s="245"/>
      <c r="J145" s="245"/>
      <c r="K145" s="242"/>
      <c r="L145" s="242"/>
      <c r="M145" s="246"/>
      <c r="N145" s="247"/>
      <c r="O145" s="248"/>
      <c r="P145" s="248"/>
      <c r="Q145" s="248"/>
      <c r="R145" s="248"/>
      <c r="S145" s="248"/>
      <c r="T145" s="248"/>
      <c r="U145" s="248"/>
      <c r="V145" s="248"/>
      <c r="W145" s="248"/>
      <c r="X145" s="248"/>
      <c r="Y145" s="249"/>
      <c r="Z145" s="13"/>
      <c r="AA145" s="13"/>
      <c r="AB145" s="13"/>
      <c r="AC145" s="13"/>
      <c r="AD145" s="13"/>
      <c r="AE145" s="13"/>
      <c r="AT145" s="250" t="s">
        <v>145</v>
      </c>
      <c r="AU145" s="250" t="s">
        <v>88</v>
      </c>
      <c r="AV145" s="13" t="s">
        <v>86</v>
      </c>
      <c r="AW145" s="13" t="s">
        <v>5</v>
      </c>
      <c r="AX145" s="13" t="s">
        <v>78</v>
      </c>
      <c r="AY145" s="250" t="s">
        <v>132</v>
      </c>
    </row>
    <row r="146" spans="1:51" s="13" customFormat="1" ht="12">
      <c r="A146" s="13"/>
      <c r="B146" s="241"/>
      <c r="C146" s="242"/>
      <c r="D146" s="234" t="s">
        <v>145</v>
      </c>
      <c r="E146" s="243" t="s">
        <v>1</v>
      </c>
      <c r="F146" s="244" t="s">
        <v>166</v>
      </c>
      <c r="G146" s="242"/>
      <c r="H146" s="243" t="s">
        <v>1</v>
      </c>
      <c r="I146" s="245"/>
      <c r="J146" s="245"/>
      <c r="K146" s="242"/>
      <c r="L146" s="242"/>
      <c r="M146" s="246"/>
      <c r="N146" s="247"/>
      <c r="O146" s="248"/>
      <c r="P146" s="248"/>
      <c r="Q146" s="248"/>
      <c r="R146" s="248"/>
      <c r="S146" s="248"/>
      <c r="T146" s="248"/>
      <c r="U146" s="248"/>
      <c r="V146" s="248"/>
      <c r="W146" s="248"/>
      <c r="X146" s="248"/>
      <c r="Y146" s="249"/>
      <c r="Z146" s="13"/>
      <c r="AA146" s="13"/>
      <c r="AB146" s="13"/>
      <c r="AC146" s="13"/>
      <c r="AD146" s="13"/>
      <c r="AE146" s="13"/>
      <c r="AT146" s="250" t="s">
        <v>145</v>
      </c>
      <c r="AU146" s="250" t="s">
        <v>88</v>
      </c>
      <c r="AV146" s="13" t="s">
        <v>86</v>
      </c>
      <c r="AW146" s="13" t="s">
        <v>5</v>
      </c>
      <c r="AX146" s="13" t="s">
        <v>78</v>
      </c>
      <c r="AY146" s="250" t="s">
        <v>132</v>
      </c>
    </row>
    <row r="147" spans="1:51" s="13" customFormat="1" ht="12">
      <c r="A147" s="13"/>
      <c r="B147" s="241"/>
      <c r="C147" s="242"/>
      <c r="D147" s="234" t="s">
        <v>145</v>
      </c>
      <c r="E147" s="243" t="s">
        <v>1</v>
      </c>
      <c r="F147" s="244" t="s">
        <v>167</v>
      </c>
      <c r="G147" s="242"/>
      <c r="H147" s="243" t="s">
        <v>1</v>
      </c>
      <c r="I147" s="245"/>
      <c r="J147" s="245"/>
      <c r="K147" s="242"/>
      <c r="L147" s="242"/>
      <c r="M147" s="246"/>
      <c r="N147" s="247"/>
      <c r="O147" s="248"/>
      <c r="P147" s="248"/>
      <c r="Q147" s="248"/>
      <c r="R147" s="248"/>
      <c r="S147" s="248"/>
      <c r="T147" s="248"/>
      <c r="U147" s="248"/>
      <c r="V147" s="248"/>
      <c r="W147" s="248"/>
      <c r="X147" s="248"/>
      <c r="Y147" s="249"/>
      <c r="Z147" s="13"/>
      <c r="AA147" s="13"/>
      <c r="AB147" s="13"/>
      <c r="AC147" s="13"/>
      <c r="AD147" s="13"/>
      <c r="AE147" s="13"/>
      <c r="AT147" s="250" t="s">
        <v>145</v>
      </c>
      <c r="AU147" s="250" t="s">
        <v>88</v>
      </c>
      <c r="AV147" s="13" t="s">
        <v>86</v>
      </c>
      <c r="AW147" s="13" t="s">
        <v>5</v>
      </c>
      <c r="AX147" s="13" t="s">
        <v>78</v>
      </c>
      <c r="AY147" s="250" t="s">
        <v>132</v>
      </c>
    </row>
    <row r="148" spans="1:51" s="13" customFormat="1" ht="12">
      <c r="A148" s="13"/>
      <c r="B148" s="241"/>
      <c r="C148" s="242"/>
      <c r="D148" s="234" t="s">
        <v>145</v>
      </c>
      <c r="E148" s="243" t="s">
        <v>1</v>
      </c>
      <c r="F148" s="244" t="s">
        <v>159</v>
      </c>
      <c r="G148" s="242"/>
      <c r="H148" s="243" t="s">
        <v>1</v>
      </c>
      <c r="I148" s="245"/>
      <c r="J148" s="245"/>
      <c r="K148" s="242"/>
      <c r="L148" s="242"/>
      <c r="M148" s="246"/>
      <c r="N148" s="247"/>
      <c r="O148" s="248"/>
      <c r="P148" s="248"/>
      <c r="Q148" s="248"/>
      <c r="R148" s="248"/>
      <c r="S148" s="248"/>
      <c r="T148" s="248"/>
      <c r="U148" s="248"/>
      <c r="V148" s="248"/>
      <c r="W148" s="248"/>
      <c r="X148" s="248"/>
      <c r="Y148" s="249"/>
      <c r="Z148" s="13"/>
      <c r="AA148" s="13"/>
      <c r="AB148" s="13"/>
      <c r="AC148" s="13"/>
      <c r="AD148" s="13"/>
      <c r="AE148" s="13"/>
      <c r="AT148" s="250" t="s">
        <v>145</v>
      </c>
      <c r="AU148" s="250" t="s">
        <v>88</v>
      </c>
      <c r="AV148" s="13" t="s">
        <v>86</v>
      </c>
      <c r="AW148" s="13" t="s">
        <v>5</v>
      </c>
      <c r="AX148" s="13" t="s">
        <v>78</v>
      </c>
      <c r="AY148" s="250" t="s">
        <v>132</v>
      </c>
    </row>
    <row r="149" spans="1:51" s="14" customFormat="1" ht="12">
      <c r="A149" s="14"/>
      <c r="B149" s="251"/>
      <c r="C149" s="252"/>
      <c r="D149" s="234" t="s">
        <v>145</v>
      </c>
      <c r="E149" s="253" t="s">
        <v>1</v>
      </c>
      <c r="F149" s="254" t="s">
        <v>168</v>
      </c>
      <c r="G149" s="252"/>
      <c r="H149" s="255">
        <v>65.29</v>
      </c>
      <c r="I149" s="256"/>
      <c r="J149" s="256"/>
      <c r="K149" s="252"/>
      <c r="L149" s="252"/>
      <c r="M149" s="257"/>
      <c r="N149" s="258"/>
      <c r="O149" s="259"/>
      <c r="P149" s="259"/>
      <c r="Q149" s="259"/>
      <c r="R149" s="259"/>
      <c r="S149" s="259"/>
      <c r="T149" s="259"/>
      <c r="U149" s="259"/>
      <c r="V149" s="259"/>
      <c r="W149" s="259"/>
      <c r="X149" s="259"/>
      <c r="Y149" s="260"/>
      <c r="Z149" s="14"/>
      <c r="AA149" s="14"/>
      <c r="AB149" s="14"/>
      <c r="AC149" s="14"/>
      <c r="AD149" s="14"/>
      <c r="AE149" s="14"/>
      <c r="AT149" s="261" t="s">
        <v>145</v>
      </c>
      <c r="AU149" s="261" t="s">
        <v>88</v>
      </c>
      <c r="AV149" s="14" t="s">
        <v>88</v>
      </c>
      <c r="AW149" s="14" t="s">
        <v>5</v>
      </c>
      <c r="AX149" s="14" t="s">
        <v>78</v>
      </c>
      <c r="AY149" s="261" t="s">
        <v>132</v>
      </c>
    </row>
    <row r="150" spans="1:51" s="13" customFormat="1" ht="12">
      <c r="A150" s="13"/>
      <c r="B150" s="241"/>
      <c r="C150" s="242"/>
      <c r="D150" s="234" t="s">
        <v>145</v>
      </c>
      <c r="E150" s="243" t="s">
        <v>1</v>
      </c>
      <c r="F150" s="244" t="s">
        <v>169</v>
      </c>
      <c r="G150" s="242"/>
      <c r="H150" s="243" t="s">
        <v>1</v>
      </c>
      <c r="I150" s="245"/>
      <c r="J150" s="245"/>
      <c r="K150" s="242"/>
      <c r="L150" s="242"/>
      <c r="M150" s="246"/>
      <c r="N150" s="247"/>
      <c r="O150" s="248"/>
      <c r="P150" s="248"/>
      <c r="Q150" s="248"/>
      <c r="R150" s="248"/>
      <c r="S150" s="248"/>
      <c r="T150" s="248"/>
      <c r="U150" s="248"/>
      <c r="V150" s="248"/>
      <c r="W150" s="248"/>
      <c r="X150" s="248"/>
      <c r="Y150" s="249"/>
      <c r="Z150" s="13"/>
      <c r="AA150" s="13"/>
      <c r="AB150" s="13"/>
      <c r="AC150" s="13"/>
      <c r="AD150" s="13"/>
      <c r="AE150" s="13"/>
      <c r="AT150" s="250" t="s">
        <v>145</v>
      </c>
      <c r="AU150" s="250" t="s">
        <v>88</v>
      </c>
      <c r="AV150" s="13" t="s">
        <v>86</v>
      </c>
      <c r="AW150" s="13" t="s">
        <v>5</v>
      </c>
      <c r="AX150" s="13" t="s">
        <v>78</v>
      </c>
      <c r="AY150" s="250" t="s">
        <v>132</v>
      </c>
    </row>
    <row r="151" spans="1:51" s="13" customFormat="1" ht="12">
      <c r="A151" s="13"/>
      <c r="B151" s="241"/>
      <c r="C151" s="242"/>
      <c r="D151" s="234" t="s">
        <v>145</v>
      </c>
      <c r="E151" s="243" t="s">
        <v>1</v>
      </c>
      <c r="F151" s="244" t="s">
        <v>156</v>
      </c>
      <c r="G151" s="242"/>
      <c r="H151" s="243" t="s">
        <v>1</v>
      </c>
      <c r="I151" s="245"/>
      <c r="J151" s="245"/>
      <c r="K151" s="242"/>
      <c r="L151" s="242"/>
      <c r="M151" s="246"/>
      <c r="N151" s="247"/>
      <c r="O151" s="248"/>
      <c r="P151" s="248"/>
      <c r="Q151" s="248"/>
      <c r="R151" s="248"/>
      <c r="S151" s="248"/>
      <c r="T151" s="248"/>
      <c r="U151" s="248"/>
      <c r="V151" s="248"/>
      <c r="W151" s="248"/>
      <c r="X151" s="248"/>
      <c r="Y151" s="249"/>
      <c r="Z151" s="13"/>
      <c r="AA151" s="13"/>
      <c r="AB151" s="13"/>
      <c r="AC151" s="13"/>
      <c r="AD151" s="13"/>
      <c r="AE151" s="13"/>
      <c r="AT151" s="250" t="s">
        <v>145</v>
      </c>
      <c r="AU151" s="250" t="s">
        <v>88</v>
      </c>
      <c r="AV151" s="13" t="s">
        <v>86</v>
      </c>
      <c r="AW151" s="13" t="s">
        <v>5</v>
      </c>
      <c r="AX151" s="13" t="s">
        <v>78</v>
      </c>
      <c r="AY151" s="250" t="s">
        <v>132</v>
      </c>
    </row>
    <row r="152" spans="1:51" s="13" customFormat="1" ht="12">
      <c r="A152" s="13"/>
      <c r="B152" s="241"/>
      <c r="C152" s="242"/>
      <c r="D152" s="234" t="s">
        <v>145</v>
      </c>
      <c r="E152" s="243" t="s">
        <v>1</v>
      </c>
      <c r="F152" s="244" t="s">
        <v>170</v>
      </c>
      <c r="G152" s="242"/>
      <c r="H152" s="243" t="s">
        <v>1</v>
      </c>
      <c r="I152" s="245"/>
      <c r="J152" s="245"/>
      <c r="K152" s="242"/>
      <c r="L152" s="242"/>
      <c r="M152" s="246"/>
      <c r="N152" s="247"/>
      <c r="O152" s="248"/>
      <c r="P152" s="248"/>
      <c r="Q152" s="248"/>
      <c r="R152" s="248"/>
      <c r="S152" s="248"/>
      <c r="T152" s="248"/>
      <c r="U152" s="248"/>
      <c r="V152" s="248"/>
      <c r="W152" s="248"/>
      <c r="X152" s="248"/>
      <c r="Y152" s="249"/>
      <c r="Z152" s="13"/>
      <c r="AA152" s="13"/>
      <c r="AB152" s="13"/>
      <c r="AC152" s="13"/>
      <c r="AD152" s="13"/>
      <c r="AE152" s="13"/>
      <c r="AT152" s="250" t="s">
        <v>145</v>
      </c>
      <c r="AU152" s="250" t="s">
        <v>88</v>
      </c>
      <c r="AV152" s="13" t="s">
        <v>86</v>
      </c>
      <c r="AW152" s="13" t="s">
        <v>5</v>
      </c>
      <c r="AX152" s="13" t="s">
        <v>78</v>
      </c>
      <c r="AY152" s="250" t="s">
        <v>132</v>
      </c>
    </row>
    <row r="153" spans="1:51" s="13" customFormat="1" ht="12">
      <c r="A153" s="13"/>
      <c r="B153" s="241"/>
      <c r="C153" s="242"/>
      <c r="D153" s="234" t="s">
        <v>145</v>
      </c>
      <c r="E153" s="243" t="s">
        <v>1</v>
      </c>
      <c r="F153" s="244" t="s">
        <v>171</v>
      </c>
      <c r="G153" s="242"/>
      <c r="H153" s="243" t="s">
        <v>1</v>
      </c>
      <c r="I153" s="245"/>
      <c r="J153" s="245"/>
      <c r="K153" s="242"/>
      <c r="L153" s="242"/>
      <c r="M153" s="246"/>
      <c r="N153" s="247"/>
      <c r="O153" s="248"/>
      <c r="P153" s="248"/>
      <c r="Q153" s="248"/>
      <c r="R153" s="248"/>
      <c r="S153" s="248"/>
      <c r="T153" s="248"/>
      <c r="U153" s="248"/>
      <c r="V153" s="248"/>
      <c r="W153" s="248"/>
      <c r="X153" s="248"/>
      <c r="Y153" s="249"/>
      <c r="Z153" s="13"/>
      <c r="AA153" s="13"/>
      <c r="AB153" s="13"/>
      <c r="AC153" s="13"/>
      <c r="AD153" s="13"/>
      <c r="AE153" s="13"/>
      <c r="AT153" s="250" t="s">
        <v>145</v>
      </c>
      <c r="AU153" s="250" t="s">
        <v>88</v>
      </c>
      <c r="AV153" s="13" t="s">
        <v>86</v>
      </c>
      <c r="AW153" s="13" t="s">
        <v>5</v>
      </c>
      <c r="AX153" s="13" t="s">
        <v>78</v>
      </c>
      <c r="AY153" s="250" t="s">
        <v>132</v>
      </c>
    </row>
    <row r="154" spans="1:51" s="13" customFormat="1" ht="12">
      <c r="A154" s="13"/>
      <c r="B154" s="241"/>
      <c r="C154" s="242"/>
      <c r="D154" s="234" t="s">
        <v>145</v>
      </c>
      <c r="E154" s="243" t="s">
        <v>1</v>
      </c>
      <c r="F154" s="244" t="s">
        <v>159</v>
      </c>
      <c r="G154" s="242"/>
      <c r="H154" s="243" t="s">
        <v>1</v>
      </c>
      <c r="I154" s="245"/>
      <c r="J154" s="245"/>
      <c r="K154" s="242"/>
      <c r="L154" s="242"/>
      <c r="M154" s="246"/>
      <c r="N154" s="247"/>
      <c r="O154" s="248"/>
      <c r="P154" s="248"/>
      <c r="Q154" s="248"/>
      <c r="R154" s="248"/>
      <c r="S154" s="248"/>
      <c r="T154" s="248"/>
      <c r="U154" s="248"/>
      <c r="V154" s="248"/>
      <c r="W154" s="248"/>
      <c r="X154" s="248"/>
      <c r="Y154" s="249"/>
      <c r="Z154" s="13"/>
      <c r="AA154" s="13"/>
      <c r="AB154" s="13"/>
      <c r="AC154" s="13"/>
      <c r="AD154" s="13"/>
      <c r="AE154" s="13"/>
      <c r="AT154" s="250" t="s">
        <v>145</v>
      </c>
      <c r="AU154" s="250" t="s">
        <v>88</v>
      </c>
      <c r="AV154" s="13" t="s">
        <v>86</v>
      </c>
      <c r="AW154" s="13" t="s">
        <v>5</v>
      </c>
      <c r="AX154" s="13" t="s">
        <v>78</v>
      </c>
      <c r="AY154" s="250" t="s">
        <v>132</v>
      </c>
    </row>
    <row r="155" spans="1:51" s="14" customFormat="1" ht="12">
      <c r="A155" s="14"/>
      <c r="B155" s="251"/>
      <c r="C155" s="252"/>
      <c r="D155" s="234" t="s">
        <v>145</v>
      </c>
      <c r="E155" s="253" t="s">
        <v>1</v>
      </c>
      <c r="F155" s="254" t="s">
        <v>172</v>
      </c>
      <c r="G155" s="252"/>
      <c r="H155" s="255">
        <v>108.94</v>
      </c>
      <c r="I155" s="256"/>
      <c r="J155" s="256"/>
      <c r="K155" s="252"/>
      <c r="L155" s="252"/>
      <c r="M155" s="257"/>
      <c r="N155" s="258"/>
      <c r="O155" s="259"/>
      <c r="P155" s="259"/>
      <c r="Q155" s="259"/>
      <c r="R155" s="259"/>
      <c r="S155" s="259"/>
      <c r="T155" s="259"/>
      <c r="U155" s="259"/>
      <c r="V155" s="259"/>
      <c r="W155" s="259"/>
      <c r="X155" s="259"/>
      <c r="Y155" s="260"/>
      <c r="Z155" s="14"/>
      <c r="AA155" s="14"/>
      <c r="AB155" s="14"/>
      <c r="AC155" s="14"/>
      <c r="AD155" s="14"/>
      <c r="AE155" s="14"/>
      <c r="AT155" s="261" t="s">
        <v>145</v>
      </c>
      <c r="AU155" s="261" t="s">
        <v>88</v>
      </c>
      <c r="AV155" s="14" t="s">
        <v>88</v>
      </c>
      <c r="AW155" s="14" t="s">
        <v>5</v>
      </c>
      <c r="AX155" s="14" t="s">
        <v>78</v>
      </c>
      <c r="AY155" s="261" t="s">
        <v>132</v>
      </c>
    </row>
    <row r="156" spans="1:51" s="13" customFormat="1" ht="12">
      <c r="A156" s="13"/>
      <c r="B156" s="241"/>
      <c r="C156" s="242"/>
      <c r="D156" s="234" t="s">
        <v>145</v>
      </c>
      <c r="E156" s="243" t="s">
        <v>1</v>
      </c>
      <c r="F156" s="244" t="s">
        <v>173</v>
      </c>
      <c r="G156" s="242"/>
      <c r="H156" s="243" t="s">
        <v>1</v>
      </c>
      <c r="I156" s="245"/>
      <c r="J156" s="245"/>
      <c r="K156" s="242"/>
      <c r="L156" s="242"/>
      <c r="M156" s="246"/>
      <c r="N156" s="247"/>
      <c r="O156" s="248"/>
      <c r="P156" s="248"/>
      <c r="Q156" s="248"/>
      <c r="R156" s="248"/>
      <c r="S156" s="248"/>
      <c r="T156" s="248"/>
      <c r="U156" s="248"/>
      <c r="V156" s="248"/>
      <c r="W156" s="248"/>
      <c r="X156" s="248"/>
      <c r="Y156" s="249"/>
      <c r="Z156" s="13"/>
      <c r="AA156" s="13"/>
      <c r="AB156" s="13"/>
      <c r="AC156" s="13"/>
      <c r="AD156" s="13"/>
      <c r="AE156" s="13"/>
      <c r="AT156" s="250" t="s">
        <v>145</v>
      </c>
      <c r="AU156" s="250" t="s">
        <v>88</v>
      </c>
      <c r="AV156" s="13" t="s">
        <v>86</v>
      </c>
      <c r="AW156" s="13" t="s">
        <v>5</v>
      </c>
      <c r="AX156" s="13" t="s">
        <v>78</v>
      </c>
      <c r="AY156" s="250" t="s">
        <v>132</v>
      </c>
    </row>
    <row r="157" spans="1:51" s="13" customFormat="1" ht="12">
      <c r="A157" s="13"/>
      <c r="B157" s="241"/>
      <c r="C157" s="242"/>
      <c r="D157" s="234" t="s">
        <v>145</v>
      </c>
      <c r="E157" s="243" t="s">
        <v>1</v>
      </c>
      <c r="F157" s="244" t="s">
        <v>174</v>
      </c>
      <c r="G157" s="242"/>
      <c r="H157" s="243" t="s">
        <v>1</v>
      </c>
      <c r="I157" s="245"/>
      <c r="J157" s="245"/>
      <c r="K157" s="242"/>
      <c r="L157" s="242"/>
      <c r="M157" s="246"/>
      <c r="N157" s="247"/>
      <c r="O157" s="248"/>
      <c r="P157" s="248"/>
      <c r="Q157" s="248"/>
      <c r="R157" s="248"/>
      <c r="S157" s="248"/>
      <c r="T157" s="248"/>
      <c r="U157" s="248"/>
      <c r="V157" s="248"/>
      <c r="W157" s="248"/>
      <c r="X157" s="248"/>
      <c r="Y157" s="249"/>
      <c r="Z157" s="13"/>
      <c r="AA157" s="13"/>
      <c r="AB157" s="13"/>
      <c r="AC157" s="13"/>
      <c r="AD157" s="13"/>
      <c r="AE157" s="13"/>
      <c r="AT157" s="250" t="s">
        <v>145</v>
      </c>
      <c r="AU157" s="250" t="s">
        <v>88</v>
      </c>
      <c r="AV157" s="13" t="s">
        <v>86</v>
      </c>
      <c r="AW157" s="13" t="s">
        <v>5</v>
      </c>
      <c r="AX157" s="13" t="s">
        <v>78</v>
      </c>
      <c r="AY157" s="250" t="s">
        <v>132</v>
      </c>
    </row>
    <row r="158" spans="1:51" s="13" customFormat="1" ht="12">
      <c r="A158" s="13"/>
      <c r="B158" s="241"/>
      <c r="C158" s="242"/>
      <c r="D158" s="234" t="s">
        <v>145</v>
      </c>
      <c r="E158" s="243" t="s">
        <v>1</v>
      </c>
      <c r="F158" s="244" t="s">
        <v>175</v>
      </c>
      <c r="G158" s="242"/>
      <c r="H158" s="243" t="s">
        <v>1</v>
      </c>
      <c r="I158" s="245"/>
      <c r="J158" s="245"/>
      <c r="K158" s="242"/>
      <c r="L158" s="242"/>
      <c r="M158" s="246"/>
      <c r="N158" s="247"/>
      <c r="O158" s="248"/>
      <c r="P158" s="248"/>
      <c r="Q158" s="248"/>
      <c r="R158" s="248"/>
      <c r="S158" s="248"/>
      <c r="T158" s="248"/>
      <c r="U158" s="248"/>
      <c r="V158" s="248"/>
      <c r="W158" s="248"/>
      <c r="X158" s="248"/>
      <c r="Y158" s="249"/>
      <c r="Z158" s="13"/>
      <c r="AA158" s="13"/>
      <c r="AB158" s="13"/>
      <c r="AC158" s="13"/>
      <c r="AD158" s="13"/>
      <c r="AE158" s="13"/>
      <c r="AT158" s="250" t="s">
        <v>145</v>
      </c>
      <c r="AU158" s="250" t="s">
        <v>88</v>
      </c>
      <c r="AV158" s="13" t="s">
        <v>86</v>
      </c>
      <c r="AW158" s="13" t="s">
        <v>5</v>
      </c>
      <c r="AX158" s="13" t="s">
        <v>78</v>
      </c>
      <c r="AY158" s="250" t="s">
        <v>132</v>
      </c>
    </row>
    <row r="159" spans="1:51" s="13" customFormat="1" ht="12">
      <c r="A159" s="13"/>
      <c r="B159" s="241"/>
      <c r="C159" s="242"/>
      <c r="D159" s="234" t="s">
        <v>145</v>
      </c>
      <c r="E159" s="243" t="s">
        <v>1</v>
      </c>
      <c r="F159" s="244" t="s">
        <v>176</v>
      </c>
      <c r="G159" s="242"/>
      <c r="H159" s="243" t="s">
        <v>1</v>
      </c>
      <c r="I159" s="245"/>
      <c r="J159" s="245"/>
      <c r="K159" s="242"/>
      <c r="L159" s="242"/>
      <c r="M159" s="246"/>
      <c r="N159" s="247"/>
      <c r="O159" s="248"/>
      <c r="P159" s="248"/>
      <c r="Q159" s="248"/>
      <c r="R159" s="248"/>
      <c r="S159" s="248"/>
      <c r="T159" s="248"/>
      <c r="U159" s="248"/>
      <c r="V159" s="248"/>
      <c r="W159" s="248"/>
      <c r="X159" s="248"/>
      <c r="Y159" s="249"/>
      <c r="Z159" s="13"/>
      <c r="AA159" s="13"/>
      <c r="AB159" s="13"/>
      <c r="AC159" s="13"/>
      <c r="AD159" s="13"/>
      <c r="AE159" s="13"/>
      <c r="AT159" s="250" t="s">
        <v>145</v>
      </c>
      <c r="AU159" s="250" t="s">
        <v>88</v>
      </c>
      <c r="AV159" s="13" t="s">
        <v>86</v>
      </c>
      <c r="AW159" s="13" t="s">
        <v>5</v>
      </c>
      <c r="AX159" s="13" t="s">
        <v>78</v>
      </c>
      <c r="AY159" s="250" t="s">
        <v>132</v>
      </c>
    </row>
    <row r="160" spans="1:51" s="14" customFormat="1" ht="12">
      <c r="A160" s="14"/>
      <c r="B160" s="251"/>
      <c r="C160" s="252"/>
      <c r="D160" s="234" t="s">
        <v>145</v>
      </c>
      <c r="E160" s="253" t="s">
        <v>1</v>
      </c>
      <c r="F160" s="254" t="s">
        <v>177</v>
      </c>
      <c r="G160" s="252"/>
      <c r="H160" s="255">
        <v>69.59</v>
      </c>
      <c r="I160" s="256"/>
      <c r="J160" s="256"/>
      <c r="K160" s="252"/>
      <c r="L160" s="252"/>
      <c r="M160" s="257"/>
      <c r="N160" s="258"/>
      <c r="O160" s="259"/>
      <c r="P160" s="259"/>
      <c r="Q160" s="259"/>
      <c r="R160" s="259"/>
      <c r="S160" s="259"/>
      <c r="T160" s="259"/>
      <c r="U160" s="259"/>
      <c r="V160" s="259"/>
      <c r="W160" s="259"/>
      <c r="X160" s="259"/>
      <c r="Y160" s="260"/>
      <c r="Z160" s="14"/>
      <c r="AA160" s="14"/>
      <c r="AB160" s="14"/>
      <c r="AC160" s="14"/>
      <c r="AD160" s="14"/>
      <c r="AE160" s="14"/>
      <c r="AT160" s="261" t="s">
        <v>145</v>
      </c>
      <c r="AU160" s="261" t="s">
        <v>88</v>
      </c>
      <c r="AV160" s="14" t="s">
        <v>88</v>
      </c>
      <c r="AW160" s="14" t="s">
        <v>5</v>
      </c>
      <c r="AX160" s="14" t="s">
        <v>78</v>
      </c>
      <c r="AY160" s="261" t="s">
        <v>132</v>
      </c>
    </row>
    <row r="161" spans="1:51" s="13" customFormat="1" ht="12">
      <c r="A161" s="13"/>
      <c r="B161" s="241"/>
      <c r="C161" s="242"/>
      <c r="D161" s="234" t="s">
        <v>145</v>
      </c>
      <c r="E161" s="243" t="s">
        <v>1</v>
      </c>
      <c r="F161" s="244" t="s">
        <v>178</v>
      </c>
      <c r="G161" s="242"/>
      <c r="H161" s="243" t="s">
        <v>1</v>
      </c>
      <c r="I161" s="245"/>
      <c r="J161" s="245"/>
      <c r="K161" s="242"/>
      <c r="L161" s="242"/>
      <c r="M161" s="246"/>
      <c r="N161" s="247"/>
      <c r="O161" s="248"/>
      <c r="P161" s="248"/>
      <c r="Q161" s="248"/>
      <c r="R161" s="248"/>
      <c r="S161" s="248"/>
      <c r="T161" s="248"/>
      <c r="U161" s="248"/>
      <c r="V161" s="248"/>
      <c r="W161" s="248"/>
      <c r="X161" s="248"/>
      <c r="Y161" s="249"/>
      <c r="Z161" s="13"/>
      <c r="AA161" s="13"/>
      <c r="AB161" s="13"/>
      <c r="AC161" s="13"/>
      <c r="AD161" s="13"/>
      <c r="AE161" s="13"/>
      <c r="AT161" s="250" t="s">
        <v>145</v>
      </c>
      <c r="AU161" s="250" t="s">
        <v>88</v>
      </c>
      <c r="AV161" s="13" t="s">
        <v>86</v>
      </c>
      <c r="AW161" s="13" t="s">
        <v>5</v>
      </c>
      <c r="AX161" s="13" t="s">
        <v>78</v>
      </c>
      <c r="AY161" s="250" t="s">
        <v>132</v>
      </c>
    </row>
    <row r="162" spans="1:51" s="14" customFormat="1" ht="12">
      <c r="A162" s="14"/>
      <c r="B162" s="251"/>
      <c r="C162" s="252"/>
      <c r="D162" s="234" t="s">
        <v>145</v>
      </c>
      <c r="E162" s="253" t="s">
        <v>1</v>
      </c>
      <c r="F162" s="254" t="s">
        <v>179</v>
      </c>
      <c r="G162" s="252"/>
      <c r="H162" s="255">
        <v>-74.87</v>
      </c>
      <c r="I162" s="256"/>
      <c r="J162" s="256"/>
      <c r="K162" s="252"/>
      <c r="L162" s="252"/>
      <c r="M162" s="257"/>
      <c r="N162" s="258"/>
      <c r="O162" s="259"/>
      <c r="P162" s="259"/>
      <c r="Q162" s="259"/>
      <c r="R162" s="259"/>
      <c r="S162" s="259"/>
      <c r="T162" s="259"/>
      <c r="U162" s="259"/>
      <c r="V162" s="259"/>
      <c r="W162" s="259"/>
      <c r="X162" s="259"/>
      <c r="Y162" s="260"/>
      <c r="Z162" s="14"/>
      <c r="AA162" s="14"/>
      <c r="AB162" s="14"/>
      <c r="AC162" s="14"/>
      <c r="AD162" s="14"/>
      <c r="AE162" s="14"/>
      <c r="AT162" s="261" t="s">
        <v>145</v>
      </c>
      <c r="AU162" s="261" t="s">
        <v>88</v>
      </c>
      <c r="AV162" s="14" t="s">
        <v>88</v>
      </c>
      <c r="AW162" s="14" t="s">
        <v>5</v>
      </c>
      <c r="AX162" s="14" t="s">
        <v>78</v>
      </c>
      <c r="AY162" s="261" t="s">
        <v>132</v>
      </c>
    </row>
    <row r="163" spans="1:51" s="13" customFormat="1" ht="12">
      <c r="A163" s="13"/>
      <c r="B163" s="241"/>
      <c r="C163" s="242"/>
      <c r="D163" s="234" t="s">
        <v>145</v>
      </c>
      <c r="E163" s="243" t="s">
        <v>1</v>
      </c>
      <c r="F163" s="244" t="s">
        <v>180</v>
      </c>
      <c r="G163" s="242"/>
      <c r="H163" s="243" t="s">
        <v>1</v>
      </c>
      <c r="I163" s="245"/>
      <c r="J163" s="245"/>
      <c r="K163" s="242"/>
      <c r="L163" s="242"/>
      <c r="M163" s="246"/>
      <c r="N163" s="247"/>
      <c r="O163" s="248"/>
      <c r="P163" s="248"/>
      <c r="Q163" s="248"/>
      <c r="R163" s="248"/>
      <c r="S163" s="248"/>
      <c r="T163" s="248"/>
      <c r="U163" s="248"/>
      <c r="V163" s="248"/>
      <c r="W163" s="248"/>
      <c r="X163" s="248"/>
      <c r="Y163" s="249"/>
      <c r="Z163" s="13"/>
      <c r="AA163" s="13"/>
      <c r="AB163" s="13"/>
      <c r="AC163" s="13"/>
      <c r="AD163" s="13"/>
      <c r="AE163" s="13"/>
      <c r="AT163" s="250" t="s">
        <v>145</v>
      </c>
      <c r="AU163" s="250" t="s">
        <v>88</v>
      </c>
      <c r="AV163" s="13" t="s">
        <v>86</v>
      </c>
      <c r="AW163" s="13" t="s">
        <v>5</v>
      </c>
      <c r="AX163" s="13" t="s">
        <v>78</v>
      </c>
      <c r="AY163" s="250" t="s">
        <v>132</v>
      </c>
    </row>
    <row r="164" spans="1:51" s="13" customFormat="1" ht="12">
      <c r="A164" s="13"/>
      <c r="B164" s="241"/>
      <c r="C164" s="242"/>
      <c r="D164" s="234" t="s">
        <v>145</v>
      </c>
      <c r="E164" s="243" t="s">
        <v>1</v>
      </c>
      <c r="F164" s="244" t="s">
        <v>181</v>
      </c>
      <c r="G164" s="242"/>
      <c r="H164" s="243" t="s">
        <v>1</v>
      </c>
      <c r="I164" s="245"/>
      <c r="J164" s="245"/>
      <c r="K164" s="242"/>
      <c r="L164" s="242"/>
      <c r="M164" s="246"/>
      <c r="N164" s="247"/>
      <c r="O164" s="248"/>
      <c r="P164" s="248"/>
      <c r="Q164" s="248"/>
      <c r="R164" s="248"/>
      <c r="S164" s="248"/>
      <c r="T164" s="248"/>
      <c r="U164" s="248"/>
      <c r="V164" s="248"/>
      <c r="W164" s="248"/>
      <c r="X164" s="248"/>
      <c r="Y164" s="249"/>
      <c r="Z164" s="13"/>
      <c r="AA164" s="13"/>
      <c r="AB164" s="13"/>
      <c r="AC164" s="13"/>
      <c r="AD164" s="13"/>
      <c r="AE164" s="13"/>
      <c r="AT164" s="250" t="s">
        <v>145</v>
      </c>
      <c r="AU164" s="250" t="s">
        <v>88</v>
      </c>
      <c r="AV164" s="13" t="s">
        <v>86</v>
      </c>
      <c r="AW164" s="13" t="s">
        <v>5</v>
      </c>
      <c r="AX164" s="13" t="s">
        <v>78</v>
      </c>
      <c r="AY164" s="250" t="s">
        <v>132</v>
      </c>
    </row>
    <row r="165" spans="1:51" s="14" customFormat="1" ht="12">
      <c r="A165" s="14"/>
      <c r="B165" s="251"/>
      <c r="C165" s="252"/>
      <c r="D165" s="234" t="s">
        <v>145</v>
      </c>
      <c r="E165" s="253" t="s">
        <v>1</v>
      </c>
      <c r="F165" s="254" t="s">
        <v>182</v>
      </c>
      <c r="G165" s="252"/>
      <c r="H165" s="255">
        <v>117</v>
      </c>
      <c r="I165" s="256"/>
      <c r="J165" s="256"/>
      <c r="K165" s="252"/>
      <c r="L165" s="252"/>
      <c r="M165" s="257"/>
      <c r="N165" s="258"/>
      <c r="O165" s="259"/>
      <c r="P165" s="259"/>
      <c r="Q165" s="259"/>
      <c r="R165" s="259"/>
      <c r="S165" s="259"/>
      <c r="T165" s="259"/>
      <c r="U165" s="259"/>
      <c r="V165" s="259"/>
      <c r="W165" s="259"/>
      <c r="X165" s="259"/>
      <c r="Y165" s="260"/>
      <c r="Z165" s="14"/>
      <c r="AA165" s="14"/>
      <c r="AB165" s="14"/>
      <c r="AC165" s="14"/>
      <c r="AD165" s="14"/>
      <c r="AE165" s="14"/>
      <c r="AT165" s="261" t="s">
        <v>145</v>
      </c>
      <c r="AU165" s="261" t="s">
        <v>88</v>
      </c>
      <c r="AV165" s="14" t="s">
        <v>88</v>
      </c>
      <c r="AW165" s="14" t="s">
        <v>5</v>
      </c>
      <c r="AX165" s="14" t="s">
        <v>78</v>
      </c>
      <c r="AY165" s="261" t="s">
        <v>132</v>
      </c>
    </row>
    <row r="166" spans="1:51" s="15" customFormat="1" ht="12">
      <c r="A166" s="15"/>
      <c r="B166" s="262"/>
      <c r="C166" s="263"/>
      <c r="D166" s="234" t="s">
        <v>145</v>
      </c>
      <c r="E166" s="264" t="s">
        <v>1</v>
      </c>
      <c r="F166" s="265" t="s">
        <v>183</v>
      </c>
      <c r="G166" s="263"/>
      <c r="H166" s="266">
        <v>628.02</v>
      </c>
      <c r="I166" s="267"/>
      <c r="J166" s="267"/>
      <c r="K166" s="263"/>
      <c r="L166" s="263"/>
      <c r="M166" s="268"/>
      <c r="N166" s="269"/>
      <c r="O166" s="270"/>
      <c r="P166" s="270"/>
      <c r="Q166" s="270"/>
      <c r="R166" s="270"/>
      <c r="S166" s="270"/>
      <c r="T166" s="270"/>
      <c r="U166" s="270"/>
      <c r="V166" s="270"/>
      <c r="W166" s="270"/>
      <c r="X166" s="270"/>
      <c r="Y166" s="271"/>
      <c r="Z166" s="15"/>
      <c r="AA166" s="15"/>
      <c r="AB166" s="15"/>
      <c r="AC166" s="15"/>
      <c r="AD166" s="15"/>
      <c r="AE166" s="15"/>
      <c r="AT166" s="272" t="s">
        <v>145</v>
      </c>
      <c r="AU166" s="272" t="s">
        <v>88</v>
      </c>
      <c r="AV166" s="15" t="s">
        <v>139</v>
      </c>
      <c r="AW166" s="15" t="s">
        <v>5</v>
      </c>
      <c r="AX166" s="15" t="s">
        <v>86</v>
      </c>
      <c r="AY166" s="272" t="s">
        <v>132</v>
      </c>
    </row>
    <row r="167" spans="1:65" s="2" customFormat="1" ht="37.8" customHeight="1">
      <c r="A167" s="38"/>
      <c r="B167" s="39"/>
      <c r="C167" s="220" t="s">
        <v>184</v>
      </c>
      <c r="D167" s="220" t="s">
        <v>134</v>
      </c>
      <c r="E167" s="221" t="s">
        <v>185</v>
      </c>
      <c r="F167" s="222" t="s">
        <v>186</v>
      </c>
      <c r="G167" s="223" t="s">
        <v>137</v>
      </c>
      <c r="H167" s="224">
        <v>455.43</v>
      </c>
      <c r="I167" s="225"/>
      <c r="J167" s="225"/>
      <c r="K167" s="226">
        <f>ROUND(P167*H167,2)</f>
        <v>0</v>
      </c>
      <c r="L167" s="222" t="s">
        <v>138</v>
      </c>
      <c r="M167" s="44"/>
      <c r="N167" s="227" t="s">
        <v>1</v>
      </c>
      <c r="O167" s="228" t="s">
        <v>41</v>
      </c>
      <c r="P167" s="229">
        <f>I167+J167</f>
        <v>0</v>
      </c>
      <c r="Q167" s="229">
        <f>ROUND(I167*H167,2)</f>
        <v>0</v>
      </c>
      <c r="R167" s="229">
        <f>ROUND(J167*H167,2)</f>
        <v>0</v>
      </c>
      <c r="S167" s="91"/>
      <c r="T167" s="230">
        <f>S167*H167</f>
        <v>0</v>
      </c>
      <c r="U167" s="230">
        <v>0</v>
      </c>
      <c r="V167" s="230">
        <f>U167*H167</f>
        <v>0</v>
      </c>
      <c r="W167" s="230">
        <v>0</v>
      </c>
      <c r="X167" s="230">
        <f>W167*H167</f>
        <v>0</v>
      </c>
      <c r="Y167" s="231" t="s">
        <v>1</v>
      </c>
      <c r="Z167" s="38"/>
      <c r="AA167" s="38"/>
      <c r="AB167" s="38"/>
      <c r="AC167" s="38"/>
      <c r="AD167" s="38"/>
      <c r="AE167" s="38"/>
      <c r="AR167" s="232" t="s">
        <v>139</v>
      </c>
      <c r="AT167" s="232" t="s">
        <v>134</v>
      </c>
      <c r="AU167" s="232" t="s">
        <v>88</v>
      </c>
      <c r="AY167" s="17" t="s">
        <v>132</v>
      </c>
      <c r="BE167" s="233">
        <f>IF(O167="základní",K167,0)</f>
        <v>0</v>
      </c>
      <c r="BF167" s="233">
        <f>IF(O167="snížená",K167,0)</f>
        <v>0</v>
      </c>
      <c r="BG167" s="233">
        <f>IF(O167="zákl. přenesená",K167,0)</f>
        <v>0</v>
      </c>
      <c r="BH167" s="233">
        <f>IF(O167="sníž. přenesená",K167,0)</f>
        <v>0</v>
      </c>
      <c r="BI167" s="233">
        <f>IF(O167="nulová",K167,0)</f>
        <v>0</v>
      </c>
      <c r="BJ167" s="17" t="s">
        <v>86</v>
      </c>
      <c r="BK167" s="233">
        <f>ROUND(P167*H167,2)</f>
        <v>0</v>
      </c>
      <c r="BL167" s="17" t="s">
        <v>139</v>
      </c>
      <c r="BM167" s="232" t="s">
        <v>187</v>
      </c>
    </row>
    <row r="168" spans="1:47" s="2" customFormat="1" ht="12">
      <c r="A168" s="38"/>
      <c r="B168" s="39"/>
      <c r="C168" s="40"/>
      <c r="D168" s="234" t="s">
        <v>141</v>
      </c>
      <c r="E168" s="40"/>
      <c r="F168" s="235" t="s">
        <v>188</v>
      </c>
      <c r="G168" s="40"/>
      <c r="H168" s="40"/>
      <c r="I168" s="236"/>
      <c r="J168" s="236"/>
      <c r="K168" s="40"/>
      <c r="L168" s="40"/>
      <c r="M168" s="44"/>
      <c r="N168" s="237"/>
      <c r="O168" s="238"/>
      <c r="P168" s="91"/>
      <c r="Q168" s="91"/>
      <c r="R168" s="91"/>
      <c r="S168" s="91"/>
      <c r="T168" s="91"/>
      <c r="U168" s="91"/>
      <c r="V168" s="91"/>
      <c r="W168" s="91"/>
      <c r="X168" s="91"/>
      <c r="Y168" s="92"/>
      <c r="Z168" s="38"/>
      <c r="AA168" s="38"/>
      <c r="AB168" s="38"/>
      <c r="AC168" s="38"/>
      <c r="AD168" s="38"/>
      <c r="AE168" s="38"/>
      <c r="AT168" s="17" t="s">
        <v>141</v>
      </c>
      <c r="AU168" s="17" t="s">
        <v>88</v>
      </c>
    </row>
    <row r="169" spans="1:47" s="2" customFormat="1" ht="12">
      <c r="A169" s="38"/>
      <c r="B169" s="39"/>
      <c r="C169" s="40"/>
      <c r="D169" s="239" t="s">
        <v>143</v>
      </c>
      <c r="E169" s="40"/>
      <c r="F169" s="240" t="s">
        <v>189</v>
      </c>
      <c r="G169" s="40"/>
      <c r="H169" s="40"/>
      <c r="I169" s="236"/>
      <c r="J169" s="236"/>
      <c r="K169" s="40"/>
      <c r="L169" s="40"/>
      <c r="M169" s="44"/>
      <c r="N169" s="237"/>
      <c r="O169" s="238"/>
      <c r="P169" s="91"/>
      <c r="Q169" s="91"/>
      <c r="R169" s="91"/>
      <c r="S169" s="91"/>
      <c r="T169" s="91"/>
      <c r="U169" s="91"/>
      <c r="V169" s="91"/>
      <c r="W169" s="91"/>
      <c r="X169" s="91"/>
      <c r="Y169" s="92"/>
      <c r="Z169" s="38"/>
      <c r="AA169" s="38"/>
      <c r="AB169" s="38"/>
      <c r="AC169" s="38"/>
      <c r="AD169" s="38"/>
      <c r="AE169" s="38"/>
      <c r="AT169" s="17" t="s">
        <v>143</v>
      </c>
      <c r="AU169" s="17" t="s">
        <v>88</v>
      </c>
    </row>
    <row r="170" spans="1:51" s="13" customFormat="1" ht="12">
      <c r="A170" s="13"/>
      <c r="B170" s="241"/>
      <c r="C170" s="242"/>
      <c r="D170" s="234" t="s">
        <v>145</v>
      </c>
      <c r="E170" s="243" t="s">
        <v>1</v>
      </c>
      <c r="F170" s="244" t="s">
        <v>190</v>
      </c>
      <c r="G170" s="242"/>
      <c r="H170" s="243" t="s">
        <v>1</v>
      </c>
      <c r="I170" s="245"/>
      <c r="J170" s="245"/>
      <c r="K170" s="242"/>
      <c r="L170" s="242"/>
      <c r="M170" s="246"/>
      <c r="N170" s="247"/>
      <c r="O170" s="248"/>
      <c r="P170" s="248"/>
      <c r="Q170" s="248"/>
      <c r="R170" s="248"/>
      <c r="S170" s="248"/>
      <c r="T170" s="248"/>
      <c r="U170" s="248"/>
      <c r="V170" s="248"/>
      <c r="W170" s="248"/>
      <c r="X170" s="248"/>
      <c r="Y170" s="249"/>
      <c r="Z170" s="13"/>
      <c r="AA170" s="13"/>
      <c r="AB170" s="13"/>
      <c r="AC170" s="13"/>
      <c r="AD170" s="13"/>
      <c r="AE170" s="13"/>
      <c r="AT170" s="250" t="s">
        <v>145</v>
      </c>
      <c r="AU170" s="250" t="s">
        <v>88</v>
      </c>
      <c r="AV170" s="13" t="s">
        <v>86</v>
      </c>
      <c r="AW170" s="13" t="s">
        <v>5</v>
      </c>
      <c r="AX170" s="13" t="s">
        <v>78</v>
      </c>
      <c r="AY170" s="250" t="s">
        <v>132</v>
      </c>
    </row>
    <row r="171" spans="1:51" s="13" customFormat="1" ht="12">
      <c r="A171" s="13"/>
      <c r="B171" s="241"/>
      <c r="C171" s="242"/>
      <c r="D171" s="234" t="s">
        <v>145</v>
      </c>
      <c r="E171" s="243" t="s">
        <v>1</v>
      </c>
      <c r="F171" s="244" t="s">
        <v>146</v>
      </c>
      <c r="G171" s="242"/>
      <c r="H171" s="243" t="s">
        <v>1</v>
      </c>
      <c r="I171" s="245"/>
      <c r="J171" s="245"/>
      <c r="K171" s="242"/>
      <c r="L171" s="242"/>
      <c r="M171" s="246"/>
      <c r="N171" s="247"/>
      <c r="O171" s="248"/>
      <c r="P171" s="248"/>
      <c r="Q171" s="248"/>
      <c r="R171" s="248"/>
      <c r="S171" s="248"/>
      <c r="T171" s="248"/>
      <c r="U171" s="248"/>
      <c r="V171" s="248"/>
      <c r="W171" s="248"/>
      <c r="X171" s="248"/>
      <c r="Y171" s="249"/>
      <c r="Z171" s="13"/>
      <c r="AA171" s="13"/>
      <c r="AB171" s="13"/>
      <c r="AC171" s="13"/>
      <c r="AD171" s="13"/>
      <c r="AE171" s="13"/>
      <c r="AT171" s="250" t="s">
        <v>145</v>
      </c>
      <c r="AU171" s="250" t="s">
        <v>88</v>
      </c>
      <c r="AV171" s="13" t="s">
        <v>86</v>
      </c>
      <c r="AW171" s="13" t="s">
        <v>5</v>
      </c>
      <c r="AX171" s="13" t="s">
        <v>78</v>
      </c>
      <c r="AY171" s="250" t="s">
        <v>132</v>
      </c>
    </row>
    <row r="172" spans="1:51" s="13" customFormat="1" ht="12">
      <c r="A172" s="13"/>
      <c r="B172" s="241"/>
      <c r="C172" s="242"/>
      <c r="D172" s="234" t="s">
        <v>145</v>
      </c>
      <c r="E172" s="243" t="s">
        <v>1</v>
      </c>
      <c r="F172" s="244" t="s">
        <v>191</v>
      </c>
      <c r="G172" s="242"/>
      <c r="H172" s="243" t="s">
        <v>1</v>
      </c>
      <c r="I172" s="245"/>
      <c r="J172" s="245"/>
      <c r="K172" s="242"/>
      <c r="L172" s="242"/>
      <c r="M172" s="246"/>
      <c r="N172" s="247"/>
      <c r="O172" s="248"/>
      <c r="P172" s="248"/>
      <c r="Q172" s="248"/>
      <c r="R172" s="248"/>
      <c r="S172" s="248"/>
      <c r="T172" s="248"/>
      <c r="U172" s="248"/>
      <c r="V172" s="248"/>
      <c r="W172" s="248"/>
      <c r="X172" s="248"/>
      <c r="Y172" s="249"/>
      <c r="Z172" s="13"/>
      <c r="AA172" s="13"/>
      <c r="AB172" s="13"/>
      <c r="AC172" s="13"/>
      <c r="AD172" s="13"/>
      <c r="AE172" s="13"/>
      <c r="AT172" s="250" t="s">
        <v>145</v>
      </c>
      <c r="AU172" s="250" t="s">
        <v>88</v>
      </c>
      <c r="AV172" s="13" t="s">
        <v>86</v>
      </c>
      <c r="AW172" s="13" t="s">
        <v>5</v>
      </c>
      <c r="AX172" s="13" t="s">
        <v>78</v>
      </c>
      <c r="AY172" s="250" t="s">
        <v>132</v>
      </c>
    </row>
    <row r="173" spans="1:51" s="14" customFormat="1" ht="12">
      <c r="A173" s="14"/>
      <c r="B173" s="251"/>
      <c r="C173" s="252"/>
      <c r="D173" s="234" t="s">
        <v>145</v>
      </c>
      <c r="E173" s="253" t="s">
        <v>1</v>
      </c>
      <c r="F173" s="254" t="s">
        <v>192</v>
      </c>
      <c r="G173" s="252"/>
      <c r="H173" s="255">
        <v>455.43</v>
      </c>
      <c r="I173" s="256"/>
      <c r="J173" s="256"/>
      <c r="K173" s="252"/>
      <c r="L173" s="252"/>
      <c r="M173" s="257"/>
      <c r="N173" s="258"/>
      <c r="O173" s="259"/>
      <c r="P173" s="259"/>
      <c r="Q173" s="259"/>
      <c r="R173" s="259"/>
      <c r="S173" s="259"/>
      <c r="T173" s="259"/>
      <c r="U173" s="259"/>
      <c r="V173" s="259"/>
      <c r="W173" s="259"/>
      <c r="X173" s="259"/>
      <c r="Y173" s="260"/>
      <c r="Z173" s="14"/>
      <c r="AA173" s="14"/>
      <c r="AB173" s="14"/>
      <c r="AC173" s="14"/>
      <c r="AD173" s="14"/>
      <c r="AE173" s="14"/>
      <c r="AT173" s="261" t="s">
        <v>145</v>
      </c>
      <c r="AU173" s="261" t="s">
        <v>88</v>
      </c>
      <c r="AV173" s="14" t="s">
        <v>88</v>
      </c>
      <c r="AW173" s="14" t="s">
        <v>5</v>
      </c>
      <c r="AX173" s="14" t="s">
        <v>78</v>
      </c>
      <c r="AY173" s="261" t="s">
        <v>132</v>
      </c>
    </row>
    <row r="174" spans="1:51" s="15" customFormat="1" ht="12">
      <c r="A174" s="15"/>
      <c r="B174" s="262"/>
      <c r="C174" s="263"/>
      <c r="D174" s="234" t="s">
        <v>145</v>
      </c>
      <c r="E174" s="264" t="s">
        <v>1</v>
      </c>
      <c r="F174" s="265" t="s">
        <v>183</v>
      </c>
      <c r="G174" s="263"/>
      <c r="H174" s="266">
        <v>455.43</v>
      </c>
      <c r="I174" s="267"/>
      <c r="J174" s="267"/>
      <c r="K174" s="263"/>
      <c r="L174" s="263"/>
      <c r="M174" s="268"/>
      <c r="N174" s="269"/>
      <c r="O174" s="270"/>
      <c r="P174" s="270"/>
      <c r="Q174" s="270"/>
      <c r="R174" s="270"/>
      <c r="S174" s="270"/>
      <c r="T174" s="270"/>
      <c r="U174" s="270"/>
      <c r="V174" s="270"/>
      <c r="W174" s="270"/>
      <c r="X174" s="270"/>
      <c r="Y174" s="271"/>
      <c r="Z174" s="15"/>
      <c r="AA174" s="15"/>
      <c r="AB174" s="15"/>
      <c r="AC174" s="15"/>
      <c r="AD174" s="15"/>
      <c r="AE174" s="15"/>
      <c r="AT174" s="272" t="s">
        <v>145</v>
      </c>
      <c r="AU174" s="272" t="s">
        <v>88</v>
      </c>
      <c r="AV174" s="15" t="s">
        <v>139</v>
      </c>
      <c r="AW174" s="15" t="s">
        <v>5</v>
      </c>
      <c r="AX174" s="15" t="s">
        <v>86</v>
      </c>
      <c r="AY174" s="272" t="s">
        <v>132</v>
      </c>
    </row>
    <row r="175" spans="1:65" s="2" customFormat="1" ht="37.8" customHeight="1">
      <c r="A175" s="38"/>
      <c r="B175" s="39"/>
      <c r="C175" s="220" t="s">
        <v>139</v>
      </c>
      <c r="D175" s="220" t="s">
        <v>134</v>
      </c>
      <c r="E175" s="221" t="s">
        <v>193</v>
      </c>
      <c r="F175" s="222" t="s">
        <v>194</v>
      </c>
      <c r="G175" s="223" t="s">
        <v>137</v>
      </c>
      <c r="H175" s="224">
        <v>111.59</v>
      </c>
      <c r="I175" s="225"/>
      <c r="J175" s="225"/>
      <c r="K175" s="226">
        <f>ROUND(P175*H175,2)</f>
        <v>0</v>
      </c>
      <c r="L175" s="222" t="s">
        <v>138</v>
      </c>
      <c r="M175" s="44"/>
      <c r="N175" s="227" t="s">
        <v>1</v>
      </c>
      <c r="O175" s="228" t="s">
        <v>41</v>
      </c>
      <c r="P175" s="229">
        <f>I175+J175</f>
        <v>0</v>
      </c>
      <c r="Q175" s="229">
        <f>ROUND(I175*H175,2)</f>
        <v>0</v>
      </c>
      <c r="R175" s="229">
        <f>ROUND(J175*H175,2)</f>
        <v>0</v>
      </c>
      <c r="S175" s="91"/>
      <c r="T175" s="230">
        <f>S175*H175</f>
        <v>0</v>
      </c>
      <c r="U175" s="230">
        <v>0</v>
      </c>
      <c r="V175" s="230">
        <f>U175*H175</f>
        <v>0</v>
      </c>
      <c r="W175" s="230">
        <v>0</v>
      </c>
      <c r="X175" s="230">
        <f>W175*H175</f>
        <v>0</v>
      </c>
      <c r="Y175" s="231" t="s">
        <v>1</v>
      </c>
      <c r="Z175" s="38"/>
      <c r="AA175" s="38"/>
      <c r="AB175" s="38"/>
      <c r="AC175" s="38"/>
      <c r="AD175" s="38"/>
      <c r="AE175" s="38"/>
      <c r="AR175" s="232" t="s">
        <v>139</v>
      </c>
      <c r="AT175" s="232" t="s">
        <v>134</v>
      </c>
      <c r="AU175" s="232" t="s">
        <v>88</v>
      </c>
      <c r="AY175" s="17" t="s">
        <v>132</v>
      </c>
      <c r="BE175" s="233">
        <f>IF(O175="základní",K175,0)</f>
        <v>0</v>
      </c>
      <c r="BF175" s="233">
        <f>IF(O175="snížená",K175,0)</f>
        <v>0</v>
      </c>
      <c r="BG175" s="233">
        <f>IF(O175="zákl. přenesená",K175,0)</f>
        <v>0</v>
      </c>
      <c r="BH175" s="233">
        <f>IF(O175="sníž. přenesená",K175,0)</f>
        <v>0</v>
      </c>
      <c r="BI175" s="233">
        <f>IF(O175="nulová",K175,0)</f>
        <v>0</v>
      </c>
      <c r="BJ175" s="17" t="s">
        <v>86</v>
      </c>
      <c r="BK175" s="233">
        <f>ROUND(P175*H175,2)</f>
        <v>0</v>
      </c>
      <c r="BL175" s="17" t="s">
        <v>139</v>
      </c>
      <c r="BM175" s="232" t="s">
        <v>195</v>
      </c>
    </row>
    <row r="176" spans="1:47" s="2" customFormat="1" ht="12">
      <c r="A176" s="38"/>
      <c r="B176" s="39"/>
      <c r="C176" s="40"/>
      <c r="D176" s="234" t="s">
        <v>141</v>
      </c>
      <c r="E176" s="40"/>
      <c r="F176" s="235" t="s">
        <v>196</v>
      </c>
      <c r="G176" s="40"/>
      <c r="H176" s="40"/>
      <c r="I176" s="236"/>
      <c r="J176" s="236"/>
      <c r="K176" s="40"/>
      <c r="L176" s="40"/>
      <c r="M176" s="44"/>
      <c r="N176" s="237"/>
      <c r="O176" s="238"/>
      <c r="P176" s="91"/>
      <c r="Q176" s="91"/>
      <c r="R176" s="91"/>
      <c r="S176" s="91"/>
      <c r="T176" s="91"/>
      <c r="U176" s="91"/>
      <c r="V176" s="91"/>
      <c r="W176" s="91"/>
      <c r="X176" s="91"/>
      <c r="Y176" s="92"/>
      <c r="Z176" s="38"/>
      <c r="AA176" s="38"/>
      <c r="AB176" s="38"/>
      <c r="AC176" s="38"/>
      <c r="AD176" s="38"/>
      <c r="AE176" s="38"/>
      <c r="AT176" s="17" t="s">
        <v>141</v>
      </c>
      <c r="AU176" s="17" t="s">
        <v>88</v>
      </c>
    </row>
    <row r="177" spans="1:47" s="2" customFormat="1" ht="12">
      <c r="A177" s="38"/>
      <c r="B177" s="39"/>
      <c r="C177" s="40"/>
      <c r="D177" s="239" t="s">
        <v>143</v>
      </c>
      <c r="E177" s="40"/>
      <c r="F177" s="240" t="s">
        <v>197</v>
      </c>
      <c r="G177" s="40"/>
      <c r="H177" s="40"/>
      <c r="I177" s="236"/>
      <c r="J177" s="236"/>
      <c r="K177" s="40"/>
      <c r="L177" s="40"/>
      <c r="M177" s="44"/>
      <c r="N177" s="237"/>
      <c r="O177" s="238"/>
      <c r="P177" s="91"/>
      <c r="Q177" s="91"/>
      <c r="R177" s="91"/>
      <c r="S177" s="91"/>
      <c r="T177" s="91"/>
      <c r="U177" s="91"/>
      <c r="V177" s="91"/>
      <c r="W177" s="91"/>
      <c r="X177" s="91"/>
      <c r="Y177" s="92"/>
      <c r="Z177" s="38"/>
      <c r="AA177" s="38"/>
      <c r="AB177" s="38"/>
      <c r="AC177" s="38"/>
      <c r="AD177" s="38"/>
      <c r="AE177" s="38"/>
      <c r="AT177" s="17" t="s">
        <v>143</v>
      </c>
      <c r="AU177" s="17" t="s">
        <v>88</v>
      </c>
    </row>
    <row r="178" spans="1:51" s="13" customFormat="1" ht="12">
      <c r="A178" s="13"/>
      <c r="B178" s="241"/>
      <c r="C178" s="242"/>
      <c r="D178" s="234" t="s">
        <v>145</v>
      </c>
      <c r="E178" s="243" t="s">
        <v>1</v>
      </c>
      <c r="F178" s="244" t="s">
        <v>198</v>
      </c>
      <c r="G178" s="242"/>
      <c r="H178" s="243" t="s">
        <v>1</v>
      </c>
      <c r="I178" s="245"/>
      <c r="J178" s="245"/>
      <c r="K178" s="242"/>
      <c r="L178" s="242"/>
      <c r="M178" s="246"/>
      <c r="N178" s="247"/>
      <c r="O178" s="248"/>
      <c r="P178" s="248"/>
      <c r="Q178" s="248"/>
      <c r="R178" s="248"/>
      <c r="S178" s="248"/>
      <c r="T178" s="248"/>
      <c r="U178" s="248"/>
      <c r="V178" s="248"/>
      <c r="W178" s="248"/>
      <c r="X178" s="248"/>
      <c r="Y178" s="249"/>
      <c r="Z178" s="13"/>
      <c r="AA178" s="13"/>
      <c r="AB178" s="13"/>
      <c r="AC178" s="13"/>
      <c r="AD178" s="13"/>
      <c r="AE178" s="13"/>
      <c r="AT178" s="250" t="s">
        <v>145</v>
      </c>
      <c r="AU178" s="250" t="s">
        <v>88</v>
      </c>
      <c r="AV178" s="13" t="s">
        <v>86</v>
      </c>
      <c r="AW178" s="13" t="s">
        <v>5</v>
      </c>
      <c r="AX178" s="13" t="s">
        <v>78</v>
      </c>
      <c r="AY178" s="250" t="s">
        <v>132</v>
      </c>
    </row>
    <row r="179" spans="1:51" s="13" customFormat="1" ht="12">
      <c r="A179" s="13"/>
      <c r="B179" s="241"/>
      <c r="C179" s="242"/>
      <c r="D179" s="234" t="s">
        <v>145</v>
      </c>
      <c r="E179" s="243" t="s">
        <v>1</v>
      </c>
      <c r="F179" s="244" t="s">
        <v>146</v>
      </c>
      <c r="G179" s="242"/>
      <c r="H179" s="243" t="s">
        <v>1</v>
      </c>
      <c r="I179" s="245"/>
      <c r="J179" s="245"/>
      <c r="K179" s="242"/>
      <c r="L179" s="242"/>
      <c r="M179" s="246"/>
      <c r="N179" s="247"/>
      <c r="O179" s="248"/>
      <c r="P179" s="248"/>
      <c r="Q179" s="248"/>
      <c r="R179" s="248"/>
      <c r="S179" s="248"/>
      <c r="T179" s="248"/>
      <c r="U179" s="248"/>
      <c r="V179" s="248"/>
      <c r="W179" s="248"/>
      <c r="X179" s="248"/>
      <c r="Y179" s="249"/>
      <c r="Z179" s="13"/>
      <c r="AA179" s="13"/>
      <c r="AB179" s="13"/>
      <c r="AC179" s="13"/>
      <c r="AD179" s="13"/>
      <c r="AE179" s="13"/>
      <c r="AT179" s="250" t="s">
        <v>145</v>
      </c>
      <c r="AU179" s="250" t="s">
        <v>88</v>
      </c>
      <c r="AV179" s="13" t="s">
        <v>86</v>
      </c>
      <c r="AW179" s="13" t="s">
        <v>5</v>
      </c>
      <c r="AX179" s="13" t="s">
        <v>78</v>
      </c>
      <c r="AY179" s="250" t="s">
        <v>132</v>
      </c>
    </row>
    <row r="180" spans="1:51" s="13" customFormat="1" ht="12">
      <c r="A180" s="13"/>
      <c r="B180" s="241"/>
      <c r="C180" s="242"/>
      <c r="D180" s="234" t="s">
        <v>145</v>
      </c>
      <c r="E180" s="243" t="s">
        <v>1</v>
      </c>
      <c r="F180" s="244" t="s">
        <v>199</v>
      </c>
      <c r="G180" s="242"/>
      <c r="H180" s="243" t="s">
        <v>1</v>
      </c>
      <c r="I180" s="245"/>
      <c r="J180" s="245"/>
      <c r="K180" s="242"/>
      <c r="L180" s="242"/>
      <c r="M180" s="246"/>
      <c r="N180" s="247"/>
      <c r="O180" s="248"/>
      <c r="P180" s="248"/>
      <c r="Q180" s="248"/>
      <c r="R180" s="248"/>
      <c r="S180" s="248"/>
      <c r="T180" s="248"/>
      <c r="U180" s="248"/>
      <c r="V180" s="248"/>
      <c r="W180" s="248"/>
      <c r="X180" s="248"/>
      <c r="Y180" s="249"/>
      <c r="Z180" s="13"/>
      <c r="AA180" s="13"/>
      <c r="AB180" s="13"/>
      <c r="AC180" s="13"/>
      <c r="AD180" s="13"/>
      <c r="AE180" s="13"/>
      <c r="AT180" s="250" t="s">
        <v>145</v>
      </c>
      <c r="AU180" s="250" t="s">
        <v>88</v>
      </c>
      <c r="AV180" s="13" t="s">
        <v>86</v>
      </c>
      <c r="AW180" s="13" t="s">
        <v>5</v>
      </c>
      <c r="AX180" s="13" t="s">
        <v>78</v>
      </c>
      <c r="AY180" s="250" t="s">
        <v>132</v>
      </c>
    </row>
    <row r="181" spans="1:51" s="14" customFormat="1" ht="12">
      <c r="A181" s="14"/>
      <c r="B181" s="251"/>
      <c r="C181" s="252"/>
      <c r="D181" s="234" t="s">
        <v>145</v>
      </c>
      <c r="E181" s="253" t="s">
        <v>1</v>
      </c>
      <c r="F181" s="254" t="s">
        <v>200</v>
      </c>
      <c r="G181" s="252"/>
      <c r="H181" s="255">
        <v>111.59</v>
      </c>
      <c r="I181" s="256"/>
      <c r="J181" s="256"/>
      <c r="K181" s="252"/>
      <c r="L181" s="252"/>
      <c r="M181" s="257"/>
      <c r="N181" s="258"/>
      <c r="O181" s="259"/>
      <c r="P181" s="259"/>
      <c r="Q181" s="259"/>
      <c r="R181" s="259"/>
      <c r="S181" s="259"/>
      <c r="T181" s="259"/>
      <c r="U181" s="259"/>
      <c r="V181" s="259"/>
      <c r="W181" s="259"/>
      <c r="X181" s="259"/>
      <c r="Y181" s="260"/>
      <c r="Z181" s="14"/>
      <c r="AA181" s="14"/>
      <c r="AB181" s="14"/>
      <c r="AC181" s="14"/>
      <c r="AD181" s="14"/>
      <c r="AE181" s="14"/>
      <c r="AT181" s="261" t="s">
        <v>145</v>
      </c>
      <c r="AU181" s="261" t="s">
        <v>88</v>
      </c>
      <c r="AV181" s="14" t="s">
        <v>88</v>
      </c>
      <c r="AW181" s="14" t="s">
        <v>5</v>
      </c>
      <c r="AX181" s="14" t="s">
        <v>78</v>
      </c>
      <c r="AY181" s="261" t="s">
        <v>132</v>
      </c>
    </row>
    <row r="182" spans="1:51" s="15" customFormat="1" ht="12">
      <c r="A182" s="15"/>
      <c r="B182" s="262"/>
      <c r="C182" s="263"/>
      <c r="D182" s="234" t="s">
        <v>145</v>
      </c>
      <c r="E182" s="264" t="s">
        <v>1</v>
      </c>
      <c r="F182" s="265" t="s">
        <v>183</v>
      </c>
      <c r="G182" s="263"/>
      <c r="H182" s="266">
        <v>111.59</v>
      </c>
      <c r="I182" s="267"/>
      <c r="J182" s="267"/>
      <c r="K182" s="263"/>
      <c r="L182" s="263"/>
      <c r="M182" s="268"/>
      <c r="N182" s="269"/>
      <c r="O182" s="270"/>
      <c r="P182" s="270"/>
      <c r="Q182" s="270"/>
      <c r="R182" s="270"/>
      <c r="S182" s="270"/>
      <c r="T182" s="270"/>
      <c r="U182" s="270"/>
      <c r="V182" s="270"/>
      <c r="W182" s="270"/>
      <c r="X182" s="270"/>
      <c r="Y182" s="271"/>
      <c r="Z182" s="15"/>
      <c r="AA182" s="15"/>
      <c r="AB182" s="15"/>
      <c r="AC182" s="15"/>
      <c r="AD182" s="15"/>
      <c r="AE182" s="15"/>
      <c r="AT182" s="272" t="s">
        <v>145</v>
      </c>
      <c r="AU182" s="272" t="s">
        <v>88</v>
      </c>
      <c r="AV182" s="15" t="s">
        <v>139</v>
      </c>
      <c r="AW182" s="15" t="s">
        <v>5</v>
      </c>
      <c r="AX182" s="15" t="s">
        <v>86</v>
      </c>
      <c r="AY182" s="272" t="s">
        <v>132</v>
      </c>
    </row>
    <row r="183" spans="1:65" s="2" customFormat="1" ht="24.15" customHeight="1">
      <c r="A183" s="38"/>
      <c r="B183" s="39"/>
      <c r="C183" s="220" t="s">
        <v>201</v>
      </c>
      <c r="D183" s="220" t="s">
        <v>134</v>
      </c>
      <c r="E183" s="221" t="s">
        <v>202</v>
      </c>
      <c r="F183" s="222" t="s">
        <v>203</v>
      </c>
      <c r="G183" s="223" t="s">
        <v>137</v>
      </c>
      <c r="H183" s="224">
        <v>567.02</v>
      </c>
      <c r="I183" s="225"/>
      <c r="J183" s="225"/>
      <c r="K183" s="226">
        <f>ROUND(P183*H183,2)</f>
        <v>0</v>
      </c>
      <c r="L183" s="222" t="s">
        <v>138</v>
      </c>
      <c r="M183" s="44"/>
      <c r="N183" s="227" t="s">
        <v>1</v>
      </c>
      <c r="O183" s="228" t="s">
        <v>41</v>
      </c>
      <c r="P183" s="229">
        <f>I183+J183</f>
        <v>0</v>
      </c>
      <c r="Q183" s="229">
        <f>ROUND(I183*H183,2)</f>
        <v>0</v>
      </c>
      <c r="R183" s="229">
        <f>ROUND(J183*H183,2)</f>
        <v>0</v>
      </c>
      <c r="S183" s="91"/>
      <c r="T183" s="230">
        <f>S183*H183</f>
        <v>0</v>
      </c>
      <c r="U183" s="230">
        <v>0</v>
      </c>
      <c r="V183" s="230">
        <f>U183*H183</f>
        <v>0</v>
      </c>
      <c r="W183" s="230">
        <v>0</v>
      </c>
      <c r="X183" s="230">
        <f>W183*H183</f>
        <v>0</v>
      </c>
      <c r="Y183" s="231" t="s">
        <v>1</v>
      </c>
      <c r="Z183" s="38"/>
      <c r="AA183" s="38"/>
      <c r="AB183" s="38"/>
      <c r="AC183" s="38"/>
      <c r="AD183" s="38"/>
      <c r="AE183" s="38"/>
      <c r="AR183" s="232" t="s">
        <v>139</v>
      </c>
      <c r="AT183" s="232" t="s">
        <v>134</v>
      </c>
      <c r="AU183" s="232" t="s">
        <v>88</v>
      </c>
      <c r="AY183" s="17" t="s">
        <v>132</v>
      </c>
      <c r="BE183" s="233">
        <f>IF(O183="základní",K183,0)</f>
        <v>0</v>
      </c>
      <c r="BF183" s="233">
        <f>IF(O183="snížená",K183,0)</f>
        <v>0</v>
      </c>
      <c r="BG183" s="233">
        <f>IF(O183="zákl. přenesená",K183,0)</f>
        <v>0</v>
      </c>
      <c r="BH183" s="233">
        <f>IF(O183="sníž. přenesená",K183,0)</f>
        <v>0</v>
      </c>
      <c r="BI183" s="233">
        <f>IF(O183="nulová",K183,0)</f>
        <v>0</v>
      </c>
      <c r="BJ183" s="17" t="s">
        <v>86</v>
      </c>
      <c r="BK183" s="233">
        <f>ROUND(P183*H183,2)</f>
        <v>0</v>
      </c>
      <c r="BL183" s="17" t="s">
        <v>139</v>
      </c>
      <c r="BM183" s="232" t="s">
        <v>204</v>
      </c>
    </row>
    <row r="184" spans="1:47" s="2" customFormat="1" ht="12">
      <c r="A184" s="38"/>
      <c r="B184" s="39"/>
      <c r="C184" s="40"/>
      <c r="D184" s="234" t="s">
        <v>141</v>
      </c>
      <c r="E184" s="40"/>
      <c r="F184" s="235" t="s">
        <v>205</v>
      </c>
      <c r="G184" s="40"/>
      <c r="H184" s="40"/>
      <c r="I184" s="236"/>
      <c r="J184" s="236"/>
      <c r="K184" s="40"/>
      <c r="L184" s="40"/>
      <c r="M184" s="44"/>
      <c r="N184" s="237"/>
      <c r="O184" s="238"/>
      <c r="P184" s="91"/>
      <c r="Q184" s="91"/>
      <c r="R184" s="91"/>
      <c r="S184" s="91"/>
      <c r="T184" s="91"/>
      <c r="U184" s="91"/>
      <c r="V184" s="91"/>
      <c r="W184" s="91"/>
      <c r="X184" s="91"/>
      <c r="Y184" s="92"/>
      <c r="Z184" s="38"/>
      <c r="AA184" s="38"/>
      <c r="AB184" s="38"/>
      <c r="AC184" s="38"/>
      <c r="AD184" s="38"/>
      <c r="AE184" s="38"/>
      <c r="AT184" s="17" t="s">
        <v>141</v>
      </c>
      <c r="AU184" s="17" t="s">
        <v>88</v>
      </c>
    </row>
    <row r="185" spans="1:47" s="2" customFormat="1" ht="12">
      <c r="A185" s="38"/>
      <c r="B185" s="39"/>
      <c r="C185" s="40"/>
      <c r="D185" s="239" t="s">
        <v>143</v>
      </c>
      <c r="E185" s="40"/>
      <c r="F185" s="240" t="s">
        <v>206</v>
      </c>
      <c r="G185" s="40"/>
      <c r="H185" s="40"/>
      <c r="I185" s="236"/>
      <c r="J185" s="236"/>
      <c r="K185" s="40"/>
      <c r="L185" s="40"/>
      <c r="M185" s="44"/>
      <c r="N185" s="237"/>
      <c r="O185" s="238"/>
      <c r="P185" s="91"/>
      <c r="Q185" s="91"/>
      <c r="R185" s="91"/>
      <c r="S185" s="91"/>
      <c r="T185" s="91"/>
      <c r="U185" s="91"/>
      <c r="V185" s="91"/>
      <c r="W185" s="91"/>
      <c r="X185" s="91"/>
      <c r="Y185" s="92"/>
      <c r="Z185" s="38"/>
      <c r="AA185" s="38"/>
      <c r="AB185" s="38"/>
      <c r="AC185" s="38"/>
      <c r="AD185" s="38"/>
      <c r="AE185" s="38"/>
      <c r="AT185" s="17" t="s">
        <v>143</v>
      </c>
      <c r="AU185" s="17" t="s">
        <v>88</v>
      </c>
    </row>
    <row r="186" spans="1:51" s="13" customFormat="1" ht="12">
      <c r="A186" s="13"/>
      <c r="B186" s="241"/>
      <c r="C186" s="242"/>
      <c r="D186" s="234" t="s">
        <v>145</v>
      </c>
      <c r="E186" s="243" t="s">
        <v>1</v>
      </c>
      <c r="F186" s="244" t="s">
        <v>207</v>
      </c>
      <c r="G186" s="242"/>
      <c r="H186" s="243" t="s">
        <v>1</v>
      </c>
      <c r="I186" s="245"/>
      <c r="J186" s="245"/>
      <c r="K186" s="242"/>
      <c r="L186" s="242"/>
      <c r="M186" s="246"/>
      <c r="N186" s="247"/>
      <c r="O186" s="248"/>
      <c r="P186" s="248"/>
      <c r="Q186" s="248"/>
      <c r="R186" s="248"/>
      <c r="S186" s="248"/>
      <c r="T186" s="248"/>
      <c r="U186" s="248"/>
      <c r="V186" s="248"/>
      <c r="W186" s="248"/>
      <c r="X186" s="248"/>
      <c r="Y186" s="249"/>
      <c r="Z186" s="13"/>
      <c r="AA186" s="13"/>
      <c r="AB186" s="13"/>
      <c r="AC186" s="13"/>
      <c r="AD186" s="13"/>
      <c r="AE186" s="13"/>
      <c r="AT186" s="250" t="s">
        <v>145</v>
      </c>
      <c r="AU186" s="250" t="s">
        <v>88</v>
      </c>
      <c r="AV186" s="13" t="s">
        <v>86</v>
      </c>
      <c r="AW186" s="13" t="s">
        <v>5</v>
      </c>
      <c r="AX186" s="13" t="s">
        <v>78</v>
      </c>
      <c r="AY186" s="250" t="s">
        <v>132</v>
      </c>
    </row>
    <row r="187" spans="1:51" s="13" customFormat="1" ht="12">
      <c r="A187" s="13"/>
      <c r="B187" s="241"/>
      <c r="C187" s="242"/>
      <c r="D187" s="234" t="s">
        <v>145</v>
      </c>
      <c r="E187" s="243" t="s">
        <v>1</v>
      </c>
      <c r="F187" s="244" t="s">
        <v>146</v>
      </c>
      <c r="G187" s="242"/>
      <c r="H187" s="243" t="s">
        <v>1</v>
      </c>
      <c r="I187" s="245"/>
      <c r="J187" s="245"/>
      <c r="K187" s="242"/>
      <c r="L187" s="242"/>
      <c r="M187" s="246"/>
      <c r="N187" s="247"/>
      <c r="O187" s="248"/>
      <c r="P187" s="248"/>
      <c r="Q187" s="248"/>
      <c r="R187" s="248"/>
      <c r="S187" s="248"/>
      <c r="T187" s="248"/>
      <c r="U187" s="248"/>
      <c r="V187" s="248"/>
      <c r="W187" s="248"/>
      <c r="X187" s="248"/>
      <c r="Y187" s="249"/>
      <c r="Z187" s="13"/>
      <c r="AA187" s="13"/>
      <c r="AB187" s="13"/>
      <c r="AC187" s="13"/>
      <c r="AD187" s="13"/>
      <c r="AE187" s="13"/>
      <c r="AT187" s="250" t="s">
        <v>145</v>
      </c>
      <c r="AU187" s="250" t="s">
        <v>88</v>
      </c>
      <c r="AV187" s="13" t="s">
        <v>86</v>
      </c>
      <c r="AW187" s="13" t="s">
        <v>5</v>
      </c>
      <c r="AX187" s="13" t="s">
        <v>78</v>
      </c>
      <c r="AY187" s="250" t="s">
        <v>132</v>
      </c>
    </row>
    <row r="188" spans="1:51" s="13" customFormat="1" ht="12">
      <c r="A188" s="13"/>
      <c r="B188" s="241"/>
      <c r="C188" s="242"/>
      <c r="D188" s="234" t="s">
        <v>145</v>
      </c>
      <c r="E188" s="243" t="s">
        <v>1</v>
      </c>
      <c r="F188" s="244" t="s">
        <v>199</v>
      </c>
      <c r="G188" s="242"/>
      <c r="H188" s="243" t="s">
        <v>1</v>
      </c>
      <c r="I188" s="245"/>
      <c r="J188" s="245"/>
      <c r="K188" s="242"/>
      <c r="L188" s="242"/>
      <c r="M188" s="246"/>
      <c r="N188" s="247"/>
      <c r="O188" s="248"/>
      <c r="P188" s="248"/>
      <c r="Q188" s="248"/>
      <c r="R188" s="248"/>
      <c r="S188" s="248"/>
      <c r="T188" s="248"/>
      <c r="U188" s="248"/>
      <c r="V188" s="248"/>
      <c r="W188" s="248"/>
      <c r="X188" s="248"/>
      <c r="Y188" s="249"/>
      <c r="Z188" s="13"/>
      <c r="AA188" s="13"/>
      <c r="AB188" s="13"/>
      <c r="AC188" s="13"/>
      <c r="AD188" s="13"/>
      <c r="AE188" s="13"/>
      <c r="AT188" s="250" t="s">
        <v>145</v>
      </c>
      <c r="AU188" s="250" t="s">
        <v>88</v>
      </c>
      <c r="AV188" s="13" t="s">
        <v>86</v>
      </c>
      <c r="AW188" s="13" t="s">
        <v>5</v>
      </c>
      <c r="AX188" s="13" t="s">
        <v>78</v>
      </c>
      <c r="AY188" s="250" t="s">
        <v>132</v>
      </c>
    </row>
    <row r="189" spans="1:51" s="14" customFormat="1" ht="12">
      <c r="A189" s="14"/>
      <c r="B189" s="251"/>
      <c r="C189" s="252"/>
      <c r="D189" s="234" t="s">
        <v>145</v>
      </c>
      <c r="E189" s="253" t="s">
        <v>1</v>
      </c>
      <c r="F189" s="254" t="s">
        <v>208</v>
      </c>
      <c r="G189" s="252"/>
      <c r="H189" s="255">
        <v>388.17</v>
      </c>
      <c r="I189" s="256"/>
      <c r="J189" s="256"/>
      <c r="K189" s="252"/>
      <c r="L189" s="252"/>
      <c r="M189" s="257"/>
      <c r="N189" s="258"/>
      <c r="O189" s="259"/>
      <c r="P189" s="259"/>
      <c r="Q189" s="259"/>
      <c r="R189" s="259"/>
      <c r="S189" s="259"/>
      <c r="T189" s="259"/>
      <c r="U189" s="259"/>
      <c r="V189" s="259"/>
      <c r="W189" s="259"/>
      <c r="X189" s="259"/>
      <c r="Y189" s="260"/>
      <c r="Z189" s="14"/>
      <c r="AA189" s="14"/>
      <c r="AB189" s="14"/>
      <c r="AC189" s="14"/>
      <c r="AD189" s="14"/>
      <c r="AE189" s="14"/>
      <c r="AT189" s="261" t="s">
        <v>145</v>
      </c>
      <c r="AU189" s="261" t="s">
        <v>88</v>
      </c>
      <c r="AV189" s="14" t="s">
        <v>88</v>
      </c>
      <c r="AW189" s="14" t="s">
        <v>5</v>
      </c>
      <c r="AX189" s="14" t="s">
        <v>78</v>
      </c>
      <c r="AY189" s="261" t="s">
        <v>132</v>
      </c>
    </row>
    <row r="190" spans="1:51" s="13" customFormat="1" ht="12">
      <c r="A190" s="13"/>
      <c r="B190" s="241"/>
      <c r="C190" s="242"/>
      <c r="D190" s="234" t="s">
        <v>145</v>
      </c>
      <c r="E190" s="243" t="s">
        <v>1</v>
      </c>
      <c r="F190" s="244" t="s">
        <v>198</v>
      </c>
      <c r="G190" s="242"/>
      <c r="H190" s="243" t="s">
        <v>1</v>
      </c>
      <c r="I190" s="245"/>
      <c r="J190" s="245"/>
      <c r="K190" s="242"/>
      <c r="L190" s="242"/>
      <c r="M190" s="246"/>
      <c r="N190" s="247"/>
      <c r="O190" s="248"/>
      <c r="P190" s="248"/>
      <c r="Q190" s="248"/>
      <c r="R190" s="248"/>
      <c r="S190" s="248"/>
      <c r="T190" s="248"/>
      <c r="U190" s="248"/>
      <c r="V190" s="248"/>
      <c r="W190" s="248"/>
      <c r="X190" s="248"/>
      <c r="Y190" s="249"/>
      <c r="Z190" s="13"/>
      <c r="AA190" s="13"/>
      <c r="AB190" s="13"/>
      <c r="AC190" s="13"/>
      <c r="AD190" s="13"/>
      <c r="AE190" s="13"/>
      <c r="AT190" s="250" t="s">
        <v>145</v>
      </c>
      <c r="AU190" s="250" t="s">
        <v>88</v>
      </c>
      <c r="AV190" s="13" t="s">
        <v>86</v>
      </c>
      <c r="AW190" s="13" t="s">
        <v>5</v>
      </c>
      <c r="AX190" s="13" t="s">
        <v>78</v>
      </c>
      <c r="AY190" s="250" t="s">
        <v>132</v>
      </c>
    </row>
    <row r="191" spans="1:51" s="13" customFormat="1" ht="12">
      <c r="A191" s="13"/>
      <c r="B191" s="241"/>
      <c r="C191" s="242"/>
      <c r="D191" s="234" t="s">
        <v>145</v>
      </c>
      <c r="E191" s="243" t="s">
        <v>1</v>
      </c>
      <c r="F191" s="244" t="s">
        <v>146</v>
      </c>
      <c r="G191" s="242"/>
      <c r="H191" s="243" t="s">
        <v>1</v>
      </c>
      <c r="I191" s="245"/>
      <c r="J191" s="245"/>
      <c r="K191" s="242"/>
      <c r="L191" s="242"/>
      <c r="M191" s="246"/>
      <c r="N191" s="247"/>
      <c r="O191" s="248"/>
      <c r="P191" s="248"/>
      <c r="Q191" s="248"/>
      <c r="R191" s="248"/>
      <c r="S191" s="248"/>
      <c r="T191" s="248"/>
      <c r="U191" s="248"/>
      <c r="V191" s="248"/>
      <c r="W191" s="248"/>
      <c r="X191" s="248"/>
      <c r="Y191" s="249"/>
      <c r="Z191" s="13"/>
      <c r="AA191" s="13"/>
      <c r="AB191" s="13"/>
      <c r="AC191" s="13"/>
      <c r="AD191" s="13"/>
      <c r="AE191" s="13"/>
      <c r="AT191" s="250" t="s">
        <v>145</v>
      </c>
      <c r="AU191" s="250" t="s">
        <v>88</v>
      </c>
      <c r="AV191" s="13" t="s">
        <v>86</v>
      </c>
      <c r="AW191" s="13" t="s">
        <v>5</v>
      </c>
      <c r="AX191" s="13" t="s">
        <v>78</v>
      </c>
      <c r="AY191" s="250" t="s">
        <v>132</v>
      </c>
    </row>
    <row r="192" spans="1:51" s="13" customFormat="1" ht="12">
      <c r="A192" s="13"/>
      <c r="B192" s="241"/>
      <c r="C192" s="242"/>
      <c r="D192" s="234" t="s">
        <v>145</v>
      </c>
      <c r="E192" s="243" t="s">
        <v>1</v>
      </c>
      <c r="F192" s="244" t="s">
        <v>199</v>
      </c>
      <c r="G192" s="242"/>
      <c r="H192" s="243" t="s">
        <v>1</v>
      </c>
      <c r="I192" s="245"/>
      <c r="J192" s="245"/>
      <c r="K192" s="242"/>
      <c r="L192" s="242"/>
      <c r="M192" s="246"/>
      <c r="N192" s="247"/>
      <c r="O192" s="248"/>
      <c r="P192" s="248"/>
      <c r="Q192" s="248"/>
      <c r="R192" s="248"/>
      <c r="S192" s="248"/>
      <c r="T192" s="248"/>
      <c r="U192" s="248"/>
      <c r="V192" s="248"/>
      <c r="W192" s="248"/>
      <c r="X192" s="248"/>
      <c r="Y192" s="249"/>
      <c r="Z192" s="13"/>
      <c r="AA192" s="13"/>
      <c r="AB192" s="13"/>
      <c r="AC192" s="13"/>
      <c r="AD192" s="13"/>
      <c r="AE192" s="13"/>
      <c r="AT192" s="250" t="s">
        <v>145</v>
      </c>
      <c r="AU192" s="250" t="s">
        <v>88</v>
      </c>
      <c r="AV192" s="13" t="s">
        <v>86</v>
      </c>
      <c r="AW192" s="13" t="s">
        <v>5</v>
      </c>
      <c r="AX192" s="13" t="s">
        <v>78</v>
      </c>
      <c r="AY192" s="250" t="s">
        <v>132</v>
      </c>
    </row>
    <row r="193" spans="1:51" s="14" customFormat="1" ht="12">
      <c r="A193" s="14"/>
      <c r="B193" s="251"/>
      <c r="C193" s="252"/>
      <c r="D193" s="234" t="s">
        <v>145</v>
      </c>
      <c r="E193" s="253" t="s">
        <v>1</v>
      </c>
      <c r="F193" s="254" t="s">
        <v>200</v>
      </c>
      <c r="G193" s="252"/>
      <c r="H193" s="255">
        <v>111.59</v>
      </c>
      <c r="I193" s="256"/>
      <c r="J193" s="256"/>
      <c r="K193" s="252"/>
      <c r="L193" s="252"/>
      <c r="M193" s="257"/>
      <c r="N193" s="258"/>
      <c r="O193" s="259"/>
      <c r="P193" s="259"/>
      <c r="Q193" s="259"/>
      <c r="R193" s="259"/>
      <c r="S193" s="259"/>
      <c r="T193" s="259"/>
      <c r="U193" s="259"/>
      <c r="V193" s="259"/>
      <c r="W193" s="259"/>
      <c r="X193" s="259"/>
      <c r="Y193" s="260"/>
      <c r="Z193" s="14"/>
      <c r="AA193" s="14"/>
      <c r="AB193" s="14"/>
      <c r="AC193" s="14"/>
      <c r="AD193" s="14"/>
      <c r="AE193" s="14"/>
      <c r="AT193" s="261" t="s">
        <v>145</v>
      </c>
      <c r="AU193" s="261" t="s">
        <v>88</v>
      </c>
      <c r="AV193" s="14" t="s">
        <v>88</v>
      </c>
      <c r="AW193" s="14" t="s">
        <v>5</v>
      </c>
      <c r="AX193" s="14" t="s">
        <v>78</v>
      </c>
      <c r="AY193" s="261" t="s">
        <v>132</v>
      </c>
    </row>
    <row r="194" spans="1:51" s="13" customFormat="1" ht="12">
      <c r="A194" s="13"/>
      <c r="B194" s="241"/>
      <c r="C194" s="242"/>
      <c r="D194" s="234" t="s">
        <v>145</v>
      </c>
      <c r="E194" s="243" t="s">
        <v>1</v>
      </c>
      <c r="F194" s="244" t="s">
        <v>209</v>
      </c>
      <c r="G194" s="242"/>
      <c r="H194" s="243" t="s">
        <v>1</v>
      </c>
      <c r="I194" s="245"/>
      <c r="J194" s="245"/>
      <c r="K194" s="242"/>
      <c r="L194" s="242"/>
      <c r="M194" s="246"/>
      <c r="N194" s="247"/>
      <c r="O194" s="248"/>
      <c r="P194" s="248"/>
      <c r="Q194" s="248"/>
      <c r="R194" s="248"/>
      <c r="S194" s="248"/>
      <c r="T194" s="248"/>
      <c r="U194" s="248"/>
      <c r="V194" s="248"/>
      <c r="W194" s="248"/>
      <c r="X194" s="248"/>
      <c r="Y194" s="249"/>
      <c r="Z194" s="13"/>
      <c r="AA194" s="13"/>
      <c r="AB194" s="13"/>
      <c r="AC194" s="13"/>
      <c r="AD194" s="13"/>
      <c r="AE194" s="13"/>
      <c r="AT194" s="250" t="s">
        <v>145</v>
      </c>
      <c r="AU194" s="250" t="s">
        <v>88</v>
      </c>
      <c r="AV194" s="13" t="s">
        <v>86</v>
      </c>
      <c r="AW194" s="13" t="s">
        <v>5</v>
      </c>
      <c r="AX194" s="13" t="s">
        <v>78</v>
      </c>
      <c r="AY194" s="250" t="s">
        <v>132</v>
      </c>
    </row>
    <row r="195" spans="1:51" s="13" customFormat="1" ht="12">
      <c r="A195" s="13"/>
      <c r="B195" s="241"/>
      <c r="C195" s="242"/>
      <c r="D195" s="234" t="s">
        <v>145</v>
      </c>
      <c r="E195" s="243" t="s">
        <v>1</v>
      </c>
      <c r="F195" s="244" t="s">
        <v>210</v>
      </c>
      <c r="G195" s="242"/>
      <c r="H195" s="243" t="s">
        <v>1</v>
      </c>
      <c r="I195" s="245"/>
      <c r="J195" s="245"/>
      <c r="K195" s="242"/>
      <c r="L195" s="242"/>
      <c r="M195" s="246"/>
      <c r="N195" s="247"/>
      <c r="O195" s="248"/>
      <c r="P195" s="248"/>
      <c r="Q195" s="248"/>
      <c r="R195" s="248"/>
      <c r="S195" s="248"/>
      <c r="T195" s="248"/>
      <c r="U195" s="248"/>
      <c r="V195" s="248"/>
      <c r="W195" s="248"/>
      <c r="X195" s="248"/>
      <c r="Y195" s="249"/>
      <c r="Z195" s="13"/>
      <c r="AA195" s="13"/>
      <c r="AB195" s="13"/>
      <c r="AC195" s="13"/>
      <c r="AD195" s="13"/>
      <c r="AE195" s="13"/>
      <c r="AT195" s="250" t="s">
        <v>145</v>
      </c>
      <c r="AU195" s="250" t="s">
        <v>88</v>
      </c>
      <c r="AV195" s="13" t="s">
        <v>86</v>
      </c>
      <c r="AW195" s="13" t="s">
        <v>5</v>
      </c>
      <c r="AX195" s="13" t="s">
        <v>78</v>
      </c>
      <c r="AY195" s="250" t="s">
        <v>132</v>
      </c>
    </row>
    <row r="196" spans="1:51" s="13" customFormat="1" ht="12">
      <c r="A196" s="13"/>
      <c r="B196" s="241"/>
      <c r="C196" s="242"/>
      <c r="D196" s="234" t="s">
        <v>145</v>
      </c>
      <c r="E196" s="243" t="s">
        <v>1</v>
      </c>
      <c r="F196" s="244" t="s">
        <v>174</v>
      </c>
      <c r="G196" s="242"/>
      <c r="H196" s="243" t="s">
        <v>1</v>
      </c>
      <c r="I196" s="245"/>
      <c r="J196" s="245"/>
      <c r="K196" s="242"/>
      <c r="L196" s="242"/>
      <c r="M196" s="246"/>
      <c r="N196" s="247"/>
      <c r="O196" s="248"/>
      <c r="P196" s="248"/>
      <c r="Q196" s="248"/>
      <c r="R196" s="248"/>
      <c r="S196" s="248"/>
      <c r="T196" s="248"/>
      <c r="U196" s="248"/>
      <c r="V196" s="248"/>
      <c r="W196" s="248"/>
      <c r="X196" s="248"/>
      <c r="Y196" s="249"/>
      <c r="Z196" s="13"/>
      <c r="AA196" s="13"/>
      <c r="AB196" s="13"/>
      <c r="AC196" s="13"/>
      <c r="AD196" s="13"/>
      <c r="AE196" s="13"/>
      <c r="AT196" s="250" t="s">
        <v>145</v>
      </c>
      <c r="AU196" s="250" t="s">
        <v>88</v>
      </c>
      <c r="AV196" s="13" t="s">
        <v>86</v>
      </c>
      <c r="AW196" s="13" t="s">
        <v>5</v>
      </c>
      <c r="AX196" s="13" t="s">
        <v>78</v>
      </c>
      <c r="AY196" s="250" t="s">
        <v>132</v>
      </c>
    </row>
    <row r="197" spans="1:51" s="13" customFormat="1" ht="12">
      <c r="A197" s="13"/>
      <c r="B197" s="241"/>
      <c r="C197" s="242"/>
      <c r="D197" s="234" t="s">
        <v>145</v>
      </c>
      <c r="E197" s="243" t="s">
        <v>1</v>
      </c>
      <c r="F197" s="244" t="s">
        <v>175</v>
      </c>
      <c r="G197" s="242"/>
      <c r="H197" s="243" t="s">
        <v>1</v>
      </c>
      <c r="I197" s="245"/>
      <c r="J197" s="245"/>
      <c r="K197" s="242"/>
      <c r="L197" s="242"/>
      <c r="M197" s="246"/>
      <c r="N197" s="247"/>
      <c r="O197" s="248"/>
      <c r="P197" s="248"/>
      <c r="Q197" s="248"/>
      <c r="R197" s="248"/>
      <c r="S197" s="248"/>
      <c r="T197" s="248"/>
      <c r="U197" s="248"/>
      <c r="V197" s="248"/>
      <c r="W197" s="248"/>
      <c r="X197" s="248"/>
      <c r="Y197" s="249"/>
      <c r="Z197" s="13"/>
      <c r="AA197" s="13"/>
      <c r="AB197" s="13"/>
      <c r="AC197" s="13"/>
      <c r="AD197" s="13"/>
      <c r="AE197" s="13"/>
      <c r="AT197" s="250" t="s">
        <v>145</v>
      </c>
      <c r="AU197" s="250" t="s">
        <v>88</v>
      </c>
      <c r="AV197" s="13" t="s">
        <v>86</v>
      </c>
      <c r="AW197" s="13" t="s">
        <v>5</v>
      </c>
      <c r="AX197" s="13" t="s">
        <v>78</v>
      </c>
      <c r="AY197" s="250" t="s">
        <v>132</v>
      </c>
    </row>
    <row r="198" spans="1:51" s="13" customFormat="1" ht="12">
      <c r="A198" s="13"/>
      <c r="B198" s="241"/>
      <c r="C198" s="242"/>
      <c r="D198" s="234" t="s">
        <v>145</v>
      </c>
      <c r="E198" s="243" t="s">
        <v>1</v>
      </c>
      <c r="F198" s="244" t="s">
        <v>176</v>
      </c>
      <c r="G198" s="242"/>
      <c r="H198" s="243" t="s">
        <v>1</v>
      </c>
      <c r="I198" s="245"/>
      <c r="J198" s="245"/>
      <c r="K198" s="242"/>
      <c r="L198" s="242"/>
      <c r="M198" s="246"/>
      <c r="N198" s="247"/>
      <c r="O198" s="248"/>
      <c r="P198" s="248"/>
      <c r="Q198" s="248"/>
      <c r="R198" s="248"/>
      <c r="S198" s="248"/>
      <c r="T198" s="248"/>
      <c r="U198" s="248"/>
      <c r="V198" s="248"/>
      <c r="W198" s="248"/>
      <c r="X198" s="248"/>
      <c r="Y198" s="249"/>
      <c r="Z198" s="13"/>
      <c r="AA198" s="13"/>
      <c r="AB198" s="13"/>
      <c r="AC198" s="13"/>
      <c r="AD198" s="13"/>
      <c r="AE198" s="13"/>
      <c r="AT198" s="250" t="s">
        <v>145</v>
      </c>
      <c r="AU198" s="250" t="s">
        <v>88</v>
      </c>
      <c r="AV198" s="13" t="s">
        <v>86</v>
      </c>
      <c r="AW198" s="13" t="s">
        <v>5</v>
      </c>
      <c r="AX198" s="13" t="s">
        <v>78</v>
      </c>
      <c r="AY198" s="250" t="s">
        <v>132</v>
      </c>
    </row>
    <row r="199" spans="1:51" s="14" customFormat="1" ht="12">
      <c r="A199" s="14"/>
      <c r="B199" s="251"/>
      <c r="C199" s="252"/>
      <c r="D199" s="234" t="s">
        <v>145</v>
      </c>
      <c r="E199" s="253" t="s">
        <v>1</v>
      </c>
      <c r="F199" s="254" t="s">
        <v>211</v>
      </c>
      <c r="G199" s="252"/>
      <c r="H199" s="255">
        <v>67.26</v>
      </c>
      <c r="I199" s="256"/>
      <c r="J199" s="256"/>
      <c r="K199" s="252"/>
      <c r="L199" s="252"/>
      <c r="M199" s="257"/>
      <c r="N199" s="258"/>
      <c r="O199" s="259"/>
      <c r="P199" s="259"/>
      <c r="Q199" s="259"/>
      <c r="R199" s="259"/>
      <c r="S199" s="259"/>
      <c r="T199" s="259"/>
      <c r="U199" s="259"/>
      <c r="V199" s="259"/>
      <c r="W199" s="259"/>
      <c r="X199" s="259"/>
      <c r="Y199" s="260"/>
      <c r="Z199" s="14"/>
      <c r="AA199" s="14"/>
      <c r="AB199" s="14"/>
      <c r="AC199" s="14"/>
      <c r="AD199" s="14"/>
      <c r="AE199" s="14"/>
      <c r="AT199" s="261" t="s">
        <v>145</v>
      </c>
      <c r="AU199" s="261" t="s">
        <v>88</v>
      </c>
      <c r="AV199" s="14" t="s">
        <v>88</v>
      </c>
      <c r="AW199" s="14" t="s">
        <v>5</v>
      </c>
      <c r="AX199" s="14" t="s">
        <v>78</v>
      </c>
      <c r="AY199" s="261" t="s">
        <v>132</v>
      </c>
    </row>
    <row r="200" spans="1:51" s="15" customFormat="1" ht="12">
      <c r="A200" s="15"/>
      <c r="B200" s="262"/>
      <c r="C200" s="263"/>
      <c r="D200" s="234" t="s">
        <v>145</v>
      </c>
      <c r="E200" s="264" t="s">
        <v>1</v>
      </c>
      <c r="F200" s="265" t="s">
        <v>183</v>
      </c>
      <c r="G200" s="263"/>
      <c r="H200" s="266">
        <v>567.02</v>
      </c>
      <c r="I200" s="267"/>
      <c r="J200" s="267"/>
      <c r="K200" s="263"/>
      <c r="L200" s="263"/>
      <c r="M200" s="268"/>
      <c r="N200" s="269"/>
      <c r="O200" s="270"/>
      <c r="P200" s="270"/>
      <c r="Q200" s="270"/>
      <c r="R200" s="270"/>
      <c r="S200" s="270"/>
      <c r="T200" s="270"/>
      <c r="U200" s="270"/>
      <c r="V200" s="270"/>
      <c r="W200" s="270"/>
      <c r="X200" s="270"/>
      <c r="Y200" s="271"/>
      <c r="Z200" s="15"/>
      <c r="AA200" s="15"/>
      <c r="AB200" s="15"/>
      <c r="AC200" s="15"/>
      <c r="AD200" s="15"/>
      <c r="AE200" s="15"/>
      <c r="AT200" s="272" t="s">
        <v>145</v>
      </c>
      <c r="AU200" s="272" t="s">
        <v>88</v>
      </c>
      <c r="AV200" s="15" t="s">
        <v>139</v>
      </c>
      <c r="AW200" s="15" t="s">
        <v>5</v>
      </c>
      <c r="AX200" s="15" t="s">
        <v>86</v>
      </c>
      <c r="AY200" s="272" t="s">
        <v>132</v>
      </c>
    </row>
    <row r="201" spans="1:65" s="2" customFormat="1" ht="24.15" customHeight="1">
      <c r="A201" s="38"/>
      <c r="B201" s="39"/>
      <c r="C201" s="220" t="s">
        <v>212</v>
      </c>
      <c r="D201" s="220" t="s">
        <v>134</v>
      </c>
      <c r="E201" s="221" t="s">
        <v>213</v>
      </c>
      <c r="F201" s="222" t="s">
        <v>214</v>
      </c>
      <c r="G201" s="223" t="s">
        <v>137</v>
      </c>
      <c r="H201" s="224">
        <v>12.332</v>
      </c>
      <c r="I201" s="225"/>
      <c r="J201" s="225"/>
      <c r="K201" s="226">
        <f>ROUND(P201*H201,2)</f>
        <v>0</v>
      </c>
      <c r="L201" s="222" t="s">
        <v>138</v>
      </c>
      <c r="M201" s="44"/>
      <c r="N201" s="227" t="s">
        <v>1</v>
      </c>
      <c r="O201" s="228" t="s">
        <v>41</v>
      </c>
      <c r="P201" s="229">
        <f>I201+J201</f>
        <v>0</v>
      </c>
      <c r="Q201" s="229">
        <f>ROUND(I201*H201,2)</f>
        <v>0</v>
      </c>
      <c r="R201" s="229">
        <f>ROUND(J201*H201,2)</f>
        <v>0</v>
      </c>
      <c r="S201" s="91"/>
      <c r="T201" s="230">
        <f>S201*H201</f>
        <v>0</v>
      </c>
      <c r="U201" s="230">
        <v>2.4143</v>
      </c>
      <c r="V201" s="230">
        <f>U201*H201</f>
        <v>29.7731476</v>
      </c>
      <c r="W201" s="230">
        <v>0</v>
      </c>
      <c r="X201" s="230">
        <f>W201*H201</f>
        <v>0</v>
      </c>
      <c r="Y201" s="231" t="s">
        <v>1</v>
      </c>
      <c r="Z201" s="38"/>
      <c r="AA201" s="38"/>
      <c r="AB201" s="38"/>
      <c r="AC201" s="38"/>
      <c r="AD201" s="38"/>
      <c r="AE201" s="38"/>
      <c r="AR201" s="232" t="s">
        <v>139</v>
      </c>
      <c r="AT201" s="232" t="s">
        <v>134</v>
      </c>
      <c r="AU201" s="232" t="s">
        <v>88</v>
      </c>
      <c r="AY201" s="17" t="s">
        <v>132</v>
      </c>
      <c r="BE201" s="233">
        <f>IF(O201="základní",K201,0)</f>
        <v>0</v>
      </c>
      <c r="BF201" s="233">
        <f>IF(O201="snížená",K201,0)</f>
        <v>0</v>
      </c>
      <c r="BG201" s="233">
        <f>IF(O201="zákl. přenesená",K201,0)</f>
        <v>0</v>
      </c>
      <c r="BH201" s="233">
        <f>IF(O201="sníž. přenesená",K201,0)</f>
        <v>0</v>
      </c>
      <c r="BI201" s="233">
        <f>IF(O201="nulová",K201,0)</f>
        <v>0</v>
      </c>
      <c r="BJ201" s="17" t="s">
        <v>86</v>
      </c>
      <c r="BK201" s="233">
        <f>ROUND(P201*H201,2)</f>
        <v>0</v>
      </c>
      <c r="BL201" s="17" t="s">
        <v>139</v>
      </c>
      <c r="BM201" s="232" t="s">
        <v>215</v>
      </c>
    </row>
    <row r="202" spans="1:47" s="2" customFormat="1" ht="12">
      <c r="A202" s="38"/>
      <c r="B202" s="39"/>
      <c r="C202" s="40"/>
      <c r="D202" s="234" t="s">
        <v>141</v>
      </c>
      <c r="E202" s="40"/>
      <c r="F202" s="235" t="s">
        <v>216</v>
      </c>
      <c r="G202" s="40"/>
      <c r="H202" s="40"/>
      <c r="I202" s="236"/>
      <c r="J202" s="236"/>
      <c r="K202" s="40"/>
      <c r="L202" s="40"/>
      <c r="M202" s="44"/>
      <c r="N202" s="237"/>
      <c r="O202" s="238"/>
      <c r="P202" s="91"/>
      <c r="Q202" s="91"/>
      <c r="R202" s="91"/>
      <c r="S202" s="91"/>
      <c r="T202" s="91"/>
      <c r="U202" s="91"/>
      <c r="V202" s="91"/>
      <c r="W202" s="91"/>
      <c r="X202" s="91"/>
      <c r="Y202" s="92"/>
      <c r="Z202" s="38"/>
      <c r="AA202" s="38"/>
      <c r="AB202" s="38"/>
      <c r="AC202" s="38"/>
      <c r="AD202" s="38"/>
      <c r="AE202" s="38"/>
      <c r="AT202" s="17" t="s">
        <v>141</v>
      </c>
      <c r="AU202" s="17" t="s">
        <v>88</v>
      </c>
    </row>
    <row r="203" spans="1:47" s="2" customFormat="1" ht="12">
      <c r="A203" s="38"/>
      <c r="B203" s="39"/>
      <c r="C203" s="40"/>
      <c r="D203" s="239" t="s">
        <v>143</v>
      </c>
      <c r="E203" s="40"/>
      <c r="F203" s="240" t="s">
        <v>217</v>
      </c>
      <c r="G203" s="40"/>
      <c r="H203" s="40"/>
      <c r="I203" s="236"/>
      <c r="J203" s="236"/>
      <c r="K203" s="40"/>
      <c r="L203" s="40"/>
      <c r="M203" s="44"/>
      <c r="N203" s="237"/>
      <c r="O203" s="238"/>
      <c r="P203" s="91"/>
      <c r="Q203" s="91"/>
      <c r="R203" s="91"/>
      <c r="S203" s="91"/>
      <c r="T203" s="91"/>
      <c r="U203" s="91"/>
      <c r="V203" s="91"/>
      <c r="W203" s="91"/>
      <c r="X203" s="91"/>
      <c r="Y203" s="92"/>
      <c r="Z203" s="38"/>
      <c r="AA203" s="38"/>
      <c r="AB203" s="38"/>
      <c r="AC203" s="38"/>
      <c r="AD203" s="38"/>
      <c r="AE203" s="38"/>
      <c r="AT203" s="17" t="s">
        <v>143</v>
      </c>
      <c r="AU203" s="17" t="s">
        <v>88</v>
      </c>
    </row>
    <row r="204" spans="1:51" s="13" customFormat="1" ht="12">
      <c r="A204" s="13"/>
      <c r="B204" s="241"/>
      <c r="C204" s="242"/>
      <c r="D204" s="234" t="s">
        <v>145</v>
      </c>
      <c r="E204" s="243" t="s">
        <v>1</v>
      </c>
      <c r="F204" s="244" t="s">
        <v>218</v>
      </c>
      <c r="G204" s="242"/>
      <c r="H204" s="243" t="s">
        <v>1</v>
      </c>
      <c r="I204" s="245"/>
      <c r="J204" s="245"/>
      <c r="K204" s="242"/>
      <c r="L204" s="242"/>
      <c r="M204" s="246"/>
      <c r="N204" s="247"/>
      <c r="O204" s="248"/>
      <c r="P204" s="248"/>
      <c r="Q204" s="248"/>
      <c r="R204" s="248"/>
      <c r="S204" s="248"/>
      <c r="T204" s="248"/>
      <c r="U204" s="248"/>
      <c r="V204" s="248"/>
      <c r="W204" s="248"/>
      <c r="X204" s="248"/>
      <c r="Y204" s="249"/>
      <c r="Z204" s="13"/>
      <c r="AA204" s="13"/>
      <c r="AB204" s="13"/>
      <c r="AC204" s="13"/>
      <c r="AD204" s="13"/>
      <c r="AE204" s="13"/>
      <c r="AT204" s="250" t="s">
        <v>145</v>
      </c>
      <c r="AU204" s="250" t="s">
        <v>88</v>
      </c>
      <c r="AV204" s="13" t="s">
        <v>86</v>
      </c>
      <c r="AW204" s="13" t="s">
        <v>5</v>
      </c>
      <c r="AX204" s="13" t="s">
        <v>78</v>
      </c>
      <c r="AY204" s="250" t="s">
        <v>132</v>
      </c>
    </row>
    <row r="205" spans="1:51" s="13" customFormat="1" ht="12">
      <c r="A205" s="13"/>
      <c r="B205" s="241"/>
      <c r="C205" s="242"/>
      <c r="D205" s="234" t="s">
        <v>145</v>
      </c>
      <c r="E205" s="243" t="s">
        <v>1</v>
      </c>
      <c r="F205" s="244" t="s">
        <v>219</v>
      </c>
      <c r="G205" s="242"/>
      <c r="H205" s="243" t="s">
        <v>1</v>
      </c>
      <c r="I205" s="245"/>
      <c r="J205" s="245"/>
      <c r="K205" s="242"/>
      <c r="L205" s="242"/>
      <c r="M205" s="246"/>
      <c r="N205" s="247"/>
      <c r="O205" s="248"/>
      <c r="P205" s="248"/>
      <c r="Q205" s="248"/>
      <c r="R205" s="248"/>
      <c r="S205" s="248"/>
      <c r="T205" s="248"/>
      <c r="U205" s="248"/>
      <c r="V205" s="248"/>
      <c r="W205" s="248"/>
      <c r="X205" s="248"/>
      <c r="Y205" s="249"/>
      <c r="Z205" s="13"/>
      <c r="AA205" s="13"/>
      <c r="AB205" s="13"/>
      <c r="AC205" s="13"/>
      <c r="AD205" s="13"/>
      <c r="AE205" s="13"/>
      <c r="AT205" s="250" t="s">
        <v>145</v>
      </c>
      <c r="AU205" s="250" t="s">
        <v>88</v>
      </c>
      <c r="AV205" s="13" t="s">
        <v>86</v>
      </c>
      <c r="AW205" s="13" t="s">
        <v>5</v>
      </c>
      <c r="AX205" s="13" t="s">
        <v>78</v>
      </c>
      <c r="AY205" s="250" t="s">
        <v>132</v>
      </c>
    </row>
    <row r="206" spans="1:51" s="13" customFormat="1" ht="12">
      <c r="A206" s="13"/>
      <c r="B206" s="241"/>
      <c r="C206" s="242"/>
      <c r="D206" s="234" t="s">
        <v>145</v>
      </c>
      <c r="E206" s="243" t="s">
        <v>1</v>
      </c>
      <c r="F206" s="244" t="s">
        <v>220</v>
      </c>
      <c r="G206" s="242"/>
      <c r="H206" s="243" t="s">
        <v>1</v>
      </c>
      <c r="I206" s="245"/>
      <c r="J206" s="245"/>
      <c r="K206" s="242"/>
      <c r="L206" s="242"/>
      <c r="M206" s="246"/>
      <c r="N206" s="247"/>
      <c r="O206" s="248"/>
      <c r="P206" s="248"/>
      <c r="Q206" s="248"/>
      <c r="R206" s="248"/>
      <c r="S206" s="248"/>
      <c r="T206" s="248"/>
      <c r="U206" s="248"/>
      <c r="V206" s="248"/>
      <c r="W206" s="248"/>
      <c r="X206" s="248"/>
      <c r="Y206" s="249"/>
      <c r="Z206" s="13"/>
      <c r="AA206" s="13"/>
      <c r="AB206" s="13"/>
      <c r="AC206" s="13"/>
      <c r="AD206" s="13"/>
      <c r="AE206" s="13"/>
      <c r="AT206" s="250" t="s">
        <v>145</v>
      </c>
      <c r="AU206" s="250" t="s">
        <v>88</v>
      </c>
      <c r="AV206" s="13" t="s">
        <v>86</v>
      </c>
      <c r="AW206" s="13" t="s">
        <v>5</v>
      </c>
      <c r="AX206" s="13" t="s">
        <v>78</v>
      </c>
      <c r="AY206" s="250" t="s">
        <v>132</v>
      </c>
    </row>
    <row r="207" spans="1:51" s="14" customFormat="1" ht="12">
      <c r="A207" s="14"/>
      <c r="B207" s="251"/>
      <c r="C207" s="252"/>
      <c r="D207" s="234" t="s">
        <v>145</v>
      </c>
      <c r="E207" s="253" t="s">
        <v>1</v>
      </c>
      <c r="F207" s="254" t="s">
        <v>221</v>
      </c>
      <c r="G207" s="252"/>
      <c r="H207" s="255">
        <v>12.332</v>
      </c>
      <c r="I207" s="256"/>
      <c r="J207" s="256"/>
      <c r="K207" s="252"/>
      <c r="L207" s="252"/>
      <c r="M207" s="257"/>
      <c r="N207" s="258"/>
      <c r="O207" s="259"/>
      <c r="P207" s="259"/>
      <c r="Q207" s="259"/>
      <c r="R207" s="259"/>
      <c r="S207" s="259"/>
      <c r="T207" s="259"/>
      <c r="U207" s="259"/>
      <c r="V207" s="259"/>
      <c r="W207" s="259"/>
      <c r="X207" s="259"/>
      <c r="Y207" s="260"/>
      <c r="Z207" s="14"/>
      <c r="AA207" s="14"/>
      <c r="AB207" s="14"/>
      <c r="AC207" s="14"/>
      <c r="AD207" s="14"/>
      <c r="AE207" s="14"/>
      <c r="AT207" s="261" t="s">
        <v>145</v>
      </c>
      <c r="AU207" s="261" t="s">
        <v>88</v>
      </c>
      <c r="AV207" s="14" t="s">
        <v>88</v>
      </c>
      <c r="AW207" s="14" t="s">
        <v>5</v>
      </c>
      <c r="AX207" s="14" t="s">
        <v>86</v>
      </c>
      <c r="AY207" s="261" t="s">
        <v>132</v>
      </c>
    </row>
    <row r="208" spans="1:65" s="2" customFormat="1" ht="16.5" customHeight="1">
      <c r="A208" s="38"/>
      <c r="B208" s="39"/>
      <c r="C208" s="220" t="s">
        <v>222</v>
      </c>
      <c r="D208" s="220" t="s">
        <v>134</v>
      </c>
      <c r="E208" s="221" t="s">
        <v>223</v>
      </c>
      <c r="F208" s="222" t="s">
        <v>224</v>
      </c>
      <c r="G208" s="223" t="s">
        <v>225</v>
      </c>
      <c r="H208" s="224">
        <v>13</v>
      </c>
      <c r="I208" s="225"/>
      <c r="J208" s="225"/>
      <c r="K208" s="226">
        <f>ROUND(P208*H208,2)</f>
        <v>0</v>
      </c>
      <c r="L208" s="222" t="s">
        <v>1</v>
      </c>
      <c r="M208" s="44"/>
      <c r="N208" s="227" t="s">
        <v>1</v>
      </c>
      <c r="O208" s="228" t="s">
        <v>41</v>
      </c>
      <c r="P208" s="229">
        <f>I208+J208</f>
        <v>0</v>
      </c>
      <c r="Q208" s="229">
        <f>ROUND(I208*H208,2)</f>
        <v>0</v>
      </c>
      <c r="R208" s="229">
        <f>ROUND(J208*H208,2)</f>
        <v>0</v>
      </c>
      <c r="S208" s="91"/>
      <c r="T208" s="230">
        <f>S208*H208</f>
        <v>0</v>
      </c>
      <c r="U208" s="230">
        <v>0.00062</v>
      </c>
      <c r="V208" s="230">
        <f>U208*H208</f>
        <v>0.00806</v>
      </c>
      <c r="W208" s="230">
        <v>0</v>
      </c>
      <c r="X208" s="230">
        <f>W208*H208</f>
        <v>0</v>
      </c>
      <c r="Y208" s="231" t="s">
        <v>1</v>
      </c>
      <c r="Z208" s="38"/>
      <c r="AA208" s="38"/>
      <c r="AB208" s="38"/>
      <c r="AC208" s="38"/>
      <c r="AD208" s="38"/>
      <c r="AE208" s="38"/>
      <c r="AR208" s="232" t="s">
        <v>139</v>
      </c>
      <c r="AT208" s="232" t="s">
        <v>134</v>
      </c>
      <c r="AU208" s="232" t="s">
        <v>88</v>
      </c>
      <c r="AY208" s="17" t="s">
        <v>132</v>
      </c>
      <c r="BE208" s="233">
        <f>IF(O208="základní",K208,0)</f>
        <v>0</v>
      </c>
      <c r="BF208" s="233">
        <f>IF(O208="snížená",K208,0)</f>
        <v>0</v>
      </c>
      <c r="BG208" s="233">
        <f>IF(O208="zákl. přenesená",K208,0)</f>
        <v>0</v>
      </c>
      <c r="BH208" s="233">
        <f>IF(O208="sníž. přenesená",K208,0)</f>
        <v>0</v>
      </c>
      <c r="BI208" s="233">
        <f>IF(O208="nulová",K208,0)</f>
        <v>0</v>
      </c>
      <c r="BJ208" s="17" t="s">
        <v>86</v>
      </c>
      <c r="BK208" s="233">
        <f>ROUND(P208*H208,2)</f>
        <v>0</v>
      </c>
      <c r="BL208" s="17" t="s">
        <v>139</v>
      </c>
      <c r="BM208" s="232" t="s">
        <v>226</v>
      </c>
    </row>
    <row r="209" spans="1:47" s="2" customFormat="1" ht="12">
      <c r="A209" s="38"/>
      <c r="B209" s="39"/>
      <c r="C209" s="40"/>
      <c r="D209" s="234" t="s">
        <v>141</v>
      </c>
      <c r="E209" s="40"/>
      <c r="F209" s="235" t="s">
        <v>227</v>
      </c>
      <c r="G209" s="40"/>
      <c r="H209" s="40"/>
      <c r="I209" s="236"/>
      <c r="J209" s="236"/>
      <c r="K209" s="40"/>
      <c r="L209" s="40"/>
      <c r="M209" s="44"/>
      <c r="N209" s="237"/>
      <c r="O209" s="238"/>
      <c r="P209" s="91"/>
      <c r="Q209" s="91"/>
      <c r="R209" s="91"/>
      <c r="S209" s="91"/>
      <c r="T209" s="91"/>
      <c r="U209" s="91"/>
      <c r="V209" s="91"/>
      <c r="W209" s="91"/>
      <c r="X209" s="91"/>
      <c r="Y209" s="92"/>
      <c r="Z209" s="38"/>
      <c r="AA209" s="38"/>
      <c r="AB209" s="38"/>
      <c r="AC209" s="38"/>
      <c r="AD209" s="38"/>
      <c r="AE209" s="38"/>
      <c r="AT209" s="17" t="s">
        <v>141</v>
      </c>
      <c r="AU209" s="17" t="s">
        <v>88</v>
      </c>
    </row>
    <row r="210" spans="1:47" s="2" customFormat="1" ht="12">
      <c r="A210" s="38"/>
      <c r="B210" s="39"/>
      <c r="C210" s="40"/>
      <c r="D210" s="234" t="s">
        <v>228</v>
      </c>
      <c r="E210" s="40"/>
      <c r="F210" s="273" t="s">
        <v>229</v>
      </c>
      <c r="G210" s="40"/>
      <c r="H210" s="40"/>
      <c r="I210" s="236"/>
      <c r="J210" s="236"/>
      <c r="K210" s="40"/>
      <c r="L210" s="40"/>
      <c r="M210" s="44"/>
      <c r="N210" s="237"/>
      <c r="O210" s="238"/>
      <c r="P210" s="91"/>
      <c r="Q210" s="91"/>
      <c r="R210" s="91"/>
      <c r="S210" s="91"/>
      <c r="T210" s="91"/>
      <c r="U210" s="91"/>
      <c r="V210" s="91"/>
      <c r="W210" s="91"/>
      <c r="X210" s="91"/>
      <c r="Y210" s="92"/>
      <c r="Z210" s="38"/>
      <c r="AA210" s="38"/>
      <c r="AB210" s="38"/>
      <c r="AC210" s="38"/>
      <c r="AD210" s="38"/>
      <c r="AE210" s="38"/>
      <c r="AT210" s="17" t="s">
        <v>228</v>
      </c>
      <c r="AU210" s="17" t="s">
        <v>88</v>
      </c>
    </row>
    <row r="211" spans="1:51" s="13" customFormat="1" ht="12">
      <c r="A211" s="13"/>
      <c r="B211" s="241"/>
      <c r="C211" s="242"/>
      <c r="D211" s="234" t="s">
        <v>145</v>
      </c>
      <c r="E211" s="243" t="s">
        <v>1</v>
      </c>
      <c r="F211" s="244" t="s">
        <v>230</v>
      </c>
      <c r="G211" s="242"/>
      <c r="H211" s="243" t="s">
        <v>1</v>
      </c>
      <c r="I211" s="245"/>
      <c r="J211" s="245"/>
      <c r="K211" s="242"/>
      <c r="L211" s="242"/>
      <c r="M211" s="246"/>
      <c r="N211" s="247"/>
      <c r="O211" s="248"/>
      <c r="P211" s="248"/>
      <c r="Q211" s="248"/>
      <c r="R211" s="248"/>
      <c r="S211" s="248"/>
      <c r="T211" s="248"/>
      <c r="U211" s="248"/>
      <c r="V211" s="248"/>
      <c r="W211" s="248"/>
      <c r="X211" s="248"/>
      <c r="Y211" s="249"/>
      <c r="Z211" s="13"/>
      <c r="AA211" s="13"/>
      <c r="AB211" s="13"/>
      <c r="AC211" s="13"/>
      <c r="AD211" s="13"/>
      <c r="AE211" s="13"/>
      <c r="AT211" s="250" t="s">
        <v>145</v>
      </c>
      <c r="AU211" s="250" t="s">
        <v>88</v>
      </c>
      <c r="AV211" s="13" t="s">
        <v>86</v>
      </c>
      <c r="AW211" s="13" t="s">
        <v>5</v>
      </c>
      <c r="AX211" s="13" t="s">
        <v>78</v>
      </c>
      <c r="AY211" s="250" t="s">
        <v>132</v>
      </c>
    </row>
    <row r="212" spans="1:51" s="13" customFormat="1" ht="12">
      <c r="A212" s="13"/>
      <c r="B212" s="241"/>
      <c r="C212" s="242"/>
      <c r="D212" s="234" t="s">
        <v>145</v>
      </c>
      <c r="E212" s="243" t="s">
        <v>1</v>
      </c>
      <c r="F212" s="244" t="s">
        <v>231</v>
      </c>
      <c r="G212" s="242"/>
      <c r="H212" s="243" t="s">
        <v>1</v>
      </c>
      <c r="I212" s="245"/>
      <c r="J212" s="245"/>
      <c r="K212" s="242"/>
      <c r="L212" s="242"/>
      <c r="M212" s="246"/>
      <c r="N212" s="247"/>
      <c r="O212" s="248"/>
      <c r="P212" s="248"/>
      <c r="Q212" s="248"/>
      <c r="R212" s="248"/>
      <c r="S212" s="248"/>
      <c r="T212" s="248"/>
      <c r="U212" s="248"/>
      <c r="V212" s="248"/>
      <c r="W212" s="248"/>
      <c r="X212" s="248"/>
      <c r="Y212" s="249"/>
      <c r="Z212" s="13"/>
      <c r="AA212" s="13"/>
      <c r="AB212" s="13"/>
      <c r="AC212" s="13"/>
      <c r="AD212" s="13"/>
      <c r="AE212" s="13"/>
      <c r="AT212" s="250" t="s">
        <v>145</v>
      </c>
      <c r="AU212" s="250" t="s">
        <v>88</v>
      </c>
      <c r="AV212" s="13" t="s">
        <v>86</v>
      </c>
      <c r="AW212" s="13" t="s">
        <v>5</v>
      </c>
      <c r="AX212" s="13" t="s">
        <v>78</v>
      </c>
      <c r="AY212" s="250" t="s">
        <v>132</v>
      </c>
    </row>
    <row r="213" spans="1:51" s="14" customFormat="1" ht="12">
      <c r="A213" s="14"/>
      <c r="B213" s="251"/>
      <c r="C213" s="252"/>
      <c r="D213" s="234" t="s">
        <v>145</v>
      </c>
      <c r="E213" s="253" t="s">
        <v>1</v>
      </c>
      <c r="F213" s="254" t="s">
        <v>232</v>
      </c>
      <c r="G213" s="252"/>
      <c r="H213" s="255">
        <v>13</v>
      </c>
      <c r="I213" s="256"/>
      <c r="J213" s="256"/>
      <c r="K213" s="252"/>
      <c r="L213" s="252"/>
      <c r="M213" s="257"/>
      <c r="N213" s="258"/>
      <c r="O213" s="259"/>
      <c r="P213" s="259"/>
      <c r="Q213" s="259"/>
      <c r="R213" s="259"/>
      <c r="S213" s="259"/>
      <c r="T213" s="259"/>
      <c r="U213" s="259"/>
      <c r="V213" s="259"/>
      <c r="W213" s="259"/>
      <c r="X213" s="259"/>
      <c r="Y213" s="260"/>
      <c r="Z213" s="14"/>
      <c r="AA213" s="14"/>
      <c r="AB213" s="14"/>
      <c r="AC213" s="14"/>
      <c r="AD213" s="14"/>
      <c r="AE213" s="14"/>
      <c r="AT213" s="261" t="s">
        <v>145</v>
      </c>
      <c r="AU213" s="261" t="s">
        <v>88</v>
      </c>
      <c r="AV213" s="14" t="s">
        <v>88</v>
      </c>
      <c r="AW213" s="14" t="s">
        <v>5</v>
      </c>
      <c r="AX213" s="14" t="s">
        <v>78</v>
      </c>
      <c r="AY213" s="261" t="s">
        <v>132</v>
      </c>
    </row>
    <row r="214" spans="1:51" s="15" customFormat="1" ht="12">
      <c r="A214" s="15"/>
      <c r="B214" s="262"/>
      <c r="C214" s="263"/>
      <c r="D214" s="234" t="s">
        <v>145</v>
      </c>
      <c r="E214" s="264" t="s">
        <v>1</v>
      </c>
      <c r="F214" s="265" t="s">
        <v>183</v>
      </c>
      <c r="G214" s="263"/>
      <c r="H214" s="266">
        <v>13</v>
      </c>
      <c r="I214" s="267"/>
      <c r="J214" s="267"/>
      <c r="K214" s="263"/>
      <c r="L214" s="263"/>
      <c r="M214" s="268"/>
      <c r="N214" s="269"/>
      <c r="O214" s="270"/>
      <c r="P214" s="270"/>
      <c r="Q214" s="270"/>
      <c r="R214" s="270"/>
      <c r="S214" s="270"/>
      <c r="T214" s="270"/>
      <c r="U214" s="270"/>
      <c r="V214" s="270"/>
      <c r="W214" s="270"/>
      <c r="X214" s="270"/>
      <c r="Y214" s="271"/>
      <c r="Z214" s="15"/>
      <c r="AA214" s="15"/>
      <c r="AB214" s="15"/>
      <c r="AC214" s="15"/>
      <c r="AD214" s="15"/>
      <c r="AE214" s="15"/>
      <c r="AT214" s="272" t="s">
        <v>145</v>
      </c>
      <c r="AU214" s="272" t="s">
        <v>88</v>
      </c>
      <c r="AV214" s="15" t="s">
        <v>139</v>
      </c>
      <c r="AW214" s="15" t="s">
        <v>5</v>
      </c>
      <c r="AX214" s="15" t="s">
        <v>86</v>
      </c>
      <c r="AY214" s="272" t="s">
        <v>132</v>
      </c>
    </row>
    <row r="215" spans="1:65" s="2" customFormat="1" ht="16.5" customHeight="1">
      <c r="A215" s="38"/>
      <c r="B215" s="39"/>
      <c r="C215" s="274" t="s">
        <v>233</v>
      </c>
      <c r="D215" s="274" t="s">
        <v>234</v>
      </c>
      <c r="E215" s="275" t="s">
        <v>235</v>
      </c>
      <c r="F215" s="276" t="s">
        <v>236</v>
      </c>
      <c r="G215" s="277" t="s">
        <v>237</v>
      </c>
      <c r="H215" s="278">
        <v>47.19</v>
      </c>
      <c r="I215" s="279"/>
      <c r="J215" s="280"/>
      <c r="K215" s="281">
        <f>ROUND(P215*H215,2)</f>
        <v>0</v>
      </c>
      <c r="L215" s="276" t="s">
        <v>1</v>
      </c>
      <c r="M215" s="282"/>
      <c r="N215" s="283" t="s">
        <v>1</v>
      </c>
      <c r="O215" s="228" t="s">
        <v>41</v>
      </c>
      <c r="P215" s="229">
        <f>I215+J215</f>
        <v>0</v>
      </c>
      <c r="Q215" s="229">
        <f>ROUND(I215*H215,2)</f>
        <v>0</v>
      </c>
      <c r="R215" s="229">
        <f>ROUND(J215*H215,2)</f>
        <v>0</v>
      </c>
      <c r="S215" s="91"/>
      <c r="T215" s="230">
        <f>S215*H215</f>
        <v>0</v>
      </c>
      <c r="U215" s="230">
        <v>0.08</v>
      </c>
      <c r="V215" s="230">
        <f>U215*H215</f>
        <v>3.7752</v>
      </c>
      <c r="W215" s="230">
        <v>0</v>
      </c>
      <c r="X215" s="230">
        <f>W215*H215</f>
        <v>0</v>
      </c>
      <c r="Y215" s="231" t="s">
        <v>1</v>
      </c>
      <c r="Z215" s="38"/>
      <c r="AA215" s="38"/>
      <c r="AB215" s="38"/>
      <c r="AC215" s="38"/>
      <c r="AD215" s="38"/>
      <c r="AE215" s="38"/>
      <c r="AR215" s="232" t="s">
        <v>233</v>
      </c>
      <c r="AT215" s="232" t="s">
        <v>234</v>
      </c>
      <c r="AU215" s="232" t="s">
        <v>88</v>
      </c>
      <c r="AY215" s="17" t="s">
        <v>132</v>
      </c>
      <c r="BE215" s="233">
        <f>IF(O215="základní",K215,0)</f>
        <v>0</v>
      </c>
      <c r="BF215" s="233">
        <f>IF(O215="snížená",K215,0)</f>
        <v>0</v>
      </c>
      <c r="BG215" s="233">
        <f>IF(O215="zákl. přenesená",K215,0)</f>
        <v>0</v>
      </c>
      <c r="BH215" s="233">
        <f>IF(O215="sníž. přenesená",K215,0)</f>
        <v>0</v>
      </c>
      <c r="BI215" s="233">
        <f>IF(O215="nulová",K215,0)</f>
        <v>0</v>
      </c>
      <c r="BJ215" s="17" t="s">
        <v>86</v>
      </c>
      <c r="BK215" s="233">
        <f>ROUND(P215*H215,2)</f>
        <v>0</v>
      </c>
      <c r="BL215" s="17" t="s">
        <v>139</v>
      </c>
      <c r="BM215" s="232" t="s">
        <v>238</v>
      </c>
    </row>
    <row r="216" spans="1:47" s="2" customFormat="1" ht="12">
      <c r="A216" s="38"/>
      <c r="B216" s="39"/>
      <c r="C216" s="40"/>
      <c r="D216" s="234" t="s">
        <v>141</v>
      </c>
      <c r="E216" s="40"/>
      <c r="F216" s="235" t="s">
        <v>239</v>
      </c>
      <c r="G216" s="40"/>
      <c r="H216" s="40"/>
      <c r="I216" s="236"/>
      <c r="J216" s="236"/>
      <c r="K216" s="40"/>
      <c r="L216" s="40"/>
      <c r="M216" s="44"/>
      <c r="N216" s="237"/>
      <c r="O216" s="238"/>
      <c r="P216" s="91"/>
      <c r="Q216" s="91"/>
      <c r="R216" s="91"/>
      <c r="S216" s="91"/>
      <c r="T216" s="91"/>
      <c r="U216" s="91"/>
      <c r="V216" s="91"/>
      <c r="W216" s="91"/>
      <c r="X216" s="91"/>
      <c r="Y216" s="92"/>
      <c r="Z216" s="38"/>
      <c r="AA216" s="38"/>
      <c r="AB216" s="38"/>
      <c r="AC216" s="38"/>
      <c r="AD216" s="38"/>
      <c r="AE216" s="38"/>
      <c r="AT216" s="17" t="s">
        <v>141</v>
      </c>
      <c r="AU216" s="17" t="s">
        <v>88</v>
      </c>
    </row>
    <row r="217" spans="1:51" s="13" customFormat="1" ht="12">
      <c r="A217" s="13"/>
      <c r="B217" s="241"/>
      <c r="C217" s="242"/>
      <c r="D217" s="234" t="s">
        <v>145</v>
      </c>
      <c r="E217" s="243" t="s">
        <v>1</v>
      </c>
      <c r="F217" s="244" t="s">
        <v>240</v>
      </c>
      <c r="G217" s="242"/>
      <c r="H217" s="243" t="s">
        <v>1</v>
      </c>
      <c r="I217" s="245"/>
      <c r="J217" s="245"/>
      <c r="K217" s="242"/>
      <c r="L217" s="242"/>
      <c r="M217" s="246"/>
      <c r="N217" s="247"/>
      <c r="O217" s="248"/>
      <c r="P217" s="248"/>
      <c r="Q217" s="248"/>
      <c r="R217" s="248"/>
      <c r="S217" s="248"/>
      <c r="T217" s="248"/>
      <c r="U217" s="248"/>
      <c r="V217" s="248"/>
      <c r="W217" s="248"/>
      <c r="X217" s="248"/>
      <c r="Y217" s="249"/>
      <c r="Z217" s="13"/>
      <c r="AA217" s="13"/>
      <c r="AB217" s="13"/>
      <c r="AC217" s="13"/>
      <c r="AD217" s="13"/>
      <c r="AE217" s="13"/>
      <c r="AT217" s="250" t="s">
        <v>145</v>
      </c>
      <c r="AU217" s="250" t="s">
        <v>88</v>
      </c>
      <c r="AV217" s="13" t="s">
        <v>86</v>
      </c>
      <c r="AW217" s="13" t="s">
        <v>5</v>
      </c>
      <c r="AX217" s="13" t="s">
        <v>78</v>
      </c>
      <c r="AY217" s="250" t="s">
        <v>132</v>
      </c>
    </row>
    <row r="218" spans="1:51" s="14" customFormat="1" ht="12">
      <c r="A218" s="14"/>
      <c r="B218" s="251"/>
      <c r="C218" s="252"/>
      <c r="D218" s="234" t="s">
        <v>145</v>
      </c>
      <c r="E218" s="253" t="s">
        <v>1</v>
      </c>
      <c r="F218" s="254" t="s">
        <v>241</v>
      </c>
      <c r="G218" s="252"/>
      <c r="H218" s="255">
        <v>47.19</v>
      </c>
      <c r="I218" s="256"/>
      <c r="J218" s="256"/>
      <c r="K218" s="252"/>
      <c r="L218" s="252"/>
      <c r="M218" s="257"/>
      <c r="N218" s="258"/>
      <c r="O218" s="259"/>
      <c r="P218" s="259"/>
      <c r="Q218" s="259"/>
      <c r="R218" s="259"/>
      <c r="S218" s="259"/>
      <c r="T218" s="259"/>
      <c r="U218" s="259"/>
      <c r="V218" s="259"/>
      <c r="W218" s="259"/>
      <c r="X218" s="259"/>
      <c r="Y218" s="260"/>
      <c r="Z218" s="14"/>
      <c r="AA218" s="14"/>
      <c r="AB218" s="14"/>
      <c r="AC218" s="14"/>
      <c r="AD218" s="14"/>
      <c r="AE218" s="14"/>
      <c r="AT218" s="261" t="s">
        <v>145</v>
      </c>
      <c r="AU218" s="261" t="s">
        <v>88</v>
      </c>
      <c r="AV218" s="14" t="s">
        <v>88</v>
      </c>
      <c r="AW218" s="14" t="s">
        <v>5</v>
      </c>
      <c r="AX218" s="14" t="s">
        <v>78</v>
      </c>
      <c r="AY218" s="261" t="s">
        <v>132</v>
      </c>
    </row>
    <row r="219" spans="1:51" s="15" customFormat="1" ht="12">
      <c r="A219" s="15"/>
      <c r="B219" s="262"/>
      <c r="C219" s="263"/>
      <c r="D219" s="234" t="s">
        <v>145</v>
      </c>
      <c r="E219" s="264" t="s">
        <v>1</v>
      </c>
      <c r="F219" s="265" t="s">
        <v>183</v>
      </c>
      <c r="G219" s="263"/>
      <c r="H219" s="266">
        <v>47.19</v>
      </c>
      <c r="I219" s="267"/>
      <c r="J219" s="267"/>
      <c r="K219" s="263"/>
      <c r="L219" s="263"/>
      <c r="M219" s="268"/>
      <c r="N219" s="269"/>
      <c r="O219" s="270"/>
      <c r="P219" s="270"/>
      <c r="Q219" s="270"/>
      <c r="R219" s="270"/>
      <c r="S219" s="270"/>
      <c r="T219" s="270"/>
      <c r="U219" s="270"/>
      <c r="V219" s="270"/>
      <c r="W219" s="270"/>
      <c r="X219" s="270"/>
      <c r="Y219" s="271"/>
      <c r="Z219" s="15"/>
      <c r="AA219" s="15"/>
      <c r="AB219" s="15"/>
      <c r="AC219" s="15"/>
      <c r="AD219" s="15"/>
      <c r="AE219" s="15"/>
      <c r="AT219" s="272" t="s">
        <v>145</v>
      </c>
      <c r="AU219" s="272" t="s">
        <v>88</v>
      </c>
      <c r="AV219" s="15" t="s">
        <v>139</v>
      </c>
      <c r="AW219" s="15" t="s">
        <v>5</v>
      </c>
      <c r="AX219" s="15" t="s">
        <v>86</v>
      </c>
      <c r="AY219" s="272" t="s">
        <v>132</v>
      </c>
    </row>
    <row r="220" spans="1:65" s="2" customFormat="1" ht="24.15" customHeight="1">
      <c r="A220" s="38"/>
      <c r="B220" s="39"/>
      <c r="C220" s="220" t="s">
        <v>242</v>
      </c>
      <c r="D220" s="220" t="s">
        <v>134</v>
      </c>
      <c r="E220" s="221" t="s">
        <v>243</v>
      </c>
      <c r="F220" s="222" t="s">
        <v>244</v>
      </c>
      <c r="G220" s="223" t="s">
        <v>137</v>
      </c>
      <c r="H220" s="224">
        <v>117</v>
      </c>
      <c r="I220" s="225"/>
      <c r="J220" s="225"/>
      <c r="K220" s="226">
        <f>ROUND(P220*H220,2)</f>
        <v>0</v>
      </c>
      <c r="L220" s="222" t="s">
        <v>138</v>
      </c>
      <c r="M220" s="44"/>
      <c r="N220" s="227" t="s">
        <v>1</v>
      </c>
      <c r="O220" s="228" t="s">
        <v>41</v>
      </c>
      <c r="P220" s="229">
        <f>I220+J220</f>
        <v>0</v>
      </c>
      <c r="Q220" s="229">
        <f>ROUND(I220*H220,2)</f>
        <v>0</v>
      </c>
      <c r="R220" s="229">
        <f>ROUND(J220*H220,2)</f>
        <v>0</v>
      </c>
      <c r="S220" s="91"/>
      <c r="T220" s="230">
        <f>S220*H220</f>
        <v>0</v>
      </c>
      <c r="U220" s="230">
        <v>0</v>
      </c>
      <c r="V220" s="230">
        <f>U220*H220</f>
        <v>0</v>
      </c>
      <c r="W220" s="230">
        <v>0</v>
      </c>
      <c r="X220" s="230">
        <f>W220*H220</f>
        <v>0</v>
      </c>
      <c r="Y220" s="231" t="s">
        <v>1</v>
      </c>
      <c r="Z220" s="38"/>
      <c r="AA220" s="38"/>
      <c r="AB220" s="38"/>
      <c r="AC220" s="38"/>
      <c r="AD220" s="38"/>
      <c r="AE220" s="38"/>
      <c r="AR220" s="232" t="s">
        <v>139</v>
      </c>
      <c r="AT220" s="232" t="s">
        <v>134</v>
      </c>
      <c r="AU220" s="232" t="s">
        <v>88</v>
      </c>
      <c r="AY220" s="17" t="s">
        <v>132</v>
      </c>
      <c r="BE220" s="233">
        <f>IF(O220="základní",K220,0)</f>
        <v>0</v>
      </c>
      <c r="BF220" s="233">
        <f>IF(O220="snížená",K220,0)</f>
        <v>0</v>
      </c>
      <c r="BG220" s="233">
        <f>IF(O220="zákl. přenesená",K220,0)</f>
        <v>0</v>
      </c>
      <c r="BH220" s="233">
        <f>IF(O220="sníž. přenesená",K220,0)</f>
        <v>0</v>
      </c>
      <c r="BI220" s="233">
        <f>IF(O220="nulová",K220,0)</f>
        <v>0</v>
      </c>
      <c r="BJ220" s="17" t="s">
        <v>86</v>
      </c>
      <c r="BK220" s="233">
        <f>ROUND(P220*H220,2)</f>
        <v>0</v>
      </c>
      <c r="BL220" s="17" t="s">
        <v>139</v>
      </c>
      <c r="BM220" s="232" t="s">
        <v>245</v>
      </c>
    </row>
    <row r="221" spans="1:47" s="2" customFormat="1" ht="12">
      <c r="A221" s="38"/>
      <c r="B221" s="39"/>
      <c r="C221" s="40"/>
      <c r="D221" s="234" t="s">
        <v>141</v>
      </c>
      <c r="E221" s="40"/>
      <c r="F221" s="235" t="s">
        <v>246</v>
      </c>
      <c r="G221" s="40"/>
      <c r="H221" s="40"/>
      <c r="I221" s="236"/>
      <c r="J221" s="236"/>
      <c r="K221" s="40"/>
      <c r="L221" s="40"/>
      <c r="M221" s="44"/>
      <c r="N221" s="237"/>
      <c r="O221" s="238"/>
      <c r="P221" s="91"/>
      <c r="Q221" s="91"/>
      <c r="R221" s="91"/>
      <c r="S221" s="91"/>
      <c r="T221" s="91"/>
      <c r="U221" s="91"/>
      <c r="V221" s="91"/>
      <c r="W221" s="91"/>
      <c r="X221" s="91"/>
      <c r="Y221" s="92"/>
      <c r="Z221" s="38"/>
      <c r="AA221" s="38"/>
      <c r="AB221" s="38"/>
      <c r="AC221" s="38"/>
      <c r="AD221" s="38"/>
      <c r="AE221" s="38"/>
      <c r="AT221" s="17" t="s">
        <v>141</v>
      </c>
      <c r="AU221" s="17" t="s">
        <v>88</v>
      </c>
    </row>
    <row r="222" spans="1:47" s="2" customFormat="1" ht="12">
      <c r="A222" s="38"/>
      <c r="B222" s="39"/>
      <c r="C222" s="40"/>
      <c r="D222" s="239" t="s">
        <v>143</v>
      </c>
      <c r="E222" s="40"/>
      <c r="F222" s="240" t="s">
        <v>247</v>
      </c>
      <c r="G222" s="40"/>
      <c r="H222" s="40"/>
      <c r="I222" s="236"/>
      <c r="J222" s="236"/>
      <c r="K222" s="40"/>
      <c r="L222" s="40"/>
      <c r="M222" s="44"/>
      <c r="N222" s="237"/>
      <c r="O222" s="238"/>
      <c r="P222" s="91"/>
      <c r="Q222" s="91"/>
      <c r="R222" s="91"/>
      <c r="S222" s="91"/>
      <c r="T222" s="91"/>
      <c r="U222" s="91"/>
      <c r="V222" s="91"/>
      <c r="W222" s="91"/>
      <c r="X222" s="91"/>
      <c r="Y222" s="92"/>
      <c r="Z222" s="38"/>
      <c r="AA222" s="38"/>
      <c r="AB222" s="38"/>
      <c r="AC222" s="38"/>
      <c r="AD222" s="38"/>
      <c r="AE222" s="38"/>
      <c r="AT222" s="17" t="s">
        <v>143</v>
      </c>
      <c r="AU222" s="17" t="s">
        <v>88</v>
      </c>
    </row>
    <row r="223" spans="1:51" s="13" customFormat="1" ht="12">
      <c r="A223" s="13"/>
      <c r="B223" s="241"/>
      <c r="C223" s="242"/>
      <c r="D223" s="234" t="s">
        <v>145</v>
      </c>
      <c r="E223" s="243" t="s">
        <v>1</v>
      </c>
      <c r="F223" s="244" t="s">
        <v>248</v>
      </c>
      <c r="G223" s="242"/>
      <c r="H223" s="243" t="s">
        <v>1</v>
      </c>
      <c r="I223" s="245"/>
      <c r="J223" s="245"/>
      <c r="K223" s="242"/>
      <c r="L223" s="242"/>
      <c r="M223" s="246"/>
      <c r="N223" s="247"/>
      <c r="O223" s="248"/>
      <c r="P223" s="248"/>
      <c r="Q223" s="248"/>
      <c r="R223" s="248"/>
      <c r="S223" s="248"/>
      <c r="T223" s="248"/>
      <c r="U223" s="248"/>
      <c r="V223" s="248"/>
      <c r="W223" s="248"/>
      <c r="X223" s="248"/>
      <c r="Y223" s="249"/>
      <c r="Z223" s="13"/>
      <c r="AA223" s="13"/>
      <c r="AB223" s="13"/>
      <c r="AC223" s="13"/>
      <c r="AD223" s="13"/>
      <c r="AE223" s="13"/>
      <c r="AT223" s="250" t="s">
        <v>145</v>
      </c>
      <c r="AU223" s="250" t="s">
        <v>88</v>
      </c>
      <c r="AV223" s="13" t="s">
        <v>86</v>
      </c>
      <c r="AW223" s="13" t="s">
        <v>5</v>
      </c>
      <c r="AX223" s="13" t="s">
        <v>78</v>
      </c>
      <c r="AY223" s="250" t="s">
        <v>132</v>
      </c>
    </row>
    <row r="224" spans="1:51" s="13" customFormat="1" ht="12">
      <c r="A224" s="13"/>
      <c r="B224" s="241"/>
      <c r="C224" s="242"/>
      <c r="D224" s="234" t="s">
        <v>145</v>
      </c>
      <c r="E224" s="243" t="s">
        <v>1</v>
      </c>
      <c r="F224" s="244" t="s">
        <v>181</v>
      </c>
      <c r="G224" s="242"/>
      <c r="H224" s="243" t="s">
        <v>1</v>
      </c>
      <c r="I224" s="245"/>
      <c r="J224" s="245"/>
      <c r="K224" s="242"/>
      <c r="L224" s="242"/>
      <c r="M224" s="246"/>
      <c r="N224" s="247"/>
      <c r="O224" s="248"/>
      <c r="P224" s="248"/>
      <c r="Q224" s="248"/>
      <c r="R224" s="248"/>
      <c r="S224" s="248"/>
      <c r="T224" s="248"/>
      <c r="U224" s="248"/>
      <c r="V224" s="248"/>
      <c r="W224" s="248"/>
      <c r="X224" s="248"/>
      <c r="Y224" s="249"/>
      <c r="Z224" s="13"/>
      <c r="AA224" s="13"/>
      <c r="AB224" s="13"/>
      <c r="AC224" s="13"/>
      <c r="AD224" s="13"/>
      <c r="AE224" s="13"/>
      <c r="AT224" s="250" t="s">
        <v>145</v>
      </c>
      <c r="AU224" s="250" t="s">
        <v>88</v>
      </c>
      <c r="AV224" s="13" t="s">
        <v>86</v>
      </c>
      <c r="AW224" s="13" t="s">
        <v>5</v>
      </c>
      <c r="AX224" s="13" t="s">
        <v>78</v>
      </c>
      <c r="AY224" s="250" t="s">
        <v>132</v>
      </c>
    </row>
    <row r="225" spans="1:51" s="14" customFormat="1" ht="12">
      <c r="A225" s="14"/>
      <c r="B225" s="251"/>
      <c r="C225" s="252"/>
      <c r="D225" s="234" t="s">
        <v>145</v>
      </c>
      <c r="E225" s="253" t="s">
        <v>1</v>
      </c>
      <c r="F225" s="254" t="s">
        <v>182</v>
      </c>
      <c r="G225" s="252"/>
      <c r="H225" s="255">
        <v>117</v>
      </c>
      <c r="I225" s="256"/>
      <c r="J225" s="256"/>
      <c r="K225" s="252"/>
      <c r="L225" s="252"/>
      <c r="M225" s="257"/>
      <c r="N225" s="258"/>
      <c r="O225" s="259"/>
      <c r="P225" s="259"/>
      <c r="Q225" s="259"/>
      <c r="R225" s="259"/>
      <c r="S225" s="259"/>
      <c r="T225" s="259"/>
      <c r="U225" s="259"/>
      <c r="V225" s="259"/>
      <c r="W225" s="259"/>
      <c r="X225" s="259"/>
      <c r="Y225" s="260"/>
      <c r="Z225" s="14"/>
      <c r="AA225" s="14"/>
      <c r="AB225" s="14"/>
      <c r="AC225" s="14"/>
      <c r="AD225" s="14"/>
      <c r="AE225" s="14"/>
      <c r="AT225" s="261" t="s">
        <v>145</v>
      </c>
      <c r="AU225" s="261" t="s">
        <v>88</v>
      </c>
      <c r="AV225" s="14" t="s">
        <v>88</v>
      </c>
      <c r="AW225" s="14" t="s">
        <v>5</v>
      </c>
      <c r="AX225" s="14" t="s">
        <v>86</v>
      </c>
      <c r="AY225" s="261" t="s">
        <v>132</v>
      </c>
    </row>
    <row r="226" spans="1:63" s="12" customFormat="1" ht="22.8" customHeight="1">
      <c r="A226" s="12"/>
      <c r="B226" s="203"/>
      <c r="C226" s="204"/>
      <c r="D226" s="205" t="s">
        <v>77</v>
      </c>
      <c r="E226" s="218" t="s">
        <v>249</v>
      </c>
      <c r="F226" s="218" t="s">
        <v>250</v>
      </c>
      <c r="G226" s="204"/>
      <c r="H226" s="204"/>
      <c r="I226" s="207"/>
      <c r="J226" s="207"/>
      <c r="K226" s="219">
        <f>BK226</f>
        <v>0</v>
      </c>
      <c r="L226" s="204"/>
      <c r="M226" s="209"/>
      <c r="N226" s="210"/>
      <c r="O226" s="211"/>
      <c r="P226" s="211"/>
      <c r="Q226" s="212">
        <f>SUM(Q227:Q229)</f>
        <v>0</v>
      </c>
      <c r="R226" s="212">
        <f>SUM(R227:R229)</f>
        <v>0</v>
      </c>
      <c r="S226" s="211"/>
      <c r="T226" s="213">
        <f>SUM(T227:T229)</f>
        <v>0</v>
      </c>
      <c r="U226" s="211"/>
      <c r="V226" s="213">
        <f>SUM(V227:V229)</f>
        <v>0</v>
      </c>
      <c r="W226" s="211"/>
      <c r="X226" s="213">
        <f>SUM(X227:X229)</f>
        <v>0</v>
      </c>
      <c r="Y226" s="214"/>
      <c r="Z226" s="12"/>
      <c r="AA226" s="12"/>
      <c r="AB226" s="12"/>
      <c r="AC226" s="12"/>
      <c r="AD226" s="12"/>
      <c r="AE226" s="12"/>
      <c r="AR226" s="215" t="s">
        <v>86</v>
      </c>
      <c r="AT226" s="216" t="s">
        <v>77</v>
      </c>
      <c r="AU226" s="216" t="s">
        <v>86</v>
      </c>
      <c r="AY226" s="215" t="s">
        <v>132</v>
      </c>
      <c r="BK226" s="217">
        <f>SUM(BK227:BK229)</f>
        <v>0</v>
      </c>
    </row>
    <row r="227" spans="1:65" s="2" customFormat="1" ht="24.15" customHeight="1">
      <c r="A227" s="38"/>
      <c r="B227" s="39"/>
      <c r="C227" s="220" t="s">
        <v>251</v>
      </c>
      <c r="D227" s="220" t="s">
        <v>134</v>
      </c>
      <c r="E227" s="221" t="s">
        <v>252</v>
      </c>
      <c r="F227" s="222" t="s">
        <v>253</v>
      </c>
      <c r="G227" s="223" t="s">
        <v>254</v>
      </c>
      <c r="H227" s="224">
        <v>33.556</v>
      </c>
      <c r="I227" s="225"/>
      <c r="J227" s="225"/>
      <c r="K227" s="226">
        <f>ROUND(P227*H227,2)</f>
        <v>0</v>
      </c>
      <c r="L227" s="222" t="s">
        <v>138</v>
      </c>
      <c r="M227" s="44"/>
      <c r="N227" s="227" t="s">
        <v>1</v>
      </c>
      <c r="O227" s="228" t="s">
        <v>41</v>
      </c>
      <c r="P227" s="229">
        <f>I227+J227</f>
        <v>0</v>
      </c>
      <c r="Q227" s="229">
        <f>ROUND(I227*H227,2)</f>
        <v>0</v>
      </c>
      <c r="R227" s="229">
        <f>ROUND(J227*H227,2)</f>
        <v>0</v>
      </c>
      <c r="S227" s="91"/>
      <c r="T227" s="230">
        <f>S227*H227</f>
        <v>0</v>
      </c>
      <c r="U227" s="230">
        <v>0</v>
      </c>
      <c r="V227" s="230">
        <f>U227*H227</f>
        <v>0</v>
      </c>
      <c r="W227" s="230">
        <v>0</v>
      </c>
      <c r="X227" s="230">
        <f>W227*H227</f>
        <v>0</v>
      </c>
      <c r="Y227" s="231" t="s">
        <v>1</v>
      </c>
      <c r="Z227" s="38"/>
      <c r="AA227" s="38"/>
      <c r="AB227" s="38"/>
      <c r="AC227" s="38"/>
      <c r="AD227" s="38"/>
      <c r="AE227" s="38"/>
      <c r="AR227" s="232" t="s">
        <v>139</v>
      </c>
      <c r="AT227" s="232" t="s">
        <v>134</v>
      </c>
      <c r="AU227" s="232" t="s">
        <v>88</v>
      </c>
      <c r="AY227" s="17" t="s">
        <v>132</v>
      </c>
      <c r="BE227" s="233">
        <f>IF(O227="základní",K227,0)</f>
        <v>0</v>
      </c>
      <c r="BF227" s="233">
        <f>IF(O227="snížená",K227,0)</f>
        <v>0</v>
      </c>
      <c r="BG227" s="233">
        <f>IF(O227="zákl. přenesená",K227,0)</f>
        <v>0</v>
      </c>
      <c r="BH227" s="233">
        <f>IF(O227="sníž. přenesená",K227,0)</f>
        <v>0</v>
      </c>
      <c r="BI227" s="233">
        <f>IF(O227="nulová",K227,0)</f>
        <v>0</v>
      </c>
      <c r="BJ227" s="17" t="s">
        <v>86</v>
      </c>
      <c r="BK227" s="233">
        <f>ROUND(P227*H227,2)</f>
        <v>0</v>
      </c>
      <c r="BL227" s="17" t="s">
        <v>139</v>
      </c>
      <c r="BM227" s="232" t="s">
        <v>255</v>
      </c>
    </row>
    <row r="228" spans="1:47" s="2" customFormat="1" ht="12">
      <c r="A228" s="38"/>
      <c r="B228" s="39"/>
      <c r="C228" s="40"/>
      <c r="D228" s="234" t="s">
        <v>141</v>
      </c>
      <c r="E228" s="40"/>
      <c r="F228" s="235" t="s">
        <v>256</v>
      </c>
      <c r="G228" s="40"/>
      <c r="H228" s="40"/>
      <c r="I228" s="236"/>
      <c r="J228" s="236"/>
      <c r="K228" s="40"/>
      <c r="L228" s="40"/>
      <c r="M228" s="44"/>
      <c r="N228" s="237"/>
      <c r="O228" s="238"/>
      <c r="P228" s="91"/>
      <c r="Q228" s="91"/>
      <c r="R228" s="91"/>
      <c r="S228" s="91"/>
      <c r="T228" s="91"/>
      <c r="U228" s="91"/>
      <c r="V228" s="91"/>
      <c r="W228" s="91"/>
      <c r="X228" s="91"/>
      <c r="Y228" s="92"/>
      <c r="Z228" s="38"/>
      <c r="AA228" s="38"/>
      <c r="AB228" s="38"/>
      <c r="AC228" s="38"/>
      <c r="AD228" s="38"/>
      <c r="AE228" s="38"/>
      <c r="AT228" s="17" t="s">
        <v>141</v>
      </c>
      <c r="AU228" s="17" t="s">
        <v>88</v>
      </c>
    </row>
    <row r="229" spans="1:47" s="2" customFormat="1" ht="12">
      <c r="A229" s="38"/>
      <c r="B229" s="39"/>
      <c r="C229" s="40"/>
      <c r="D229" s="239" t="s">
        <v>143</v>
      </c>
      <c r="E229" s="40"/>
      <c r="F229" s="240" t="s">
        <v>257</v>
      </c>
      <c r="G229" s="40"/>
      <c r="H229" s="40"/>
      <c r="I229" s="236"/>
      <c r="J229" s="236"/>
      <c r="K229" s="40"/>
      <c r="L229" s="40"/>
      <c r="M229" s="44"/>
      <c r="N229" s="284"/>
      <c r="O229" s="285"/>
      <c r="P229" s="286"/>
      <c r="Q229" s="286"/>
      <c r="R229" s="286"/>
      <c r="S229" s="286"/>
      <c r="T229" s="286"/>
      <c r="U229" s="286"/>
      <c r="V229" s="286"/>
      <c r="W229" s="286"/>
      <c r="X229" s="286"/>
      <c r="Y229" s="287"/>
      <c r="Z229" s="38"/>
      <c r="AA229" s="38"/>
      <c r="AB229" s="38"/>
      <c r="AC229" s="38"/>
      <c r="AD229" s="38"/>
      <c r="AE229" s="38"/>
      <c r="AT229" s="17" t="s">
        <v>143</v>
      </c>
      <c r="AU229" s="17" t="s">
        <v>88</v>
      </c>
    </row>
    <row r="230" spans="1:31" s="2" customFormat="1" ht="6.95" customHeight="1">
      <c r="A230" s="38"/>
      <c r="B230" s="66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44"/>
      <c r="N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</row>
  </sheetData>
  <sheetProtection password="CC35" sheet="1" objects="1" scenarios="1" formatColumns="0" formatRows="0" autoFilter="0"/>
  <autoFilter ref="C118:L229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M2:Z2"/>
  </mergeCells>
  <hyperlinks>
    <hyperlink ref="F124" r:id="rId1" display="https://podminky.urs.cz/item/CS_URS_2023_01/124153101"/>
    <hyperlink ref="F131" r:id="rId2" display="https://podminky.urs.cz/item/CS_URS_2023_01/122251105"/>
    <hyperlink ref="F169" r:id="rId3" display="https://podminky.urs.cz/item/CS_URS_2023_01/162251102"/>
    <hyperlink ref="F177" r:id="rId4" display="https://podminky.urs.cz/item/CS_URS_2023_01/162351103"/>
    <hyperlink ref="F185" r:id="rId5" display="https://podminky.urs.cz/item/CS_URS_2023_01/174151101"/>
    <hyperlink ref="F203" r:id="rId6" display="https://podminky.urs.cz/item/CS_URS_2023_01/463212121"/>
    <hyperlink ref="F222" r:id="rId7" display="https://podminky.urs.cz/item/CS_URS_2023_01/171153101"/>
    <hyperlink ref="F229" r:id="rId8" display="https://podminky.urs.cz/item/CS_URS_2023_01/998332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5" width="14.1406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91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20"/>
      <c r="AT3" s="17" t="s">
        <v>88</v>
      </c>
    </row>
    <row r="4" spans="2:46" s="1" customFormat="1" ht="24.95" customHeight="1">
      <c r="B4" s="20"/>
      <c r="D4" s="139" t="s">
        <v>97</v>
      </c>
      <c r="M4" s="20"/>
      <c r="N4" s="140" t="s">
        <v>11</v>
      </c>
      <c r="AT4" s="17" t="s">
        <v>4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141" t="s">
        <v>17</v>
      </c>
      <c r="M6" s="20"/>
    </row>
    <row r="7" spans="2:13" s="1" customFormat="1" ht="16.5" customHeight="1">
      <c r="B7" s="20"/>
      <c r="E7" s="142" t="str">
        <f>'Rekapitulace stavby'!K6</f>
        <v>Revitalizace Benešovského potoka</v>
      </c>
      <c r="F7" s="141"/>
      <c r="G7" s="141"/>
      <c r="H7" s="141"/>
      <c r="M7" s="20"/>
    </row>
    <row r="8" spans="1:31" s="2" customFormat="1" ht="12" customHeight="1">
      <c r="A8" s="38"/>
      <c r="B8" s="44"/>
      <c r="C8" s="38"/>
      <c r="D8" s="141" t="s">
        <v>98</v>
      </c>
      <c r="E8" s="38"/>
      <c r="F8" s="38"/>
      <c r="G8" s="38"/>
      <c r="H8" s="38"/>
      <c r="I8" s="38"/>
      <c r="J8" s="38"/>
      <c r="K8" s="38"/>
      <c r="L8" s="38"/>
      <c r="M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3" t="s">
        <v>258</v>
      </c>
      <c r="F9" s="38"/>
      <c r="G9" s="38"/>
      <c r="H9" s="38"/>
      <c r="I9" s="38"/>
      <c r="J9" s="38"/>
      <c r="K9" s="38"/>
      <c r="L9" s="38"/>
      <c r="M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19</v>
      </c>
      <c r="E11" s="38"/>
      <c r="F11" s="144" t="s">
        <v>1</v>
      </c>
      <c r="G11" s="38"/>
      <c r="H11" s="38"/>
      <c r="I11" s="141" t="s">
        <v>20</v>
      </c>
      <c r="J11" s="144" t="s">
        <v>1</v>
      </c>
      <c r="K11" s="38"/>
      <c r="L11" s="38"/>
      <c r="M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21</v>
      </c>
      <c r="E12" s="38"/>
      <c r="F12" s="144" t="s">
        <v>22</v>
      </c>
      <c r="G12" s="38"/>
      <c r="H12" s="38"/>
      <c r="I12" s="141" t="s">
        <v>23</v>
      </c>
      <c r="J12" s="145" t="str">
        <f>'Rekapitulace stavby'!AN8</f>
        <v>3. 2. 2023</v>
      </c>
      <c r="K12" s="38"/>
      <c r="L12" s="38"/>
      <c r="M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25</v>
      </c>
      <c r="E14" s="38"/>
      <c r="F14" s="38"/>
      <c r="G14" s="38"/>
      <c r="H14" s="38"/>
      <c r="I14" s="141" t="s">
        <v>26</v>
      </c>
      <c r="J14" s="144" t="s">
        <v>1</v>
      </c>
      <c r="K14" s="38"/>
      <c r="L14" s="38"/>
      <c r="M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">
        <v>27</v>
      </c>
      <c r="F15" s="38"/>
      <c r="G15" s="38"/>
      <c r="H15" s="38"/>
      <c r="I15" s="141" t="s">
        <v>28</v>
      </c>
      <c r="J15" s="144" t="s">
        <v>1</v>
      </c>
      <c r="K15" s="38"/>
      <c r="L15" s="38"/>
      <c r="M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29</v>
      </c>
      <c r="E17" s="38"/>
      <c r="F17" s="38"/>
      <c r="G17" s="38"/>
      <c r="H17" s="38"/>
      <c r="I17" s="141" t="s">
        <v>26</v>
      </c>
      <c r="J17" s="33" t="str">
        <f>'Rekapitulace stavby'!AN13</f>
        <v>Vyplň údaj</v>
      </c>
      <c r="K17" s="38"/>
      <c r="L17" s="38"/>
      <c r="M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28</v>
      </c>
      <c r="J18" s="33" t="str">
        <f>'Rekapitulace stavby'!AN14</f>
        <v>Vyplň údaj</v>
      </c>
      <c r="K18" s="38"/>
      <c r="L18" s="38"/>
      <c r="M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31</v>
      </c>
      <c r="E20" s="38"/>
      <c r="F20" s="38"/>
      <c r="G20" s="38"/>
      <c r="H20" s="38"/>
      <c r="I20" s="141" t="s">
        <v>26</v>
      </c>
      <c r="J20" s="144" t="s">
        <v>1</v>
      </c>
      <c r="K20" s="38"/>
      <c r="L20" s="38"/>
      <c r="M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32</v>
      </c>
      <c r="F21" s="38"/>
      <c r="G21" s="38"/>
      <c r="H21" s="38"/>
      <c r="I21" s="141" t="s">
        <v>28</v>
      </c>
      <c r="J21" s="144" t="s">
        <v>1</v>
      </c>
      <c r="K21" s="38"/>
      <c r="L21" s="38"/>
      <c r="M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26</v>
      </c>
      <c r="J23" s="144" t="s">
        <v>1</v>
      </c>
      <c r="K23" s="38"/>
      <c r="L23" s="38"/>
      <c r="M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34</v>
      </c>
      <c r="F24" s="38"/>
      <c r="G24" s="38"/>
      <c r="H24" s="38"/>
      <c r="I24" s="141" t="s">
        <v>28</v>
      </c>
      <c r="J24" s="144" t="s">
        <v>1</v>
      </c>
      <c r="K24" s="38"/>
      <c r="L24" s="38"/>
      <c r="M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38"/>
      <c r="M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6"/>
      <c r="M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150"/>
      <c r="M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41" t="s">
        <v>100</v>
      </c>
      <c r="F30" s="38"/>
      <c r="G30" s="38"/>
      <c r="H30" s="38"/>
      <c r="I30" s="38"/>
      <c r="J30" s="38"/>
      <c r="K30" s="151">
        <f>I96</f>
        <v>0</v>
      </c>
      <c r="L30" s="38"/>
      <c r="M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41" t="s">
        <v>101</v>
      </c>
      <c r="F31" s="38"/>
      <c r="G31" s="38"/>
      <c r="H31" s="38"/>
      <c r="I31" s="38"/>
      <c r="J31" s="38"/>
      <c r="K31" s="151">
        <f>J96</f>
        <v>0</v>
      </c>
      <c r="L31" s="38"/>
      <c r="M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36</v>
      </c>
      <c r="E32" s="38"/>
      <c r="F32" s="38"/>
      <c r="G32" s="38"/>
      <c r="H32" s="38"/>
      <c r="I32" s="38"/>
      <c r="J32" s="38"/>
      <c r="K32" s="153">
        <f>ROUND(K123,2)</f>
        <v>0</v>
      </c>
      <c r="L32" s="38"/>
      <c r="M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0"/>
      <c r="E33" s="150"/>
      <c r="F33" s="150"/>
      <c r="G33" s="150"/>
      <c r="H33" s="150"/>
      <c r="I33" s="150"/>
      <c r="J33" s="150"/>
      <c r="K33" s="150"/>
      <c r="L33" s="150"/>
      <c r="M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38</v>
      </c>
      <c r="G34" s="38"/>
      <c r="H34" s="38"/>
      <c r="I34" s="154" t="s">
        <v>37</v>
      </c>
      <c r="J34" s="38"/>
      <c r="K34" s="154" t="s">
        <v>39</v>
      </c>
      <c r="L34" s="38"/>
      <c r="M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40</v>
      </c>
      <c r="E35" s="141" t="s">
        <v>41</v>
      </c>
      <c r="F35" s="151">
        <f>ROUND((SUM(BE123:BE246)),2)</f>
        <v>0</v>
      </c>
      <c r="G35" s="38"/>
      <c r="H35" s="38"/>
      <c r="I35" s="156">
        <v>0.21</v>
      </c>
      <c r="J35" s="38"/>
      <c r="K35" s="151">
        <f>ROUND(((SUM(BE123:BE246))*I35),2)</f>
        <v>0</v>
      </c>
      <c r="L35" s="38"/>
      <c r="M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1" t="s">
        <v>42</v>
      </c>
      <c r="F36" s="151">
        <f>ROUND((SUM(BF123:BF246)),2)</f>
        <v>0</v>
      </c>
      <c r="G36" s="38"/>
      <c r="H36" s="38"/>
      <c r="I36" s="156">
        <v>0.15</v>
      </c>
      <c r="J36" s="38"/>
      <c r="K36" s="151">
        <f>ROUND(((SUM(BF123:BF246))*I36),2)</f>
        <v>0</v>
      </c>
      <c r="L36" s="38"/>
      <c r="M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43</v>
      </c>
      <c r="F37" s="151">
        <f>ROUND((SUM(BG123:BG246)),2)</f>
        <v>0</v>
      </c>
      <c r="G37" s="38"/>
      <c r="H37" s="38"/>
      <c r="I37" s="156">
        <v>0.21</v>
      </c>
      <c r="J37" s="38"/>
      <c r="K37" s="151">
        <f>0</f>
        <v>0</v>
      </c>
      <c r="L37" s="38"/>
      <c r="M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1" t="s">
        <v>44</v>
      </c>
      <c r="F38" s="151">
        <f>ROUND((SUM(BH123:BH246)),2)</f>
        <v>0</v>
      </c>
      <c r="G38" s="38"/>
      <c r="H38" s="38"/>
      <c r="I38" s="156">
        <v>0.15</v>
      </c>
      <c r="J38" s="38"/>
      <c r="K38" s="151">
        <f>0</f>
        <v>0</v>
      </c>
      <c r="L38" s="38"/>
      <c r="M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1" t="s">
        <v>45</v>
      </c>
      <c r="F39" s="151">
        <f>ROUND((SUM(BI123:BI246)),2)</f>
        <v>0</v>
      </c>
      <c r="G39" s="38"/>
      <c r="H39" s="38"/>
      <c r="I39" s="156">
        <v>0</v>
      </c>
      <c r="J39" s="38"/>
      <c r="K39" s="151">
        <f>0</f>
        <v>0</v>
      </c>
      <c r="L39" s="38"/>
      <c r="M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7"/>
      <c r="D41" s="158" t="s">
        <v>46</v>
      </c>
      <c r="E41" s="159"/>
      <c r="F41" s="159"/>
      <c r="G41" s="160" t="s">
        <v>47</v>
      </c>
      <c r="H41" s="161" t="s">
        <v>48</v>
      </c>
      <c r="I41" s="159"/>
      <c r="J41" s="159"/>
      <c r="K41" s="162">
        <f>SUM(K32:K39)</f>
        <v>0</v>
      </c>
      <c r="L41" s="163"/>
      <c r="M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3" s="1" customFormat="1" ht="14.4" customHeight="1">
      <c r="B43" s="20"/>
      <c r="M43" s="20"/>
    </row>
    <row r="44" spans="2:13" s="1" customFormat="1" ht="14.4" customHeight="1">
      <c r="B44" s="20"/>
      <c r="M44" s="20"/>
    </row>
    <row r="45" spans="2:13" s="1" customFormat="1" ht="14.4" customHeight="1">
      <c r="B45" s="20"/>
      <c r="M45" s="20"/>
    </row>
    <row r="46" spans="2:13" s="1" customFormat="1" ht="14.4" customHeight="1">
      <c r="B46" s="20"/>
      <c r="M46" s="20"/>
    </row>
    <row r="47" spans="2:13" s="1" customFormat="1" ht="14.4" customHeight="1">
      <c r="B47" s="20"/>
      <c r="M47" s="20"/>
    </row>
    <row r="48" spans="2:13" s="1" customFormat="1" ht="14.4" customHeight="1">
      <c r="B48" s="20"/>
      <c r="M48" s="20"/>
    </row>
    <row r="49" spans="2:13" s="1" customFormat="1" ht="14.4" customHeight="1">
      <c r="B49" s="20"/>
      <c r="M49" s="20"/>
    </row>
    <row r="50" spans="2:13" s="2" customFormat="1" ht="14.4" customHeight="1">
      <c r="B50" s="63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165"/>
      <c r="M50" s="63"/>
    </row>
    <row r="51" spans="2:13" ht="12">
      <c r="B51" s="20"/>
      <c r="M51" s="20"/>
    </row>
    <row r="52" spans="2:13" ht="12">
      <c r="B52" s="20"/>
      <c r="M52" s="20"/>
    </row>
    <row r="53" spans="2:13" ht="12">
      <c r="B53" s="20"/>
      <c r="M53" s="20"/>
    </row>
    <row r="54" spans="2:13" ht="12">
      <c r="B54" s="20"/>
      <c r="M54" s="20"/>
    </row>
    <row r="55" spans="2:13" ht="12">
      <c r="B55" s="20"/>
      <c r="M55" s="20"/>
    </row>
    <row r="56" spans="2:13" ht="12">
      <c r="B56" s="20"/>
      <c r="M56" s="20"/>
    </row>
    <row r="57" spans="2:13" ht="12">
      <c r="B57" s="20"/>
      <c r="M57" s="20"/>
    </row>
    <row r="58" spans="2:13" ht="12">
      <c r="B58" s="20"/>
      <c r="M58" s="20"/>
    </row>
    <row r="59" spans="2:13" ht="12">
      <c r="B59" s="20"/>
      <c r="M59" s="20"/>
    </row>
    <row r="60" spans="2:13" ht="12">
      <c r="B60" s="20"/>
      <c r="M60" s="20"/>
    </row>
    <row r="61" spans="1:31" s="2" customFormat="1" ht="12">
      <c r="A61" s="38"/>
      <c r="B61" s="44"/>
      <c r="C61" s="38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167"/>
      <c r="M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3" ht="12">
      <c r="B62" s="20"/>
      <c r="M62" s="20"/>
    </row>
    <row r="63" spans="2:13" ht="12">
      <c r="B63" s="20"/>
      <c r="M63" s="20"/>
    </row>
    <row r="64" spans="2:13" ht="12">
      <c r="B64" s="20"/>
      <c r="M64" s="20"/>
    </row>
    <row r="65" spans="1:31" s="2" customFormat="1" ht="12">
      <c r="A65" s="38"/>
      <c r="B65" s="44"/>
      <c r="C65" s="38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170"/>
      <c r="M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3" ht="12">
      <c r="B66" s="20"/>
      <c r="M66" s="20"/>
    </row>
    <row r="67" spans="2:13" ht="12">
      <c r="B67" s="20"/>
      <c r="M67" s="20"/>
    </row>
    <row r="68" spans="2:13" ht="12">
      <c r="B68" s="20"/>
      <c r="M68" s="20"/>
    </row>
    <row r="69" spans="2:13" ht="12">
      <c r="B69" s="20"/>
      <c r="M69" s="20"/>
    </row>
    <row r="70" spans="2:13" ht="12">
      <c r="B70" s="20"/>
      <c r="M70" s="20"/>
    </row>
    <row r="71" spans="2:13" ht="12">
      <c r="B71" s="20"/>
      <c r="M71" s="20"/>
    </row>
    <row r="72" spans="2:13" ht="12">
      <c r="B72" s="20"/>
      <c r="M72" s="20"/>
    </row>
    <row r="73" spans="2:13" ht="12">
      <c r="B73" s="20"/>
      <c r="M73" s="20"/>
    </row>
    <row r="74" spans="2:13" ht="12">
      <c r="B74" s="20"/>
      <c r="M74" s="20"/>
    </row>
    <row r="75" spans="2:13" ht="12">
      <c r="B75" s="20"/>
      <c r="M75" s="20"/>
    </row>
    <row r="76" spans="1:31" s="2" customFormat="1" ht="12">
      <c r="A76" s="38"/>
      <c r="B76" s="44"/>
      <c r="C76" s="38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167"/>
      <c r="M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102</v>
      </c>
      <c r="D82" s="40"/>
      <c r="E82" s="40"/>
      <c r="F82" s="40"/>
      <c r="G82" s="40"/>
      <c r="H82" s="40"/>
      <c r="I82" s="40"/>
      <c r="J82" s="40"/>
      <c r="K82" s="40"/>
      <c r="L82" s="40"/>
      <c r="M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40"/>
      <c r="M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5" t="str">
        <f>E7</f>
        <v>Revitalizace Benešovského potoka</v>
      </c>
      <c r="F85" s="32"/>
      <c r="G85" s="32"/>
      <c r="H85" s="32"/>
      <c r="I85" s="40"/>
      <c r="J85" s="40"/>
      <c r="K85" s="40"/>
      <c r="L85" s="40"/>
      <c r="M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98</v>
      </c>
      <c r="D86" s="40"/>
      <c r="E86" s="40"/>
      <c r="F86" s="40"/>
      <c r="G86" s="40"/>
      <c r="H86" s="40"/>
      <c r="I86" s="40"/>
      <c r="J86" s="40"/>
      <c r="K86" s="40"/>
      <c r="L86" s="40"/>
      <c r="M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SO.2. - Výstavba pozorovatelny</v>
      </c>
      <c r="F87" s="40"/>
      <c r="G87" s="40"/>
      <c r="H87" s="40"/>
      <c r="I87" s="40"/>
      <c r="J87" s="40"/>
      <c r="K87" s="40"/>
      <c r="L87" s="40"/>
      <c r="M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Benešov</v>
      </c>
      <c r="G89" s="40"/>
      <c r="H89" s="40"/>
      <c r="I89" s="32" t="s">
        <v>23</v>
      </c>
      <c r="J89" s="79" t="str">
        <f>IF(J12="","",J12)</f>
        <v>3. 2. 2023</v>
      </c>
      <c r="K89" s="40"/>
      <c r="L89" s="40"/>
      <c r="M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>Město Benešov</v>
      </c>
      <c r="G91" s="40"/>
      <c r="H91" s="40"/>
      <c r="I91" s="32" t="s">
        <v>31</v>
      </c>
      <c r="J91" s="36" t="str">
        <f>E21</f>
        <v>Jakub Selinger</v>
      </c>
      <c r="K91" s="40"/>
      <c r="L91" s="40"/>
      <c r="M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Vodohospodářský rozvoj a výstavba a.s.</v>
      </c>
      <c r="K92" s="40"/>
      <c r="L92" s="40"/>
      <c r="M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6" t="s">
        <v>103</v>
      </c>
      <c r="D94" s="177"/>
      <c r="E94" s="177"/>
      <c r="F94" s="177"/>
      <c r="G94" s="177"/>
      <c r="H94" s="177"/>
      <c r="I94" s="178" t="s">
        <v>104</v>
      </c>
      <c r="J94" s="178" t="s">
        <v>105</v>
      </c>
      <c r="K94" s="178" t="s">
        <v>106</v>
      </c>
      <c r="L94" s="177"/>
      <c r="M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9" t="s">
        <v>107</v>
      </c>
      <c r="D96" s="40"/>
      <c r="E96" s="40"/>
      <c r="F96" s="40"/>
      <c r="G96" s="40"/>
      <c r="H96" s="40"/>
      <c r="I96" s="110">
        <f>Q123</f>
        <v>0</v>
      </c>
      <c r="J96" s="110">
        <f>R123</f>
        <v>0</v>
      </c>
      <c r="K96" s="110">
        <f>K123</f>
        <v>0</v>
      </c>
      <c r="L96" s="40"/>
      <c r="M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108</v>
      </c>
    </row>
    <row r="97" spans="1:31" s="9" customFormat="1" ht="24.95" customHeight="1">
      <c r="A97" s="9"/>
      <c r="B97" s="180"/>
      <c r="C97" s="181"/>
      <c r="D97" s="182" t="s">
        <v>109</v>
      </c>
      <c r="E97" s="183"/>
      <c r="F97" s="183"/>
      <c r="G97" s="183"/>
      <c r="H97" s="183"/>
      <c r="I97" s="184">
        <f>Q124</f>
        <v>0</v>
      </c>
      <c r="J97" s="184">
        <f>R124</f>
        <v>0</v>
      </c>
      <c r="K97" s="184">
        <f>K124</f>
        <v>0</v>
      </c>
      <c r="L97" s="181"/>
      <c r="M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110</v>
      </c>
      <c r="E98" s="189"/>
      <c r="F98" s="189"/>
      <c r="G98" s="189"/>
      <c r="H98" s="189"/>
      <c r="I98" s="190">
        <f>Q125</f>
        <v>0</v>
      </c>
      <c r="J98" s="190">
        <f>R125</f>
        <v>0</v>
      </c>
      <c r="K98" s="190">
        <f>K125</f>
        <v>0</v>
      </c>
      <c r="L98" s="187"/>
      <c r="M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259</v>
      </c>
      <c r="E99" s="189"/>
      <c r="F99" s="189"/>
      <c r="G99" s="189"/>
      <c r="H99" s="189"/>
      <c r="I99" s="190">
        <f>Q143</f>
        <v>0</v>
      </c>
      <c r="J99" s="190">
        <f>R143</f>
        <v>0</v>
      </c>
      <c r="K99" s="190">
        <f>K143</f>
        <v>0</v>
      </c>
      <c r="L99" s="187"/>
      <c r="M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80"/>
      <c r="C100" s="181"/>
      <c r="D100" s="182" t="s">
        <v>260</v>
      </c>
      <c r="E100" s="183"/>
      <c r="F100" s="183"/>
      <c r="G100" s="183"/>
      <c r="H100" s="183"/>
      <c r="I100" s="184">
        <f>Q157</f>
        <v>0</v>
      </c>
      <c r="J100" s="184">
        <f>R157</f>
        <v>0</v>
      </c>
      <c r="K100" s="184">
        <f>K157</f>
        <v>0</v>
      </c>
      <c r="L100" s="181"/>
      <c r="M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6"/>
      <c r="C101" s="187"/>
      <c r="D101" s="188" t="s">
        <v>261</v>
      </c>
      <c r="E101" s="189"/>
      <c r="F101" s="189"/>
      <c r="G101" s="189"/>
      <c r="H101" s="189"/>
      <c r="I101" s="190">
        <f>Q158</f>
        <v>0</v>
      </c>
      <c r="J101" s="190">
        <f>R158</f>
        <v>0</v>
      </c>
      <c r="K101" s="190">
        <f>K158</f>
        <v>0</v>
      </c>
      <c r="L101" s="187"/>
      <c r="M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262</v>
      </c>
      <c r="E102" s="189"/>
      <c r="F102" s="189"/>
      <c r="G102" s="189"/>
      <c r="H102" s="189"/>
      <c r="I102" s="190">
        <f>Q166</f>
        <v>0</v>
      </c>
      <c r="J102" s="190">
        <f>R166</f>
        <v>0</v>
      </c>
      <c r="K102" s="190">
        <f>K166</f>
        <v>0</v>
      </c>
      <c r="L102" s="187"/>
      <c r="M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263</v>
      </c>
      <c r="E103" s="189"/>
      <c r="F103" s="189"/>
      <c r="G103" s="189"/>
      <c r="H103" s="189"/>
      <c r="I103" s="190">
        <f>Q235</f>
        <v>0</v>
      </c>
      <c r="J103" s="190">
        <f>R235</f>
        <v>0</v>
      </c>
      <c r="K103" s="190">
        <f>K235</f>
        <v>0</v>
      </c>
      <c r="L103" s="187"/>
      <c r="M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112</v>
      </c>
      <c r="D110" s="40"/>
      <c r="E110" s="40"/>
      <c r="F110" s="40"/>
      <c r="G110" s="40"/>
      <c r="H110" s="40"/>
      <c r="I110" s="40"/>
      <c r="J110" s="40"/>
      <c r="K110" s="40"/>
      <c r="L110" s="40"/>
      <c r="M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17</v>
      </c>
      <c r="D112" s="40"/>
      <c r="E112" s="40"/>
      <c r="F112" s="40"/>
      <c r="G112" s="40"/>
      <c r="H112" s="40"/>
      <c r="I112" s="40"/>
      <c r="J112" s="40"/>
      <c r="K112" s="40"/>
      <c r="L112" s="40"/>
      <c r="M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75" t="str">
        <f>E7</f>
        <v>Revitalizace Benešovského potoka</v>
      </c>
      <c r="F113" s="32"/>
      <c r="G113" s="32"/>
      <c r="H113" s="32"/>
      <c r="I113" s="40"/>
      <c r="J113" s="40"/>
      <c r="K113" s="40"/>
      <c r="L113" s="40"/>
      <c r="M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98</v>
      </c>
      <c r="D114" s="40"/>
      <c r="E114" s="40"/>
      <c r="F114" s="40"/>
      <c r="G114" s="40"/>
      <c r="H114" s="40"/>
      <c r="I114" s="40"/>
      <c r="J114" s="40"/>
      <c r="K114" s="40"/>
      <c r="L114" s="40"/>
      <c r="M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E9</f>
        <v>SO.2. - Výstavba pozorovatelny</v>
      </c>
      <c r="F115" s="40"/>
      <c r="G115" s="40"/>
      <c r="H115" s="40"/>
      <c r="I115" s="40"/>
      <c r="J115" s="40"/>
      <c r="K115" s="40"/>
      <c r="L115" s="40"/>
      <c r="M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21</v>
      </c>
      <c r="D117" s="40"/>
      <c r="E117" s="40"/>
      <c r="F117" s="27" t="str">
        <f>F12</f>
        <v>Benešov</v>
      </c>
      <c r="G117" s="40"/>
      <c r="H117" s="40"/>
      <c r="I117" s="32" t="s">
        <v>23</v>
      </c>
      <c r="J117" s="79" t="str">
        <f>IF(J12="","",J12)</f>
        <v>3. 2. 2023</v>
      </c>
      <c r="K117" s="40"/>
      <c r="L117" s="40"/>
      <c r="M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25</v>
      </c>
      <c r="D119" s="40"/>
      <c r="E119" s="40"/>
      <c r="F119" s="27" t="str">
        <f>E15</f>
        <v>Město Benešov</v>
      </c>
      <c r="G119" s="40"/>
      <c r="H119" s="40"/>
      <c r="I119" s="32" t="s">
        <v>31</v>
      </c>
      <c r="J119" s="36" t="str">
        <f>E21</f>
        <v>Jakub Selinger</v>
      </c>
      <c r="K119" s="40"/>
      <c r="L119" s="40"/>
      <c r="M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5.65" customHeight="1">
      <c r="A120" s="38"/>
      <c r="B120" s="39"/>
      <c r="C120" s="32" t="s">
        <v>29</v>
      </c>
      <c r="D120" s="40"/>
      <c r="E120" s="40"/>
      <c r="F120" s="27" t="str">
        <f>IF(E18="","",E18)</f>
        <v>Vyplň údaj</v>
      </c>
      <c r="G120" s="40"/>
      <c r="H120" s="40"/>
      <c r="I120" s="32" t="s">
        <v>33</v>
      </c>
      <c r="J120" s="36" t="str">
        <f>E24</f>
        <v>Vodohospodářský rozvoj a výstavba a.s.</v>
      </c>
      <c r="K120" s="40"/>
      <c r="L120" s="40"/>
      <c r="M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92"/>
      <c r="B122" s="193"/>
      <c r="C122" s="194" t="s">
        <v>113</v>
      </c>
      <c r="D122" s="195" t="s">
        <v>61</v>
      </c>
      <c r="E122" s="195" t="s">
        <v>57</v>
      </c>
      <c r="F122" s="195" t="s">
        <v>58</v>
      </c>
      <c r="G122" s="195" t="s">
        <v>114</v>
      </c>
      <c r="H122" s="195" t="s">
        <v>115</v>
      </c>
      <c r="I122" s="195" t="s">
        <v>116</v>
      </c>
      <c r="J122" s="195" t="s">
        <v>117</v>
      </c>
      <c r="K122" s="195" t="s">
        <v>106</v>
      </c>
      <c r="L122" s="196" t="s">
        <v>118</v>
      </c>
      <c r="M122" s="197"/>
      <c r="N122" s="100" t="s">
        <v>1</v>
      </c>
      <c r="O122" s="101" t="s">
        <v>40</v>
      </c>
      <c r="P122" s="101" t="s">
        <v>119</v>
      </c>
      <c r="Q122" s="101" t="s">
        <v>120</v>
      </c>
      <c r="R122" s="101" t="s">
        <v>121</v>
      </c>
      <c r="S122" s="101" t="s">
        <v>122</v>
      </c>
      <c r="T122" s="101" t="s">
        <v>123</v>
      </c>
      <c r="U122" s="101" t="s">
        <v>124</v>
      </c>
      <c r="V122" s="101" t="s">
        <v>125</v>
      </c>
      <c r="W122" s="101" t="s">
        <v>126</v>
      </c>
      <c r="X122" s="101" t="s">
        <v>127</v>
      </c>
      <c r="Y122" s="102" t="s">
        <v>128</v>
      </c>
      <c r="Z122" s="192"/>
      <c r="AA122" s="192"/>
      <c r="AB122" s="192"/>
      <c r="AC122" s="192"/>
      <c r="AD122" s="192"/>
      <c r="AE122" s="192"/>
    </row>
    <row r="123" spans="1:63" s="2" customFormat="1" ht="22.8" customHeight="1">
      <c r="A123" s="38"/>
      <c r="B123" s="39"/>
      <c r="C123" s="107" t="s">
        <v>129</v>
      </c>
      <c r="D123" s="40"/>
      <c r="E123" s="40"/>
      <c r="F123" s="40"/>
      <c r="G123" s="40"/>
      <c r="H123" s="40"/>
      <c r="I123" s="40"/>
      <c r="J123" s="40"/>
      <c r="K123" s="198">
        <f>BK123</f>
        <v>0</v>
      </c>
      <c r="L123" s="40"/>
      <c r="M123" s="44"/>
      <c r="N123" s="103"/>
      <c r="O123" s="199"/>
      <c r="P123" s="104"/>
      <c r="Q123" s="200">
        <f>Q124+Q157</f>
        <v>0</v>
      </c>
      <c r="R123" s="200">
        <f>R124+R157</f>
        <v>0</v>
      </c>
      <c r="S123" s="104"/>
      <c r="T123" s="201">
        <f>T124+T157</f>
        <v>0</v>
      </c>
      <c r="U123" s="104"/>
      <c r="V123" s="201">
        <f>V124+V157</f>
        <v>6.38726343362</v>
      </c>
      <c r="W123" s="104"/>
      <c r="X123" s="201">
        <f>X124+X157</f>
        <v>0</v>
      </c>
      <c r="Y123" s="105"/>
      <c r="Z123" s="38"/>
      <c r="AA123" s="38"/>
      <c r="AB123" s="38"/>
      <c r="AC123" s="38"/>
      <c r="AD123" s="38"/>
      <c r="AE123" s="38"/>
      <c r="AT123" s="17" t="s">
        <v>77</v>
      </c>
      <c r="AU123" s="17" t="s">
        <v>108</v>
      </c>
      <c r="BK123" s="202">
        <f>BK124+BK157</f>
        <v>0</v>
      </c>
    </row>
    <row r="124" spans="1:63" s="12" customFormat="1" ht="25.9" customHeight="1">
      <c r="A124" s="12"/>
      <c r="B124" s="203"/>
      <c r="C124" s="204"/>
      <c r="D124" s="205" t="s">
        <v>77</v>
      </c>
      <c r="E124" s="206" t="s">
        <v>130</v>
      </c>
      <c r="F124" s="206" t="s">
        <v>131</v>
      </c>
      <c r="G124" s="204"/>
      <c r="H124" s="204"/>
      <c r="I124" s="207"/>
      <c r="J124" s="207"/>
      <c r="K124" s="208">
        <f>BK124</f>
        <v>0</v>
      </c>
      <c r="L124" s="204"/>
      <c r="M124" s="209"/>
      <c r="N124" s="210"/>
      <c r="O124" s="211"/>
      <c r="P124" s="211"/>
      <c r="Q124" s="212">
        <f>Q125+Q143</f>
        <v>0</v>
      </c>
      <c r="R124" s="212">
        <f>R125+R143</f>
        <v>0</v>
      </c>
      <c r="S124" s="211"/>
      <c r="T124" s="213">
        <f>T125+T143</f>
        <v>0</v>
      </c>
      <c r="U124" s="211"/>
      <c r="V124" s="213">
        <f>V125+V143</f>
        <v>3.24893820928</v>
      </c>
      <c r="W124" s="211"/>
      <c r="X124" s="213">
        <f>X125+X143</f>
        <v>0</v>
      </c>
      <c r="Y124" s="214"/>
      <c r="Z124" s="12"/>
      <c r="AA124" s="12"/>
      <c r="AB124" s="12"/>
      <c r="AC124" s="12"/>
      <c r="AD124" s="12"/>
      <c r="AE124" s="12"/>
      <c r="AR124" s="215" t="s">
        <v>86</v>
      </c>
      <c r="AT124" s="216" t="s">
        <v>77</v>
      </c>
      <c r="AU124" s="216" t="s">
        <v>78</v>
      </c>
      <c r="AY124" s="215" t="s">
        <v>132</v>
      </c>
      <c r="BK124" s="217">
        <f>BK125+BK143</f>
        <v>0</v>
      </c>
    </row>
    <row r="125" spans="1:63" s="12" customFormat="1" ht="22.8" customHeight="1">
      <c r="A125" s="12"/>
      <c r="B125" s="203"/>
      <c r="C125" s="204"/>
      <c r="D125" s="205" t="s">
        <v>77</v>
      </c>
      <c r="E125" s="218" t="s">
        <v>86</v>
      </c>
      <c r="F125" s="218" t="s">
        <v>133</v>
      </c>
      <c r="G125" s="204"/>
      <c r="H125" s="204"/>
      <c r="I125" s="207"/>
      <c r="J125" s="207"/>
      <c r="K125" s="219">
        <f>BK125</f>
        <v>0</v>
      </c>
      <c r="L125" s="204"/>
      <c r="M125" s="209"/>
      <c r="N125" s="210"/>
      <c r="O125" s="211"/>
      <c r="P125" s="211"/>
      <c r="Q125" s="212">
        <f>SUM(Q126:Q142)</f>
        <v>0</v>
      </c>
      <c r="R125" s="212">
        <f>SUM(R126:R142)</f>
        <v>0</v>
      </c>
      <c r="S125" s="211"/>
      <c r="T125" s="213">
        <f>SUM(T126:T142)</f>
        <v>0</v>
      </c>
      <c r="U125" s="211"/>
      <c r="V125" s="213">
        <f>SUM(V126:V142)</f>
        <v>0</v>
      </c>
      <c r="W125" s="211"/>
      <c r="X125" s="213">
        <f>SUM(X126:X142)</f>
        <v>0</v>
      </c>
      <c r="Y125" s="214"/>
      <c r="Z125" s="12"/>
      <c r="AA125" s="12"/>
      <c r="AB125" s="12"/>
      <c r="AC125" s="12"/>
      <c r="AD125" s="12"/>
      <c r="AE125" s="12"/>
      <c r="AR125" s="215" t="s">
        <v>86</v>
      </c>
      <c r="AT125" s="216" t="s">
        <v>77</v>
      </c>
      <c r="AU125" s="216" t="s">
        <v>86</v>
      </c>
      <c r="AY125" s="215" t="s">
        <v>132</v>
      </c>
      <c r="BK125" s="217">
        <f>SUM(BK126:BK142)</f>
        <v>0</v>
      </c>
    </row>
    <row r="126" spans="1:65" s="2" customFormat="1" ht="33" customHeight="1">
      <c r="A126" s="38"/>
      <c r="B126" s="39"/>
      <c r="C126" s="220" t="s">
        <v>86</v>
      </c>
      <c r="D126" s="220" t="s">
        <v>134</v>
      </c>
      <c r="E126" s="221" t="s">
        <v>264</v>
      </c>
      <c r="F126" s="222" t="s">
        <v>265</v>
      </c>
      <c r="G126" s="223" t="s">
        <v>137</v>
      </c>
      <c r="H126" s="224">
        <v>4</v>
      </c>
      <c r="I126" s="225"/>
      <c r="J126" s="225"/>
      <c r="K126" s="226">
        <f>ROUND(P126*H126,2)</f>
        <v>0</v>
      </c>
      <c r="L126" s="222" t="s">
        <v>138</v>
      </c>
      <c r="M126" s="44"/>
      <c r="N126" s="227" t="s">
        <v>1</v>
      </c>
      <c r="O126" s="228" t="s">
        <v>41</v>
      </c>
      <c r="P126" s="229">
        <f>I126+J126</f>
        <v>0</v>
      </c>
      <c r="Q126" s="229">
        <f>ROUND(I126*H126,2)</f>
        <v>0</v>
      </c>
      <c r="R126" s="229">
        <f>ROUND(J126*H126,2)</f>
        <v>0</v>
      </c>
      <c r="S126" s="91"/>
      <c r="T126" s="230">
        <f>S126*H126</f>
        <v>0</v>
      </c>
      <c r="U126" s="230">
        <v>0</v>
      </c>
      <c r="V126" s="230">
        <f>U126*H126</f>
        <v>0</v>
      </c>
      <c r="W126" s="230">
        <v>0</v>
      </c>
      <c r="X126" s="230">
        <f>W126*H126</f>
        <v>0</v>
      </c>
      <c r="Y126" s="231" t="s">
        <v>1</v>
      </c>
      <c r="Z126" s="38"/>
      <c r="AA126" s="38"/>
      <c r="AB126" s="38"/>
      <c r="AC126" s="38"/>
      <c r="AD126" s="38"/>
      <c r="AE126" s="38"/>
      <c r="AR126" s="232" t="s">
        <v>139</v>
      </c>
      <c r="AT126" s="232" t="s">
        <v>134</v>
      </c>
      <c r="AU126" s="232" t="s">
        <v>88</v>
      </c>
      <c r="AY126" s="17" t="s">
        <v>132</v>
      </c>
      <c r="BE126" s="233">
        <f>IF(O126="základní",K126,0)</f>
        <v>0</v>
      </c>
      <c r="BF126" s="233">
        <f>IF(O126="snížená",K126,0)</f>
        <v>0</v>
      </c>
      <c r="BG126" s="233">
        <f>IF(O126="zákl. přenesená",K126,0)</f>
        <v>0</v>
      </c>
      <c r="BH126" s="233">
        <f>IF(O126="sníž. přenesená",K126,0)</f>
        <v>0</v>
      </c>
      <c r="BI126" s="233">
        <f>IF(O126="nulová",K126,0)</f>
        <v>0</v>
      </c>
      <c r="BJ126" s="17" t="s">
        <v>86</v>
      </c>
      <c r="BK126" s="233">
        <f>ROUND(P126*H126,2)</f>
        <v>0</v>
      </c>
      <c r="BL126" s="17" t="s">
        <v>139</v>
      </c>
      <c r="BM126" s="232" t="s">
        <v>266</v>
      </c>
    </row>
    <row r="127" spans="1:47" s="2" customFormat="1" ht="12">
      <c r="A127" s="38"/>
      <c r="B127" s="39"/>
      <c r="C127" s="40"/>
      <c r="D127" s="234" t="s">
        <v>141</v>
      </c>
      <c r="E127" s="40"/>
      <c r="F127" s="235" t="s">
        <v>267</v>
      </c>
      <c r="G127" s="40"/>
      <c r="H127" s="40"/>
      <c r="I127" s="236"/>
      <c r="J127" s="236"/>
      <c r="K127" s="40"/>
      <c r="L127" s="40"/>
      <c r="M127" s="44"/>
      <c r="N127" s="237"/>
      <c r="O127" s="238"/>
      <c r="P127" s="91"/>
      <c r="Q127" s="91"/>
      <c r="R127" s="91"/>
      <c r="S127" s="91"/>
      <c r="T127" s="91"/>
      <c r="U127" s="91"/>
      <c r="V127" s="91"/>
      <c r="W127" s="91"/>
      <c r="X127" s="91"/>
      <c r="Y127" s="92"/>
      <c r="Z127" s="38"/>
      <c r="AA127" s="38"/>
      <c r="AB127" s="38"/>
      <c r="AC127" s="38"/>
      <c r="AD127" s="38"/>
      <c r="AE127" s="38"/>
      <c r="AT127" s="17" t="s">
        <v>141</v>
      </c>
      <c r="AU127" s="17" t="s">
        <v>88</v>
      </c>
    </row>
    <row r="128" spans="1:47" s="2" customFormat="1" ht="12">
      <c r="A128" s="38"/>
      <c r="B128" s="39"/>
      <c r="C128" s="40"/>
      <c r="D128" s="239" t="s">
        <v>143</v>
      </c>
      <c r="E128" s="40"/>
      <c r="F128" s="240" t="s">
        <v>268</v>
      </c>
      <c r="G128" s="40"/>
      <c r="H128" s="40"/>
      <c r="I128" s="236"/>
      <c r="J128" s="236"/>
      <c r="K128" s="40"/>
      <c r="L128" s="40"/>
      <c r="M128" s="44"/>
      <c r="N128" s="237"/>
      <c r="O128" s="238"/>
      <c r="P128" s="91"/>
      <c r="Q128" s="91"/>
      <c r="R128" s="91"/>
      <c r="S128" s="91"/>
      <c r="T128" s="91"/>
      <c r="U128" s="91"/>
      <c r="V128" s="91"/>
      <c r="W128" s="91"/>
      <c r="X128" s="91"/>
      <c r="Y128" s="92"/>
      <c r="Z128" s="38"/>
      <c r="AA128" s="38"/>
      <c r="AB128" s="38"/>
      <c r="AC128" s="38"/>
      <c r="AD128" s="38"/>
      <c r="AE128" s="38"/>
      <c r="AT128" s="17" t="s">
        <v>143</v>
      </c>
      <c r="AU128" s="17" t="s">
        <v>88</v>
      </c>
    </row>
    <row r="129" spans="1:51" s="13" customFormat="1" ht="12">
      <c r="A129" s="13"/>
      <c r="B129" s="241"/>
      <c r="C129" s="242"/>
      <c r="D129" s="234" t="s">
        <v>145</v>
      </c>
      <c r="E129" s="243" t="s">
        <v>1</v>
      </c>
      <c r="F129" s="244" t="s">
        <v>269</v>
      </c>
      <c r="G129" s="242"/>
      <c r="H129" s="243" t="s">
        <v>1</v>
      </c>
      <c r="I129" s="245"/>
      <c r="J129" s="245"/>
      <c r="K129" s="242"/>
      <c r="L129" s="242"/>
      <c r="M129" s="246"/>
      <c r="N129" s="247"/>
      <c r="O129" s="248"/>
      <c r="P129" s="248"/>
      <c r="Q129" s="248"/>
      <c r="R129" s="248"/>
      <c r="S129" s="248"/>
      <c r="T129" s="248"/>
      <c r="U129" s="248"/>
      <c r="V129" s="248"/>
      <c r="W129" s="248"/>
      <c r="X129" s="248"/>
      <c r="Y129" s="249"/>
      <c r="Z129" s="13"/>
      <c r="AA129" s="13"/>
      <c r="AB129" s="13"/>
      <c r="AC129" s="13"/>
      <c r="AD129" s="13"/>
      <c r="AE129" s="13"/>
      <c r="AT129" s="250" t="s">
        <v>145</v>
      </c>
      <c r="AU129" s="250" t="s">
        <v>88</v>
      </c>
      <c r="AV129" s="13" t="s">
        <v>86</v>
      </c>
      <c r="AW129" s="13" t="s">
        <v>5</v>
      </c>
      <c r="AX129" s="13" t="s">
        <v>78</v>
      </c>
      <c r="AY129" s="250" t="s">
        <v>132</v>
      </c>
    </row>
    <row r="130" spans="1:51" s="14" customFormat="1" ht="12">
      <c r="A130" s="14"/>
      <c r="B130" s="251"/>
      <c r="C130" s="252"/>
      <c r="D130" s="234" t="s">
        <v>145</v>
      </c>
      <c r="E130" s="253" t="s">
        <v>1</v>
      </c>
      <c r="F130" s="254" t="s">
        <v>270</v>
      </c>
      <c r="G130" s="252"/>
      <c r="H130" s="255">
        <v>4</v>
      </c>
      <c r="I130" s="256"/>
      <c r="J130" s="256"/>
      <c r="K130" s="252"/>
      <c r="L130" s="252"/>
      <c r="M130" s="257"/>
      <c r="N130" s="258"/>
      <c r="O130" s="259"/>
      <c r="P130" s="259"/>
      <c r="Q130" s="259"/>
      <c r="R130" s="259"/>
      <c r="S130" s="259"/>
      <c r="T130" s="259"/>
      <c r="U130" s="259"/>
      <c r="V130" s="259"/>
      <c r="W130" s="259"/>
      <c r="X130" s="259"/>
      <c r="Y130" s="260"/>
      <c r="Z130" s="14"/>
      <c r="AA130" s="14"/>
      <c r="AB130" s="14"/>
      <c r="AC130" s="14"/>
      <c r="AD130" s="14"/>
      <c r="AE130" s="14"/>
      <c r="AT130" s="261" t="s">
        <v>145</v>
      </c>
      <c r="AU130" s="261" t="s">
        <v>88</v>
      </c>
      <c r="AV130" s="14" t="s">
        <v>88</v>
      </c>
      <c r="AW130" s="14" t="s">
        <v>5</v>
      </c>
      <c r="AX130" s="14" t="s">
        <v>86</v>
      </c>
      <c r="AY130" s="261" t="s">
        <v>132</v>
      </c>
    </row>
    <row r="131" spans="1:65" s="2" customFormat="1" ht="24.15" customHeight="1">
      <c r="A131" s="38"/>
      <c r="B131" s="39"/>
      <c r="C131" s="220" t="s">
        <v>88</v>
      </c>
      <c r="D131" s="220" t="s">
        <v>134</v>
      </c>
      <c r="E131" s="221" t="s">
        <v>271</v>
      </c>
      <c r="F131" s="222" t="s">
        <v>272</v>
      </c>
      <c r="G131" s="223" t="s">
        <v>137</v>
      </c>
      <c r="H131" s="224">
        <v>1.728</v>
      </c>
      <c r="I131" s="225"/>
      <c r="J131" s="225"/>
      <c r="K131" s="226">
        <f>ROUND(P131*H131,2)</f>
        <v>0</v>
      </c>
      <c r="L131" s="222" t="s">
        <v>138</v>
      </c>
      <c r="M131" s="44"/>
      <c r="N131" s="227" t="s">
        <v>1</v>
      </c>
      <c r="O131" s="228" t="s">
        <v>41</v>
      </c>
      <c r="P131" s="229">
        <f>I131+J131</f>
        <v>0</v>
      </c>
      <c r="Q131" s="229">
        <f>ROUND(I131*H131,2)</f>
        <v>0</v>
      </c>
      <c r="R131" s="229">
        <f>ROUND(J131*H131,2)</f>
        <v>0</v>
      </c>
      <c r="S131" s="91"/>
      <c r="T131" s="230">
        <f>S131*H131</f>
        <v>0</v>
      </c>
      <c r="U131" s="230">
        <v>0</v>
      </c>
      <c r="V131" s="230">
        <f>U131*H131</f>
        <v>0</v>
      </c>
      <c r="W131" s="230">
        <v>0</v>
      </c>
      <c r="X131" s="230">
        <f>W131*H131</f>
        <v>0</v>
      </c>
      <c r="Y131" s="231" t="s">
        <v>1</v>
      </c>
      <c r="Z131" s="38"/>
      <c r="AA131" s="38"/>
      <c r="AB131" s="38"/>
      <c r="AC131" s="38"/>
      <c r="AD131" s="38"/>
      <c r="AE131" s="38"/>
      <c r="AR131" s="232" t="s">
        <v>139</v>
      </c>
      <c r="AT131" s="232" t="s">
        <v>134</v>
      </c>
      <c r="AU131" s="232" t="s">
        <v>88</v>
      </c>
      <c r="AY131" s="17" t="s">
        <v>132</v>
      </c>
      <c r="BE131" s="233">
        <f>IF(O131="základní",K131,0)</f>
        <v>0</v>
      </c>
      <c r="BF131" s="233">
        <f>IF(O131="snížená",K131,0)</f>
        <v>0</v>
      </c>
      <c r="BG131" s="233">
        <f>IF(O131="zákl. přenesená",K131,0)</f>
        <v>0</v>
      </c>
      <c r="BH131" s="233">
        <f>IF(O131="sníž. přenesená",K131,0)</f>
        <v>0</v>
      </c>
      <c r="BI131" s="233">
        <f>IF(O131="nulová",K131,0)</f>
        <v>0</v>
      </c>
      <c r="BJ131" s="17" t="s">
        <v>86</v>
      </c>
      <c r="BK131" s="233">
        <f>ROUND(P131*H131,2)</f>
        <v>0</v>
      </c>
      <c r="BL131" s="17" t="s">
        <v>139</v>
      </c>
      <c r="BM131" s="232" t="s">
        <v>273</v>
      </c>
    </row>
    <row r="132" spans="1:47" s="2" customFormat="1" ht="12">
      <c r="A132" s="38"/>
      <c r="B132" s="39"/>
      <c r="C132" s="40"/>
      <c r="D132" s="234" t="s">
        <v>141</v>
      </c>
      <c r="E132" s="40"/>
      <c r="F132" s="235" t="s">
        <v>274</v>
      </c>
      <c r="G132" s="40"/>
      <c r="H132" s="40"/>
      <c r="I132" s="236"/>
      <c r="J132" s="236"/>
      <c r="K132" s="40"/>
      <c r="L132" s="40"/>
      <c r="M132" s="44"/>
      <c r="N132" s="237"/>
      <c r="O132" s="238"/>
      <c r="P132" s="91"/>
      <c r="Q132" s="91"/>
      <c r="R132" s="91"/>
      <c r="S132" s="91"/>
      <c r="T132" s="91"/>
      <c r="U132" s="91"/>
      <c r="V132" s="91"/>
      <c r="W132" s="91"/>
      <c r="X132" s="91"/>
      <c r="Y132" s="92"/>
      <c r="Z132" s="38"/>
      <c r="AA132" s="38"/>
      <c r="AB132" s="38"/>
      <c r="AC132" s="38"/>
      <c r="AD132" s="38"/>
      <c r="AE132" s="38"/>
      <c r="AT132" s="17" t="s">
        <v>141</v>
      </c>
      <c r="AU132" s="17" t="s">
        <v>88</v>
      </c>
    </row>
    <row r="133" spans="1:47" s="2" customFormat="1" ht="12">
      <c r="A133" s="38"/>
      <c r="B133" s="39"/>
      <c r="C133" s="40"/>
      <c r="D133" s="239" t="s">
        <v>143</v>
      </c>
      <c r="E133" s="40"/>
      <c r="F133" s="240" t="s">
        <v>275</v>
      </c>
      <c r="G133" s="40"/>
      <c r="H133" s="40"/>
      <c r="I133" s="236"/>
      <c r="J133" s="236"/>
      <c r="K133" s="40"/>
      <c r="L133" s="40"/>
      <c r="M133" s="44"/>
      <c r="N133" s="237"/>
      <c r="O133" s="238"/>
      <c r="P133" s="91"/>
      <c r="Q133" s="91"/>
      <c r="R133" s="91"/>
      <c r="S133" s="91"/>
      <c r="T133" s="91"/>
      <c r="U133" s="91"/>
      <c r="V133" s="91"/>
      <c r="W133" s="91"/>
      <c r="X133" s="91"/>
      <c r="Y133" s="92"/>
      <c r="Z133" s="38"/>
      <c r="AA133" s="38"/>
      <c r="AB133" s="38"/>
      <c r="AC133" s="38"/>
      <c r="AD133" s="38"/>
      <c r="AE133" s="38"/>
      <c r="AT133" s="17" t="s">
        <v>143</v>
      </c>
      <c r="AU133" s="17" t="s">
        <v>88</v>
      </c>
    </row>
    <row r="134" spans="1:51" s="13" customFormat="1" ht="12">
      <c r="A134" s="13"/>
      <c r="B134" s="241"/>
      <c r="C134" s="242"/>
      <c r="D134" s="234" t="s">
        <v>145</v>
      </c>
      <c r="E134" s="243" t="s">
        <v>1</v>
      </c>
      <c r="F134" s="244" t="s">
        <v>276</v>
      </c>
      <c r="G134" s="242"/>
      <c r="H134" s="243" t="s">
        <v>1</v>
      </c>
      <c r="I134" s="245"/>
      <c r="J134" s="245"/>
      <c r="K134" s="242"/>
      <c r="L134" s="242"/>
      <c r="M134" s="246"/>
      <c r="N134" s="247"/>
      <c r="O134" s="248"/>
      <c r="P134" s="248"/>
      <c r="Q134" s="248"/>
      <c r="R134" s="248"/>
      <c r="S134" s="248"/>
      <c r="T134" s="248"/>
      <c r="U134" s="248"/>
      <c r="V134" s="248"/>
      <c r="W134" s="248"/>
      <c r="X134" s="248"/>
      <c r="Y134" s="249"/>
      <c r="Z134" s="13"/>
      <c r="AA134" s="13"/>
      <c r="AB134" s="13"/>
      <c r="AC134" s="13"/>
      <c r="AD134" s="13"/>
      <c r="AE134" s="13"/>
      <c r="AT134" s="250" t="s">
        <v>145</v>
      </c>
      <c r="AU134" s="250" t="s">
        <v>88</v>
      </c>
      <c r="AV134" s="13" t="s">
        <v>86</v>
      </c>
      <c r="AW134" s="13" t="s">
        <v>5</v>
      </c>
      <c r="AX134" s="13" t="s">
        <v>78</v>
      </c>
      <c r="AY134" s="250" t="s">
        <v>132</v>
      </c>
    </row>
    <row r="135" spans="1:51" s="13" customFormat="1" ht="12">
      <c r="A135" s="13"/>
      <c r="B135" s="241"/>
      <c r="C135" s="242"/>
      <c r="D135" s="234" t="s">
        <v>145</v>
      </c>
      <c r="E135" s="243" t="s">
        <v>1</v>
      </c>
      <c r="F135" s="244" t="s">
        <v>277</v>
      </c>
      <c r="G135" s="242"/>
      <c r="H135" s="243" t="s">
        <v>1</v>
      </c>
      <c r="I135" s="245"/>
      <c r="J135" s="245"/>
      <c r="K135" s="242"/>
      <c r="L135" s="242"/>
      <c r="M135" s="246"/>
      <c r="N135" s="247"/>
      <c r="O135" s="248"/>
      <c r="P135" s="248"/>
      <c r="Q135" s="248"/>
      <c r="R135" s="248"/>
      <c r="S135" s="248"/>
      <c r="T135" s="248"/>
      <c r="U135" s="248"/>
      <c r="V135" s="248"/>
      <c r="W135" s="248"/>
      <c r="X135" s="248"/>
      <c r="Y135" s="249"/>
      <c r="Z135" s="13"/>
      <c r="AA135" s="13"/>
      <c r="AB135" s="13"/>
      <c r="AC135" s="13"/>
      <c r="AD135" s="13"/>
      <c r="AE135" s="13"/>
      <c r="AT135" s="250" t="s">
        <v>145</v>
      </c>
      <c r="AU135" s="250" t="s">
        <v>88</v>
      </c>
      <c r="AV135" s="13" t="s">
        <v>86</v>
      </c>
      <c r="AW135" s="13" t="s">
        <v>5</v>
      </c>
      <c r="AX135" s="13" t="s">
        <v>78</v>
      </c>
      <c r="AY135" s="250" t="s">
        <v>132</v>
      </c>
    </row>
    <row r="136" spans="1:51" s="14" customFormat="1" ht="12">
      <c r="A136" s="14"/>
      <c r="B136" s="251"/>
      <c r="C136" s="252"/>
      <c r="D136" s="234" t="s">
        <v>145</v>
      </c>
      <c r="E136" s="253" t="s">
        <v>1</v>
      </c>
      <c r="F136" s="254" t="s">
        <v>278</v>
      </c>
      <c r="G136" s="252"/>
      <c r="H136" s="255">
        <v>1.728</v>
      </c>
      <c r="I136" s="256"/>
      <c r="J136" s="256"/>
      <c r="K136" s="252"/>
      <c r="L136" s="252"/>
      <c r="M136" s="257"/>
      <c r="N136" s="258"/>
      <c r="O136" s="259"/>
      <c r="P136" s="259"/>
      <c r="Q136" s="259"/>
      <c r="R136" s="259"/>
      <c r="S136" s="259"/>
      <c r="T136" s="259"/>
      <c r="U136" s="259"/>
      <c r="V136" s="259"/>
      <c r="W136" s="259"/>
      <c r="X136" s="259"/>
      <c r="Y136" s="260"/>
      <c r="Z136" s="14"/>
      <c r="AA136" s="14"/>
      <c r="AB136" s="14"/>
      <c r="AC136" s="14"/>
      <c r="AD136" s="14"/>
      <c r="AE136" s="14"/>
      <c r="AT136" s="261" t="s">
        <v>145</v>
      </c>
      <c r="AU136" s="261" t="s">
        <v>88</v>
      </c>
      <c r="AV136" s="14" t="s">
        <v>88</v>
      </c>
      <c r="AW136" s="14" t="s">
        <v>5</v>
      </c>
      <c r="AX136" s="14" t="s">
        <v>86</v>
      </c>
      <c r="AY136" s="261" t="s">
        <v>132</v>
      </c>
    </row>
    <row r="137" spans="1:65" s="2" customFormat="1" ht="24.15" customHeight="1">
      <c r="A137" s="38"/>
      <c r="B137" s="39"/>
      <c r="C137" s="220" t="s">
        <v>184</v>
      </c>
      <c r="D137" s="220" t="s">
        <v>134</v>
      </c>
      <c r="E137" s="221" t="s">
        <v>279</v>
      </c>
      <c r="F137" s="222" t="s">
        <v>280</v>
      </c>
      <c r="G137" s="223" t="s">
        <v>237</v>
      </c>
      <c r="H137" s="224">
        <v>25</v>
      </c>
      <c r="I137" s="225"/>
      <c r="J137" s="225"/>
      <c r="K137" s="226">
        <f>ROUND(P137*H137,2)</f>
        <v>0</v>
      </c>
      <c r="L137" s="222" t="s">
        <v>138</v>
      </c>
      <c r="M137" s="44"/>
      <c r="N137" s="227" t="s">
        <v>1</v>
      </c>
      <c r="O137" s="228" t="s">
        <v>41</v>
      </c>
      <c r="P137" s="229">
        <f>I137+J137</f>
        <v>0</v>
      </c>
      <c r="Q137" s="229">
        <f>ROUND(I137*H137,2)</f>
        <v>0</v>
      </c>
      <c r="R137" s="229">
        <f>ROUND(J137*H137,2)</f>
        <v>0</v>
      </c>
      <c r="S137" s="91"/>
      <c r="T137" s="230">
        <f>S137*H137</f>
        <v>0</v>
      </c>
      <c r="U137" s="230">
        <v>0</v>
      </c>
      <c r="V137" s="230">
        <f>U137*H137</f>
        <v>0</v>
      </c>
      <c r="W137" s="230">
        <v>0</v>
      </c>
      <c r="X137" s="230">
        <f>W137*H137</f>
        <v>0</v>
      </c>
      <c r="Y137" s="231" t="s">
        <v>1</v>
      </c>
      <c r="Z137" s="38"/>
      <c r="AA137" s="38"/>
      <c r="AB137" s="38"/>
      <c r="AC137" s="38"/>
      <c r="AD137" s="38"/>
      <c r="AE137" s="38"/>
      <c r="AR137" s="232" t="s">
        <v>139</v>
      </c>
      <c r="AT137" s="232" t="s">
        <v>134</v>
      </c>
      <c r="AU137" s="232" t="s">
        <v>88</v>
      </c>
      <c r="AY137" s="17" t="s">
        <v>132</v>
      </c>
      <c r="BE137" s="233">
        <f>IF(O137="základní",K137,0)</f>
        <v>0</v>
      </c>
      <c r="BF137" s="233">
        <f>IF(O137="snížená",K137,0)</f>
        <v>0</v>
      </c>
      <c r="BG137" s="233">
        <f>IF(O137="zákl. přenesená",K137,0)</f>
        <v>0</v>
      </c>
      <c r="BH137" s="233">
        <f>IF(O137="sníž. přenesená",K137,0)</f>
        <v>0</v>
      </c>
      <c r="BI137" s="233">
        <f>IF(O137="nulová",K137,0)</f>
        <v>0</v>
      </c>
      <c r="BJ137" s="17" t="s">
        <v>86</v>
      </c>
      <c r="BK137" s="233">
        <f>ROUND(P137*H137,2)</f>
        <v>0</v>
      </c>
      <c r="BL137" s="17" t="s">
        <v>139</v>
      </c>
      <c r="BM137" s="232" t="s">
        <v>281</v>
      </c>
    </row>
    <row r="138" spans="1:47" s="2" customFormat="1" ht="12">
      <c r="A138" s="38"/>
      <c r="B138" s="39"/>
      <c r="C138" s="40"/>
      <c r="D138" s="234" t="s">
        <v>141</v>
      </c>
      <c r="E138" s="40"/>
      <c r="F138" s="235" t="s">
        <v>282</v>
      </c>
      <c r="G138" s="40"/>
      <c r="H138" s="40"/>
      <c r="I138" s="236"/>
      <c r="J138" s="236"/>
      <c r="K138" s="40"/>
      <c r="L138" s="40"/>
      <c r="M138" s="44"/>
      <c r="N138" s="237"/>
      <c r="O138" s="238"/>
      <c r="P138" s="91"/>
      <c r="Q138" s="91"/>
      <c r="R138" s="91"/>
      <c r="S138" s="91"/>
      <c r="T138" s="91"/>
      <c r="U138" s="91"/>
      <c r="V138" s="91"/>
      <c r="W138" s="91"/>
      <c r="X138" s="91"/>
      <c r="Y138" s="92"/>
      <c r="Z138" s="38"/>
      <c r="AA138" s="38"/>
      <c r="AB138" s="38"/>
      <c r="AC138" s="38"/>
      <c r="AD138" s="38"/>
      <c r="AE138" s="38"/>
      <c r="AT138" s="17" t="s">
        <v>141</v>
      </c>
      <c r="AU138" s="17" t="s">
        <v>88</v>
      </c>
    </row>
    <row r="139" spans="1:47" s="2" customFormat="1" ht="12">
      <c r="A139" s="38"/>
      <c r="B139" s="39"/>
      <c r="C139" s="40"/>
      <c r="D139" s="239" t="s">
        <v>143</v>
      </c>
      <c r="E139" s="40"/>
      <c r="F139" s="240" t="s">
        <v>283</v>
      </c>
      <c r="G139" s="40"/>
      <c r="H139" s="40"/>
      <c r="I139" s="236"/>
      <c r="J139" s="236"/>
      <c r="K139" s="40"/>
      <c r="L139" s="40"/>
      <c r="M139" s="44"/>
      <c r="N139" s="237"/>
      <c r="O139" s="238"/>
      <c r="P139" s="91"/>
      <c r="Q139" s="91"/>
      <c r="R139" s="91"/>
      <c r="S139" s="91"/>
      <c r="T139" s="91"/>
      <c r="U139" s="91"/>
      <c r="V139" s="91"/>
      <c r="W139" s="91"/>
      <c r="X139" s="91"/>
      <c r="Y139" s="92"/>
      <c r="Z139" s="38"/>
      <c r="AA139" s="38"/>
      <c r="AB139" s="38"/>
      <c r="AC139" s="38"/>
      <c r="AD139" s="38"/>
      <c r="AE139" s="38"/>
      <c r="AT139" s="17" t="s">
        <v>143</v>
      </c>
      <c r="AU139" s="17" t="s">
        <v>88</v>
      </c>
    </row>
    <row r="140" spans="1:51" s="13" customFormat="1" ht="12">
      <c r="A140" s="13"/>
      <c r="B140" s="241"/>
      <c r="C140" s="242"/>
      <c r="D140" s="234" t="s">
        <v>145</v>
      </c>
      <c r="E140" s="243" t="s">
        <v>1</v>
      </c>
      <c r="F140" s="244" t="s">
        <v>284</v>
      </c>
      <c r="G140" s="242"/>
      <c r="H140" s="243" t="s">
        <v>1</v>
      </c>
      <c r="I140" s="245"/>
      <c r="J140" s="245"/>
      <c r="K140" s="242"/>
      <c r="L140" s="242"/>
      <c r="M140" s="246"/>
      <c r="N140" s="247"/>
      <c r="O140" s="248"/>
      <c r="P140" s="248"/>
      <c r="Q140" s="248"/>
      <c r="R140" s="248"/>
      <c r="S140" s="248"/>
      <c r="T140" s="248"/>
      <c r="U140" s="248"/>
      <c r="V140" s="248"/>
      <c r="W140" s="248"/>
      <c r="X140" s="248"/>
      <c r="Y140" s="249"/>
      <c r="Z140" s="13"/>
      <c r="AA140" s="13"/>
      <c r="AB140" s="13"/>
      <c r="AC140" s="13"/>
      <c r="AD140" s="13"/>
      <c r="AE140" s="13"/>
      <c r="AT140" s="250" t="s">
        <v>145</v>
      </c>
      <c r="AU140" s="250" t="s">
        <v>88</v>
      </c>
      <c r="AV140" s="13" t="s">
        <v>86</v>
      </c>
      <c r="AW140" s="13" t="s">
        <v>5</v>
      </c>
      <c r="AX140" s="13" t="s">
        <v>78</v>
      </c>
      <c r="AY140" s="250" t="s">
        <v>132</v>
      </c>
    </row>
    <row r="141" spans="1:51" s="13" customFormat="1" ht="12">
      <c r="A141" s="13"/>
      <c r="B141" s="241"/>
      <c r="C141" s="242"/>
      <c r="D141" s="234" t="s">
        <v>145</v>
      </c>
      <c r="E141" s="243" t="s">
        <v>1</v>
      </c>
      <c r="F141" s="244" t="s">
        <v>285</v>
      </c>
      <c r="G141" s="242"/>
      <c r="H141" s="243" t="s">
        <v>1</v>
      </c>
      <c r="I141" s="245"/>
      <c r="J141" s="245"/>
      <c r="K141" s="242"/>
      <c r="L141" s="242"/>
      <c r="M141" s="246"/>
      <c r="N141" s="247"/>
      <c r="O141" s="248"/>
      <c r="P141" s="248"/>
      <c r="Q141" s="248"/>
      <c r="R141" s="248"/>
      <c r="S141" s="248"/>
      <c r="T141" s="248"/>
      <c r="U141" s="248"/>
      <c r="V141" s="248"/>
      <c r="W141" s="248"/>
      <c r="X141" s="248"/>
      <c r="Y141" s="249"/>
      <c r="Z141" s="13"/>
      <c r="AA141" s="13"/>
      <c r="AB141" s="13"/>
      <c r="AC141" s="13"/>
      <c r="AD141" s="13"/>
      <c r="AE141" s="13"/>
      <c r="AT141" s="250" t="s">
        <v>145</v>
      </c>
      <c r="AU141" s="250" t="s">
        <v>88</v>
      </c>
      <c r="AV141" s="13" t="s">
        <v>86</v>
      </c>
      <c r="AW141" s="13" t="s">
        <v>5</v>
      </c>
      <c r="AX141" s="13" t="s">
        <v>78</v>
      </c>
      <c r="AY141" s="250" t="s">
        <v>132</v>
      </c>
    </row>
    <row r="142" spans="1:51" s="14" customFormat="1" ht="12">
      <c r="A142" s="14"/>
      <c r="B142" s="251"/>
      <c r="C142" s="252"/>
      <c r="D142" s="234" t="s">
        <v>145</v>
      </c>
      <c r="E142" s="253" t="s">
        <v>1</v>
      </c>
      <c r="F142" s="254" t="s">
        <v>286</v>
      </c>
      <c r="G142" s="252"/>
      <c r="H142" s="255">
        <v>25</v>
      </c>
      <c r="I142" s="256"/>
      <c r="J142" s="256"/>
      <c r="K142" s="252"/>
      <c r="L142" s="252"/>
      <c r="M142" s="257"/>
      <c r="N142" s="258"/>
      <c r="O142" s="259"/>
      <c r="P142" s="259"/>
      <c r="Q142" s="259"/>
      <c r="R142" s="259"/>
      <c r="S142" s="259"/>
      <c r="T142" s="259"/>
      <c r="U142" s="259"/>
      <c r="V142" s="259"/>
      <c r="W142" s="259"/>
      <c r="X142" s="259"/>
      <c r="Y142" s="260"/>
      <c r="Z142" s="14"/>
      <c r="AA142" s="14"/>
      <c r="AB142" s="14"/>
      <c r="AC142" s="14"/>
      <c r="AD142" s="14"/>
      <c r="AE142" s="14"/>
      <c r="AT142" s="261" t="s">
        <v>145</v>
      </c>
      <c r="AU142" s="261" t="s">
        <v>88</v>
      </c>
      <c r="AV142" s="14" t="s">
        <v>88</v>
      </c>
      <c r="AW142" s="14" t="s">
        <v>5</v>
      </c>
      <c r="AX142" s="14" t="s">
        <v>86</v>
      </c>
      <c r="AY142" s="261" t="s">
        <v>132</v>
      </c>
    </row>
    <row r="143" spans="1:63" s="12" customFormat="1" ht="22.8" customHeight="1">
      <c r="A143" s="12"/>
      <c r="B143" s="203"/>
      <c r="C143" s="204"/>
      <c r="D143" s="205" t="s">
        <v>77</v>
      </c>
      <c r="E143" s="218" t="s">
        <v>88</v>
      </c>
      <c r="F143" s="218" t="s">
        <v>287</v>
      </c>
      <c r="G143" s="204"/>
      <c r="H143" s="204"/>
      <c r="I143" s="207"/>
      <c r="J143" s="207"/>
      <c r="K143" s="219">
        <f>BK143</f>
        <v>0</v>
      </c>
      <c r="L143" s="204"/>
      <c r="M143" s="209"/>
      <c r="N143" s="210"/>
      <c r="O143" s="211"/>
      <c r="P143" s="211"/>
      <c r="Q143" s="212">
        <f>SUM(Q144:Q156)</f>
        <v>0</v>
      </c>
      <c r="R143" s="212">
        <f>SUM(R144:R156)</f>
        <v>0</v>
      </c>
      <c r="S143" s="211"/>
      <c r="T143" s="213">
        <f>SUM(T144:T156)</f>
        <v>0</v>
      </c>
      <c r="U143" s="211"/>
      <c r="V143" s="213">
        <f>SUM(V144:V156)</f>
        <v>3.24893820928</v>
      </c>
      <c r="W143" s="211"/>
      <c r="X143" s="213">
        <f>SUM(X144:X156)</f>
        <v>0</v>
      </c>
      <c r="Y143" s="214"/>
      <c r="Z143" s="12"/>
      <c r="AA143" s="12"/>
      <c r="AB143" s="12"/>
      <c r="AC143" s="12"/>
      <c r="AD143" s="12"/>
      <c r="AE143" s="12"/>
      <c r="AR143" s="215" t="s">
        <v>86</v>
      </c>
      <c r="AT143" s="216" t="s">
        <v>77</v>
      </c>
      <c r="AU143" s="216" t="s">
        <v>86</v>
      </c>
      <c r="AY143" s="215" t="s">
        <v>132</v>
      </c>
      <c r="BK143" s="217">
        <f>SUM(BK144:BK156)</f>
        <v>0</v>
      </c>
    </row>
    <row r="144" spans="1:65" s="2" customFormat="1" ht="24.15" customHeight="1">
      <c r="A144" s="38"/>
      <c r="B144" s="39"/>
      <c r="C144" s="220" t="s">
        <v>139</v>
      </c>
      <c r="D144" s="220" t="s">
        <v>134</v>
      </c>
      <c r="E144" s="221" t="s">
        <v>288</v>
      </c>
      <c r="F144" s="222" t="s">
        <v>289</v>
      </c>
      <c r="G144" s="223" t="s">
        <v>137</v>
      </c>
      <c r="H144" s="224">
        <v>1</v>
      </c>
      <c r="I144" s="225"/>
      <c r="J144" s="225"/>
      <c r="K144" s="226">
        <f>ROUND(P144*H144,2)</f>
        <v>0</v>
      </c>
      <c r="L144" s="222" t="s">
        <v>138</v>
      </c>
      <c r="M144" s="44"/>
      <c r="N144" s="227" t="s">
        <v>1</v>
      </c>
      <c r="O144" s="228" t="s">
        <v>41</v>
      </c>
      <c r="P144" s="229">
        <f>I144+J144</f>
        <v>0</v>
      </c>
      <c r="Q144" s="229">
        <f>ROUND(I144*H144,2)</f>
        <v>0</v>
      </c>
      <c r="R144" s="229">
        <f>ROUND(J144*H144,2)</f>
        <v>0</v>
      </c>
      <c r="S144" s="91"/>
      <c r="T144" s="230">
        <f>S144*H144</f>
        <v>0</v>
      </c>
      <c r="U144" s="230">
        <v>2.301022204</v>
      </c>
      <c r="V144" s="230">
        <f>U144*H144</f>
        <v>2.301022204</v>
      </c>
      <c r="W144" s="230">
        <v>0</v>
      </c>
      <c r="X144" s="230">
        <f>W144*H144</f>
        <v>0</v>
      </c>
      <c r="Y144" s="231" t="s">
        <v>1</v>
      </c>
      <c r="Z144" s="38"/>
      <c r="AA144" s="38"/>
      <c r="AB144" s="38"/>
      <c r="AC144" s="38"/>
      <c r="AD144" s="38"/>
      <c r="AE144" s="38"/>
      <c r="AR144" s="232" t="s">
        <v>139</v>
      </c>
      <c r="AT144" s="232" t="s">
        <v>134</v>
      </c>
      <c r="AU144" s="232" t="s">
        <v>88</v>
      </c>
      <c r="AY144" s="17" t="s">
        <v>132</v>
      </c>
      <c r="BE144" s="233">
        <f>IF(O144="základní",K144,0)</f>
        <v>0</v>
      </c>
      <c r="BF144" s="233">
        <f>IF(O144="snížená",K144,0)</f>
        <v>0</v>
      </c>
      <c r="BG144" s="233">
        <f>IF(O144="zákl. přenesená",K144,0)</f>
        <v>0</v>
      </c>
      <c r="BH144" s="233">
        <f>IF(O144="sníž. přenesená",K144,0)</f>
        <v>0</v>
      </c>
      <c r="BI144" s="233">
        <f>IF(O144="nulová",K144,0)</f>
        <v>0</v>
      </c>
      <c r="BJ144" s="17" t="s">
        <v>86</v>
      </c>
      <c r="BK144" s="233">
        <f>ROUND(P144*H144,2)</f>
        <v>0</v>
      </c>
      <c r="BL144" s="17" t="s">
        <v>139</v>
      </c>
      <c r="BM144" s="232" t="s">
        <v>290</v>
      </c>
    </row>
    <row r="145" spans="1:47" s="2" customFormat="1" ht="12">
      <c r="A145" s="38"/>
      <c r="B145" s="39"/>
      <c r="C145" s="40"/>
      <c r="D145" s="234" t="s">
        <v>141</v>
      </c>
      <c r="E145" s="40"/>
      <c r="F145" s="235" t="s">
        <v>291</v>
      </c>
      <c r="G145" s="40"/>
      <c r="H145" s="40"/>
      <c r="I145" s="236"/>
      <c r="J145" s="236"/>
      <c r="K145" s="40"/>
      <c r="L145" s="40"/>
      <c r="M145" s="44"/>
      <c r="N145" s="237"/>
      <c r="O145" s="238"/>
      <c r="P145" s="91"/>
      <c r="Q145" s="91"/>
      <c r="R145" s="91"/>
      <c r="S145" s="91"/>
      <c r="T145" s="91"/>
      <c r="U145" s="91"/>
      <c r="V145" s="91"/>
      <c r="W145" s="91"/>
      <c r="X145" s="91"/>
      <c r="Y145" s="92"/>
      <c r="Z145" s="38"/>
      <c r="AA145" s="38"/>
      <c r="AB145" s="38"/>
      <c r="AC145" s="38"/>
      <c r="AD145" s="38"/>
      <c r="AE145" s="38"/>
      <c r="AT145" s="17" t="s">
        <v>141</v>
      </c>
      <c r="AU145" s="17" t="s">
        <v>88</v>
      </c>
    </row>
    <row r="146" spans="1:47" s="2" customFormat="1" ht="12">
      <c r="A146" s="38"/>
      <c r="B146" s="39"/>
      <c r="C146" s="40"/>
      <c r="D146" s="239" t="s">
        <v>143</v>
      </c>
      <c r="E146" s="40"/>
      <c r="F146" s="240" t="s">
        <v>292</v>
      </c>
      <c r="G146" s="40"/>
      <c r="H146" s="40"/>
      <c r="I146" s="236"/>
      <c r="J146" s="236"/>
      <c r="K146" s="40"/>
      <c r="L146" s="40"/>
      <c r="M146" s="44"/>
      <c r="N146" s="237"/>
      <c r="O146" s="238"/>
      <c r="P146" s="91"/>
      <c r="Q146" s="91"/>
      <c r="R146" s="91"/>
      <c r="S146" s="91"/>
      <c r="T146" s="91"/>
      <c r="U146" s="91"/>
      <c r="V146" s="91"/>
      <c r="W146" s="91"/>
      <c r="X146" s="91"/>
      <c r="Y146" s="92"/>
      <c r="Z146" s="38"/>
      <c r="AA146" s="38"/>
      <c r="AB146" s="38"/>
      <c r="AC146" s="38"/>
      <c r="AD146" s="38"/>
      <c r="AE146" s="38"/>
      <c r="AT146" s="17" t="s">
        <v>143</v>
      </c>
      <c r="AU146" s="17" t="s">
        <v>88</v>
      </c>
    </row>
    <row r="147" spans="1:51" s="13" customFormat="1" ht="12">
      <c r="A147" s="13"/>
      <c r="B147" s="241"/>
      <c r="C147" s="242"/>
      <c r="D147" s="234" t="s">
        <v>145</v>
      </c>
      <c r="E147" s="243" t="s">
        <v>1</v>
      </c>
      <c r="F147" s="244" t="s">
        <v>293</v>
      </c>
      <c r="G147" s="242"/>
      <c r="H147" s="243" t="s">
        <v>1</v>
      </c>
      <c r="I147" s="245"/>
      <c r="J147" s="245"/>
      <c r="K147" s="242"/>
      <c r="L147" s="242"/>
      <c r="M147" s="246"/>
      <c r="N147" s="247"/>
      <c r="O147" s="248"/>
      <c r="P147" s="248"/>
      <c r="Q147" s="248"/>
      <c r="R147" s="248"/>
      <c r="S147" s="248"/>
      <c r="T147" s="248"/>
      <c r="U147" s="248"/>
      <c r="V147" s="248"/>
      <c r="W147" s="248"/>
      <c r="X147" s="248"/>
      <c r="Y147" s="249"/>
      <c r="Z147" s="13"/>
      <c r="AA147" s="13"/>
      <c r="AB147" s="13"/>
      <c r="AC147" s="13"/>
      <c r="AD147" s="13"/>
      <c r="AE147" s="13"/>
      <c r="AT147" s="250" t="s">
        <v>145</v>
      </c>
      <c r="AU147" s="250" t="s">
        <v>88</v>
      </c>
      <c r="AV147" s="13" t="s">
        <v>86</v>
      </c>
      <c r="AW147" s="13" t="s">
        <v>5</v>
      </c>
      <c r="AX147" s="13" t="s">
        <v>78</v>
      </c>
      <c r="AY147" s="250" t="s">
        <v>132</v>
      </c>
    </row>
    <row r="148" spans="1:51" s="14" customFormat="1" ht="12">
      <c r="A148" s="14"/>
      <c r="B148" s="251"/>
      <c r="C148" s="252"/>
      <c r="D148" s="234" t="s">
        <v>145</v>
      </c>
      <c r="E148" s="253" t="s">
        <v>1</v>
      </c>
      <c r="F148" s="254" t="s">
        <v>294</v>
      </c>
      <c r="G148" s="252"/>
      <c r="H148" s="255">
        <v>1</v>
      </c>
      <c r="I148" s="256"/>
      <c r="J148" s="256"/>
      <c r="K148" s="252"/>
      <c r="L148" s="252"/>
      <c r="M148" s="257"/>
      <c r="N148" s="258"/>
      <c r="O148" s="259"/>
      <c r="P148" s="259"/>
      <c r="Q148" s="259"/>
      <c r="R148" s="259"/>
      <c r="S148" s="259"/>
      <c r="T148" s="259"/>
      <c r="U148" s="259"/>
      <c r="V148" s="259"/>
      <c r="W148" s="259"/>
      <c r="X148" s="259"/>
      <c r="Y148" s="260"/>
      <c r="Z148" s="14"/>
      <c r="AA148" s="14"/>
      <c r="AB148" s="14"/>
      <c r="AC148" s="14"/>
      <c r="AD148" s="14"/>
      <c r="AE148" s="14"/>
      <c r="AT148" s="261" t="s">
        <v>145</v>
      </c>
      <c r="AU148" s="261" t="s">
        <v>88</v>
      </c>
      <c r="AV148" s="14" t="s">
        <v>88</v>
      </c>
      <c r="AW148" s="14" t="s">
        <v>5</v>
      </c>
      <c r="AX148" s="14" t="s">
        <v>86</v>
      </c>
      <c r="AY148" s="261" t="s">
        <v>132</v>
      </c>
    </row>
    <row r="149" spans="1:65" s="2" customFormat="1" ht="33" customHeight="1">
      <c r="A149" s="38"/>
      <c r="B149" s="39"/>
      <c r="C149" s="220" t="s">
        <v>201</v>
      </c>
      <c r="D149" s="220" t="s">
        <v>134</v>
      </c>
      <c r="E149" s="221" t="s">
        <v>295</v>
      </c>
      <c r="F149" s="222" t="s">
        <v>296</v>
      </c>
      <c r="G149" s="223" t="s">
        <v>237</v>
      </c>
      <c r="H149" s="224">
        <v>1.272</v>
      </c>
      <c r="I149" s="225"/>
      <c r="J149" s="225"/>
      <c r="K149" s="226">
        <f>ROUND(P149*H149,2)</f>
        <v>0</v>
      </c>
      <c r="L149" s="222" t="s">
        <v>138</v>
      </c>
      <c r="M149" s="44"/>
      <c r="N149" s="227" t="s">
        <v>1</v>
      </c>
      <c r="O149" s="228" t="s">
        <v>41</v>
      </c>
      <c r="P149" s="229">
        <f>I149+J149</f>
        <v>0</v>
      </c>
      <c r="Q149" s="229">
        <f>ROUND(I149*H149,2)</f>
        <v>0</v>
      </c>
      <c r="R149" s="229">
        <f>ROUND(J149*H149,2)</f>
        <v>0</v>
      </c>
      <c r="S149" s="91"/>
      <c r="T149" s="230">
        <f>S149*H149</f>
        <v>0</v>
      </c>
      <c r="U149" s="230">
        <v>0.73403774</v>
      </c>
      <c r="V149" s="230">
        <f>U149*H149</f>
        <v>0.93369600528</v>
      </c>
      <c r="W149" s="230">
        <v>0</v>
      </c>
      <c r="X149" s="230">
        <f>W149*H149</f>
        <v>0</v>
      </c>
      <c r="Y149" s="231" t="s">
        <v>1</v>
      </c>
      <c r="Z149" s="38"/>
      <c r="AA149" s="38"/>
      <c r="AB149" s="38"/>
      <c r="AC149" s="38"/>
      <c r="AD149" s="38"/>
      <c r="AE149" s="38"/>
      <c r="AR149" s="232" t="s">
        <v>139</v>
      </c>
      <c r="AT149" s="232" t="s">
        <v>134</v>
      </c>
      <c r="AU149" s="232" t="s">
        <v>88</v>
      </c>
      <c r="AY149" s="17" t="s">
        <v>132</v>
      </c>
      <c r="BE149" s="233">
        <f>IF(O149="základní",K149,0)</f>
        <v>0</v>
      </c>
      <c r="BF149" s="233">
        <f>IF(O149="snížená",K149,0)</f>
        <v>0</v>
      </c>
      <c r="BG149" s="233">
        <f>IF(O149="zákl. přenesená",K149,0)</f>
        <v>0</v>
      </c>
      <c r="BH149" s="233">
        <f>IF(O149="sníž. přenesená",K149,0)</f>
        <v>0</v>
      </c>
      <c r="BI149" s="233">
        <f>IF(O149="nulová",K149,0)</f>
        <v>0</v>
      </c>
      <c r="BJ149" s="17" t="s">
        <v>86</v>
      </c>
      <c r="BK149" s="233">
        <f>ROUND(P149*H149,2)</f>
        <v>0</v>
      </c>
      <c r="BL149" s="17" t="s">
        <v>139</v>
      </c>
      <c r="BM149" s="232" t="s">
        <v>297</v>
      </c>
    </row>
    <row r="150" spans="1:47" s="2" customFormat="1" ht="12">
      <c r="A150" s="38"/>
      <c r="B150" s="39"/>
      <c r="C150" s="40"/>
      <c r="D150" s="234" t="s">
        <v>141</v>
      </c>
      <c r="E150" s="40"/>
      <c r="F150" s="235" t="s">
        <v>298</v>
      </c>
      <c r="G150" s="40"/>
      <c r="H150" s="40"/>
      <c r="I150" s="236"/>
      <c r="J150" s="236"/>
      <c r="K150" s="40"/>
      <c r="L150" s="40"/>
      <c r="M150" s="44"/>
      <c r="N150" s="237"/>
      <c r="O150" s="238"/>
      <c r="P150" s="91"/>
      <c r="Q150" s="91"/>
      <c r="R150" s="91"/>
      <c r="S150" s="91"/>
      <c r="T150" s="91"/>
      <c r="U150" s="91"/>
      <c r="V150" s="91"/>
      <c r="W150" s="91"/>
      <c r="X150" s="91"/>
      <c r="Y150" s="92"/>
      <c r="Z150" s="38"/>
      <c r="AA150" s="38"/>
      <c r="AB150" s="38"/>
      <c r="AC150" s="38"/>
      <c r="AD150" s="38"/>
      <c r="AE150" s="38"/>
      <c r="AT150" s="17" t="s">
        <v>141</v>
      </c>
      <c r="AU150" s="17" t="s">
        <v>88</v>
      </c>
    </row>
    <row r="151" spans="1:47" s="2" customFormat="1" ht="12">
      <c r="A151" s="38"/>
      <c r="B151" s="39"/>
      <c r="C151" s="40"/>
      <c r="D151" s="239" t="s">
        <v>143</v>
      </c>
      <c r="E151" s="40"/>
      <c r="F151" s="240" t="s">
        <v>299</v>
      </c>
      <c r="G151" s="40"/>
      <c r="H151" s="40"/>
      <c r="I151" s="236"/>
      <c r="J151" s="236"/>
      <c r="K151" s="40"/>
      <c r="L151" s="40"/>
      <c r="M151" s="44"/>
      <c r="N151" s="237"/>
      <c r="O151" s="238"/>
      <c r="P151" s="91"/>
      <c r="Q151" s="91"/>
      <c r="R151" s="91"/>
      <c r="S151" s="91"/>
      <c r="T151" s="91"/>
      <c r="U151" s="91"/>
      <c r="V151" s="91"/>
      <c r="W151" s="91"/>
      <c r="X151" s="91"/>
      <c r="Y151" s="92"/>
      <c r="Z151" s="38"/>
      <c r="AA151" s="38"/>
      <c r="AB151" s="38"/>
      <c r="AC151" s="38"/>
      <c r="AD151" s="38"/>
      <c r="AE151" s="38"/>
      <c r="AT151" s="17" t="s">
        <v>143</v>
      </c>
      <c r="AU151" s="17" t="s">
        <v>88</v>
      </c>
    </row>
    <row r="152" spans="1:51" s="13" customFormat="1" ht="12">
      <c r="A152" s="13"/>
      <c r="B152" s="241"/>
      <c r="C152" s="242"/>
      <c r="D152" s="234" t="s">
        <v>145</v>
      </c>
      <c r="E152" s="243" t="s">
        <v>1</v>
      </c>
      <c r="F152" s="244" t="s">
        <v>300</v>
      </c>
      <c r="G152" s="242"/>
      <c r="H152" s="243" t="s">
        <v>1</v>
      </c>
      <c r="I152" s="245"/>
      <c r="J152" s="245"/>
      <c r="K152" s="242"/>
      <c r="L152" s="242"/>
      <c r="M152" s="246"/>
      <c r="N152" s="247"/>
      <c r="O152" s="248"/>
      <c r="P152" s="248"/>
      <c r="Q152" s="248"/>
      <c r="R152" s="248"/>
      <c r="S152" s="248"/>
      <c r="T152" s="248"/>
      <c r="U152" s="248"/>
      <c r="V152" s="248"/>
      <c r="W152" s="248"/>
      <c r="X152" s="248"/>
      <c r="Y152" s="249"/>
      <c r="Z152" s="13"/>
      <c r="AA152" s="13"/>
      <c r="AB152" s="13"/>
      <c r="AC152" s="13"/>
      <c r="AD152" s="13"/>
      <c r="AE152" s="13"/>
      <c r="AT152" s="250" t="s">
        <v>145</v>
      </c>
      <c r="AU152" s="250" t="s">
        <v>88</v>
      </c>
      <c r="AV152" s="13" t="s">
        <v>86</v>
      </c>
      <c r="AW152" s="13" t="s">
        <v>5</v>
      </c>
      <c r="AX152" s="13" t="s">
        <v>78</v>
      </c>
      <c r="AY152" s="250" t="s">
        <v>132</v>
      </c>
    </row>
    <row r="153" spans="1:51" s="14" customFormat="1" ht="12">
      <c r="A153" s="14"/>
      <c r="B153" s="251"/>
      <c r="C153" s="252"/>
      <c r="D153" s="234" t="s">
        <v>145</v>
      </c>
      <c r="E153" s="253" t="s">
        <v>1</v>
      </c>
      <c r="F153" s="254" t="s">
        <v>301</v>
      </c>
      <c r="G153" s="252"/>
      <c r="H153" s="255">
        <v>1.272</v>
      </c>
      <c r="I153" s="256"/>
      <c r="J153" s="256"/>
      <c r="K153" s="252"/>
      <c r="L153" s="252"/>
      <c r="M153" s="257"/>
      <c r="N153" s="258"/>
      <c r="O153" s="259"/>
      <c r="P153" s="259"/>
      <c r="Q153" s="259"/>
      <c r="R153" s="259"/>
      <c r="S153" s="259"/>
      <c r="T153" s="259"/>
      <c r="U153" s="259"/>
      <c r="V153" s="259"/>
      <c r="W153" s="259"/>
      <c r="X153" s="259"/>
      <c r="Y153" s="260"/>
      <c r="Z153" s="14"/>
      <c r="AA153" s="14"/>
      <c r="AB153" s="14"/>
      <c r="AC153" s="14"/>
      <c r="AD153" s="14"/>
      <c r="AE153" s="14"/>
      <c r="AT153" s="261" t="s">
        <v>145</v>
      </c>
      <c r="AU153" s="261" t="s">
        <v>88</v>
      </c>
      <c r="AV153" s="14" t="s">
        <v>88</v>
      </c>
      <c r="AW153" s="14" t="s">
        <v>5</v>
      </c>
      <c r="AX153" s="14" t="s">
        <v>86</v>
      </c>
      <c r="AY153" s="261" t="s">
        <v>132</v>
      </c>
    </row>
    <row r="154" spans="1:65" s="2" customFormat="1" ht="21.75" customHeight="1">
      <c r="A154" s="38"/>
      <c r="B154" s="39"/>
      <c r="C154" s="274" t="s">
        <v>212</v>
      </c>
      <c r="D154" s="274" t="s">
        <v>234</v>
      </c>
      <c r="E154" s="275" t="s">
        <v>302</v>
      </c>
      <c r="F154" s="276" t="s">
        <v>303</v>
      </c>
      <c r="G154" s="277" t="s">
        <v>304</v>
      </c>
      <c r="H154" s="278">
        <v>6</v>
      </c>
      <c r="I154" s="279"/>
      <c r="J154" s="280"/>
      <c r="K154" s="281">
        <f>ROUND(P154*H154,2)</f>
        <v>0</v>
      </c>
      <c r="L154" s="276" t="s">
        <v>1</v>
      </c>
      <c r="M154" s="282"/>
      <c r="N154" s="283" t="s">
        <v>1</v>
      </c>
      <c r="O154" s="228" t="s">
        <v>41</v>
      </c>
      <c r="P154" s="229">
        <f>I154+J154</f>
        <v>0</v>
      </c>
      <c r="Q154" s="229">
        <f>ROUND(I154*H154,2)</f>
        <v>0</v>
      </c>
      <c r="R154" s="229">
        <f>ROUND(J154*H154,2)</f>
        <v>0</v>
      </c>
      <c r="S154" s="91"/>
      <c r="T154" s="230">
        <f>S154*H154</f>
        <v>0</v>
      </c>
      <c r="U154" s="230">
        <v>0.00237</v>
      </c>
      <c r="V154" s="230">
        <f>U154*H154</f>
        <v>0.01422</v>
      </c>
      <c r="W154" s="230">
        <v>0</v>
      </c>
      <c r="X154" s="230">
        <f>W154*H154</f>
        <v>0</v>
      </c>
      <c r="Y154" s="231" t="s">
        <v>1</v>
      </c>
      <c r="Z154" s="38"/>
      <c r="AA154" s="38"/>
      <c r="AB154" s="38"/>
      <c r="AC154" s="38"/>
      <c r="AD154" s="38"/>
      <c r="AE154" s="38"/>
      <c r="AR154" s="232" t="s">
        <v>305</v>
      </c>
      <c r="AT154" s="232" t="s">
        <v>234</v>
      </c>
      <c r="AU154" s="232" t="s">
        <v>88</v>
      </c>
      <c r="AY154" s="17" t="s">
        <v>132</v>
      </c>
      <c r="BE154" s="233">
        <f>IF(O154="základní",K154,0)</f>
        <v>0</v>
      </c>
      <c r="BF154" s="233">
        <f>IF(O154="snížená",K154,0)</f>
        <v>0</v>
      </c>
      <c r="BG154" s="233">
        <f>IF(O154="zákl. přenesená",K154,0)</f>
        <v>0</v>
      </c>
      <c r="BH154" s="233">
        <f>IF(O154="sníž. přenesená",K154,0)</f>
        <v>0</v>
      </c>
      <c r="BI154" s="233">
        <f>IF(O154="nulová",K154,0)</f>
        <v>0</v>
      </c>
      <c r="BJ154" s="17" t="s">
        <v>86</v>
      </c>
      <c r="BK154" s="233">
        <f>ROUND(P154*H154,2)</f>
        <v>0</v>
      </c>
      <c r="BL154" s="17" t="s">
        <v>306</v>
      </c>
      <c r="BM154" s="232" t="s">
        <v>307</v>
      </c>
    </row>
    <row r="155" spans="1:47" s="2" customFormat="1" ht="12">
      <c r="A155" s="38"/>
      <c r="B155" s="39"/>
      <c r="C155" s="40"/>
      <c r="D155" s="234" t="s">
        <v>141</v>
      </c>
      <c r="E155" s="40"/>
      <c r="F155" s="235" t="s">
        <v>308</v>
      </c>
      <c r="G155" s="40"/>
      <c r="H155" s="40"/>
      <c r="I155" s="236"/>
      <c r="J155" s="236"/>
      <c r="K155" s="40"/>
      <c r="L155" s="40"/>
      <c r="M155" s="44"/>
      <c r="N155" s="237"/>
      <c r="O155" s="238"/>
      <c r="P155" s="91"/>
      <c r="Q155" s="91"/>
      <c r="R155" s="91"/>
      <c r="S155" s="91"/>
      <c r="T155" s="91"/>
      <c r="U155" s="91"/>
      <c r="V155" s="91"/>
      <c r="W155" s="91"/>
      <c r="X155" s="91"/>
      <c r="Y155" s="92"/>
      <c r="Z155" s="38"/>
      <c r="AA155" s="38"/>
      <c r="AB155" s="38"/>
      <c r="AC155" s="38"/>
      <c r="AD155" s="38"/>
      <c r="AE155" s="38"/>
      <c r="AT155" s="17" t="s">
        <v>141</v>
      </c>
      <c r="AU155" s="17" t="s">
        <v>88</v>
      </c>
    </row>
    <row r="156" spans="1:51" s="14" customFormat="1" ht="12">
      <c r="A156" s="14"/>
      <c r="B156" s="251"/>
      <c r="C156" s="252"/>
      <c r="D156" s="234" t="s">
        <v>145</v>
      </c>
      <c r="E156" s="253" t="s">
        <v>1</v>
      </c>
      <c r="F156" s="254" t="s">
        <v>212</v>
      </c>
      <c r="G156" s="252"/>
      <c r="H156" s="255">
        <v>6</v>
      </c>
      <c r="I156" s="256"/>
      <c r="J156" s="256"/>
      <c r="K156" s="252"/>
      <c r="L156" s="252"/>
      <c r="M156" s="257"/>
      <c r="N156" s="258"/>
      <c r="O156" s="259"/>
      <c r="P156" s="259"/>
      <c r="Q156" s="259"/>
      <c r="R156" s="259"/>
      <c r="S156" s="259"/>
      <c r="T156" s="259"/>
      <c r="U156" s="259"/>
      <c r="V156" s="259"/>
      <c r="W156" s="259"/>
      <c r="X156" s="259"/>
      <c r="Y156" s="260"/>
      <c r="Z156" s="14"/>
      <c r="AA156" s="14"/>
      <c r="AB156" s="14"/>
      <c r="AC156" s="14"/>
      <c r="AD156" s="14"/>
      <c r="AE156" s="14"/>
      <c r="AT156" s="261" t="s">
        <v>145</v>
      </c>
      <c r="AU156" s="261" t="s">
        <v>88</v>
      </c>
      <c r="AV156" s="14" t="s">
        <v>88</v>
      </c>
      <c r="AW156" s="14" t="s">
        <v>5</v>
      </c>
      <c r="AX156" s="14" t="s">
        <v>86</v>
      </c>
      <c r="AY156" s="261" t="s">
        <v>132</v>
      </c>
    </row>
    <row r="157" spans="1:63" s="12" customFormat="1" ht="25.9" customHeight="1">
      <c r="A157" s="12"/>
      <c r="B157" s="203"/>
      <c r="C157" s="204"/>
      <c r="D157" s="205" t="s">
        <v>77</v>
      </c>
      <c r="E157" s="206" t="s">
        <v>309</v>
      </c>
      <c r="F157" s="206" t="s">
        <v>310</v>
      </c>
      <c r="G157" s="204"/>
      <c r="H157" s="204"/>
      <c r="I157" s="207"/>
      <c r="J157" s="207"/>
      <c r="K157" s="208">
        <f>BK157</f>
        <v>0</v>
      </c>
      <c r="L157" s="204"/>
      <c r="M157" s="209"/>
      <c r="N157" s="210"/>
      <c r="O157" s="211"/>
      <c r="P157" s="211"/>
      <c r="Q157" s="212">
        <f>Q158+Q166+Q235</f>
        <v>0</v>
      </c>
      <c r="R157" s="212">
        <f>R158+R166+R235</f>
        <v>0</v>
      </c>
      <c r="S157" s="211"/>
      <c r="T157" s="213">
        <f>T158+T166+T235</f>
        <v>0</v>
      </c>
      <c r="U157" s="211"/>
      <c r="V157" s="213">
        <f>V158+V166+V235</f>
        <v>3.1383252243400004</v>
      </c>
      <c r="W157" s="211"/>
      <c r="X157" s="213">
        <f>X158+X166+X235</f>
        <v>0</v>
      </c>
      <c r="Y157" s="214"/>
      <c r="Z157" s="12"/>
      <c r="AA157" s="12"/>
      <c r="AB157" s="12"/>
      <c r="AC157" s="12"/>
      <c r="AD157" s="12"/>
      <c r="AE157" s="12"/>
      <c r="AR157" s="215" t="s">
        <v>88</v>
      </c>
      <c r="AT157" s="216" t="s">
        <v>77</v>
      </c>
      <c r="AU157" s="216" t="s">
        <v>78</v>
      </c>
      <c r="AY157" s="215" t="s">
        <v>132</v>
      </c>
      <c r="BK157" s="217">
        <f>BK158+BK166+BK235</f>
        <v>0</v>
      </c>
    </row>
    <row r="158" spans="1:63" s="12" customFormat="1" ht="22.8" customHeight="1">
      <c r="A158" s="12"/>
      <c r="B158" s="203"/>
      <c r="C158" s="204"/>
      <c r="D158" s="205" t="s">
        <v>77</v>
      </c>
      <c r="E158" s="218" t="s">
        <v>311</v>
      </c>
      <c r="F158" s="218" t="s">
        <v>312</v>
      </c>
      <c r="G158" s="204"/>
      <c r="H158" s="204"/>
      <c r="I158" s="207"/>
      <c r="J158" s="207"/>
      <c r="K158" s="219">
        <f>BK158</f>
        <v>0</v>
      </c>
      <c r="L158" s="204"/>
      <c r="M158" s="209"/>
      <c r="N158" s="210"/>
      <c r="O158" s="211"/>
      <c r="P158" s="211"/>
      <c r="Q158" s="212">
        <f>SUM(Q159:Q165)</f>
        <v>0</v>
      </c>
      <c r="R158" s="212">
        <f>SUM(R159:R165)</f>
        <v>0</v>
      </c>
      <c r="S158" s="211"/>
      <c r="T158" s="213">
        <f>SUM(T159:T165)</f>
        <v>0</v>
      </c>
      <c r="U158" s="211"/>
      <c r="V158" s="213">
        <f>SUM(V159:V165)</f>
        <v>0.0025245</v>
      </c>
      <c r="W158" s="211"/>
      <c r="X158" s="213">
        <f>SUM(X159:X165)</f>
        <v>0</v>
      </c>
      <c r="Y158" s="214"/>
      <c r="Z158" s="12"/>
      <c r="AA158" s="12"/>
      <c r="AB158" s="12"/>
      <c r="AC158" s="12"/>
      <c r="AD158" s="12"/>
      <c r="AE158" s="12"/>
      <c r="AR158" s="215" t="s">
        <v>88</v>
      </c>
      <c r="AT158" s="216" t="s">
        <v>77</v>
      </c>
      <c r="AU158" s="216" t="s">
        <v>86</v>
      </c>
      <c r="AY158" s="215" t="s">
        <v>132</v>
      </c>
      <c r="BK158" s="217">
        <f>SUM(BK159:BK165)</f>
        <v>0</v>
      </c>
    </row>
    <row r="159" spans="1:65" s="2" customFormat="1" ht="24.15" customHeight="1">
      <c r="A159" s="38"/>
      <c r="B159" s="39"/>
      <c r="C159" s="220" t="s">
        <v>222</v>
      </c>
      <c r="D159" s="220" t="s">
        <v>134</v>
      </c>
      <c r="E159" s="221" t="s">
        <v>313</v>
      </c>
      <c r="F159" s="222" t="s">
        <v>314</v>
      </c>
      <c r="G159" s="223" t="s">
        <v>237</v>
      </c>
      <c r="H159" s="224">
        <v>0.51</v>
      </c>
      <c r="I159" s="225"/>
      <c r="J159" s="225"/>
      <c r="K159" s="226">
        <f>ROUND(P159*H159,2)</f>
        <v>0</v>
      </c>
      <c r="L159" s="222" t="s">
        <v>138</v>
      </c>
      <c r="M159" s="44"/>
      <c r="N159" s="227" t="s">
        <v>1</v>
      </c>
      <c r="O159" s="228" t="s">
        <v>41</v>
      </c>
      <c r="P159" s="229">
        <f>I159+J159</f>
        <v>0</v>
      </c>
      <c r="Q159" s="229">
        <f>ROUND(I159*H159,2)</f>
        <v>0</v>
      </c>
      <c r="R159" s="229">
        <f>ROUND(J159*H159,2)</f>
        <v>0</v>
      </c>
      <c r="S159" s="91"/>
      <c r="T159" s="230">
        <f>S159*H159</f>
        <v>0</v>
      </c>
      <c r="U159" s="230">
        <v>0.00015</v>
      </c>
      <c r="V159" s="230">
        <f>U159*H159</f>
        <v>7.649999999999999E-05</v>
      </c>
      <c r="W159" s="230">
        <v>0</v>
      </c>
      <c r="X159" s="230">
        <f>W159*H159</f>
        <v>0</v>
      </c>
      <c r="Y159" s="231" t="s">
        <v>1</v>
      </c>
      <c r="Z159" s="38"/>
      <c r="AA159" s="38"/>
      <c r="AB159" s="38"/>
      <c r="AC159" s="38"/>
      <c r="AD159" s="38"/>
      <c r="AE159" s="38"/>
      <c r="AR159" s="232" t="s">
        <v>306</v>
      </c>
      <c r="AT159" s="232" t="s">
        <v>134</v>
      </c>
      <c r="AU159" s="232" t="s">
        <v>88</v>
      </c>
      <c r="AY159" s="17" t="s">
        <v>132</v>
      </c>
      <c r="BE159" s="233">
        <f>IF(O159="základní",K159,0)</f>
        <v>0</v>
      </c>
      <c r="BF159" s="233">
        <f>IF(O159="snížená",K159,0)</f>
        <v>0</v>
      </c>
      <c r="BG159" s="233">
        <f>IF(O159="zákl. přenesená",K159,0)</f>
        <v>0</v>
      </c>
      <c r="BH159" s="233">
        <f>IF(O159="sníž. přenesená",K159,0)</f>
        <v>0</v>
      </c>
      <c r="BI159" s="233">
        <f>IF(O159="nulová",K159,0)</f>
        <v>0</v>
      </c>
      <c r="BJ159" s="17" t="s">
        <v>86</v>
      </c>
      <c r="BK159" s="233">
        <f>ROUND(P159*H159,2)</f>
        <v>0</v>
      </c>
      <c r="BL159" s="17" t="s">
        <v>306</v>
      </c>
      <c r="BM159" s="232" t="s">
        <v>315</v>
      </c>
    </row>
    <row r="160" spans="1:47" s="2" customFormat="1" ht="12">
      <c r="A160" s="38"/>
      <c r="B160" s="39"/>
      <c r="C160" s="40"/>
      <c r="D160" s="234" t="s">
        <v>141</v>
      </c>
      <c r="E160" s="40"/>
      <c r="F160" s="235" t="s">
        <v>316</v>
      </c>
      <c r="G160" s="40"/>
      <c r="H160" s="40"/>
      <c r="I160" s="236"/>
      <c r="J160" s="236"/>
      <c r="K160" s="40"/>
      <c r="L160" s="40"/>
      <c r="M160" s="44"/>
      <c r="N160" s="237"/>
      <c r="O160" s="238"/>
      <c r="P160" s="91"/>
      <c r="Q160" s="91"/>
      <c r="R160" s="91"/>
      <c r="S160" s="91"/>
      <c r="T160" s="91"/>
      <c r="U160" s="91"/>
      <c r="V160" s="91"/>
      <c r="W160" s="91"/>
      <c r="X160" s="91"/>
      <c r="Y160" s="92"/>
      <c r="Z160" s="38"/>
      <c r="AA160" s="38"/>
      <c r="AB160" s="38"/>
      <c r="AC160" s="38"/>
      <c r="AD160" s="38"/>
      <c r="AE160" s="38"/>
      <c r="AT160" s="17" t="s">
        <v>141</v>
      </c>
      <c r="AU160" s="17" t="s">
        <v>88</v>
      </c>
    </row>
    <row r="161" spans="1:47" s="2" customFormat="1" ht="12">
      <c r="A161" s="38"/>
      <c r="B161" s="39"/>
      <c r="C161" s="40"/>
      <c r="D161" s="239" t="s">
        <v>143</v>
      </c>
      <c r="E161" s="40"/>
      <c r="F161" s="240" t="s">
        <v>317</v>
      </c>
      <c r="G161" s="40"/>
      <c r="H161" s="40"/>
      <c r="I161" s="236"/>
      <c r="J161" s="236"/>
      <c r="K161" s="40"/>
      <c r="L161" s="40"/>
      <c r="M161" s="44"/>
      <c r="N161" s="237"/>
      <c r="O161" s="238"/>
      <c r="P161" s="91"/>
      <c r="Q161" s="91"/>
      <c r="R161" s="91"/>
      <c r="S161" s="91"/>
      <c r="T161" s="91"/>
      <c r="U161" s="91"/>
      <c r="V161" s="91"/>
      <c r="W161" s="91"/>
      <c r="X161" s="91"/>
      <c r="Y161" s="92"/>
      <c r="Z161" s="38"/>
      <c r="AA161" s="38"/>
      <c r="AB161" s="38"/>
      <c r="AC161" s="38"/>
      <c r="AD161" s="38"/>
      <c r="AE161" s="38"/>
      <c r="AT161" s="17" t="s">
        <v>143</v>
      </c>
      <c r="AU161" s="17" t="s">
        <v>88</v>
      </c>
    </row>
    <row r="162" spans="1:51" s="14" customFormat="1" ht="12">
      <c r="A162" s="14"/>
      <c r="B162" s="251"/>
      <c r="C162" s="252"/>
      <c r="D162" s="234" t="s">
        <v>145</v>
      </c>
      <c r="E162" s="253" t="s">
        <v>1</v>
      </c>
      <c r="F162" s="254" t="s">
        <v>318</v>
      </c>
      <c r="G162" s="252"/>
      <c r="H162" s="255">
        <v>0.51</v>
      </c>
      <c r="I162" s="256"/>
      <c r="J162" s="256"/>
      <c r="K162" s="252"/>
      <c r="L162" s="252"/>
      <c r="M162" s="257"/>
      <c r="N162" s="258"/>
      <c r="O162" s="259"/>
      <c r="P162" s="259"/>
      <c r="Q162" s="259"/>
      <c r="R162" s="259"/>
      <c r="S162" s="259"/>
      <c r="T162" s="259"/>
      <c r="U162" s="259"/>
      <c r="V162" s="259"/>
      <c r="W162" s="259"/>
      <c r="X162" s="259"/>
      <c r="Y162" s="260"/>
      <c r="Z162" s="14"/>
      <c r="AA162" s="14"/>
      <c r="AB162" s="14"/>
      <c r="AC162" s="14"/>
      <c r="AD162" s="14"/>
      <c r="AE162" s="14"/>
      <c r="AT162" s="261" t="s">
        <v>145</v>
      </c>
      <c r="AU162" s="261" t="s">
        <v>88</v>
      </c>
      <c r="AV162" s="14" t="s">
        <v>88</v>
      </c>
      <c r="AW162" s="14" t="s">
        <v>5</v>
      </c>
      <c r="AX162" s="14" t="s">
        <v>86</v>
      </c>
      <c r="AY162" s="261" t="s">
        <v>132</v>
      </c>
    </row>
    <row r="163" spans="1:65" s="2" customFormat="1" ht="16.5" customHeight="1">
      <c r="A163" s="38"/>
      <c r="B163" s="39"/>
      <c r="C163" s="274" t="s">
        <v>233</v>
      </c>
      <c r="D163" s="274" t="s">
        <v>234</v>
      </c>
      <c r="E163" s="275" t="s">
        <v>319</v>
      </c>
      <c r="F163" s="276" t="s">
        <v>320</v>
      </c>
      <c r="G163" s="277" t="s">
        <v>237</v>
      </c>
      <c r="H163" s="278">
        <v>0.51</v>
      </c>
      <c r="I163" s="279"/>
      <c r="J163" s="280"/>
      <c r="K163" s="281">
        <f>ROUND(P163*H163,2)</f>
        <v>0</v>
      </c>
      <c r="L163" s="276" t="s">
        <v>1</v>
      </c>
      <c r="M163" s="282"/>
      <c r="N163" s="283" t="s">
        <v>1</v>
      </c>
      <c r="O163" s="228" t="s">
        <v>41</v>
      </c>
      <c r="P163" s="229">
        <f>I163+J163</f>
        <v>0</v>
      </c>
      <c r="Q163" s="229">
        <f>ROUND(I163*H163,2)</f>
        <v>0</v>
      </c>
      <c r="R163" s="229">
        <f>ROUND(J163*H163,2)</f>
        <v>0</v>
      </c>
      <c r="S163" s="91"/>
      <c r="T163" s="230">
        <f>S163*H163</f>
        <v>0</v>
      </c>
      <c r="U163" s="230">
        <v>0.0048</v>
      </c>
      <c r="V163" s="230">
        <f>U163*H163</f>
        <v>0.0024479999999999997</v>
      </c>
      <c r="W163" s="230">
        <v>0</v>
      </c>
      <c r="X163" s="230">
        <f>W163*H163</f>
        <v>0</v>
      </c>
      <c r="Y163" s="231" t="s">
        <v>1</v>
      </c>
      <c r="Z163" s="38"/>
      <c r="AA163" s="38"/>
      <c r="AB163" s="38"/>
      <c r="AC163" s="38"/>
      <c r="AD163" s="38"/>
      <c r="AE163" s="38"/>
      <c r="AR163" s="232" t="s">
        <v>305</v>
      </c>
      <c r="AT163" s="232" t="s">
        <v>234</v>
      </c>
      <c r="AU163" s="232" t="s">
        <v>88</v>
      </c>
      <c r="AY163" s="17" t="s">
        <v>132</v>
      </c>
      <c r="BE163" s="233">
        <f>IF(O163="základní",K163,0)</f>
        <v>0</v>
      </c>
      <c r="BF163" s="233">
        <f>IF(O163="snížená",K163,0)</f>
        <v>0</v>
      </c>
      <c r="BG163" s="233">
        <f>IF(O163="zákl. přenesená",K163,0)</f>
        <v>0</v>
      </c>
      <c r="BH163" s="233">
        <f>IF(O163="sníž. přenesená",K163,0)</f>
        <v>0</v>
      </c>
      <c r="BI163" s="233">
        <f>IF(O163="nulová",K163,0)</f>
        <v>0</v>
      </c>
      <c r="BJ163" s="17" t="s">
        <v>86</v>
      </c>
      <c r="BK163" s="233">
        <f>ROUND(P163*H163,2)</f>
        <v>0</v>
      </c>
      <c r="BL163" s="17" t="s">
        <v>306</v>
      </c>
      <c r="BM163" s="232" t="s">
        <v>321</v>
      </c>
    </row>
    <row r="164" spans="1:47" s="2" customFormat="1" ht="12">
      <c r="A164" s="38"/>
      <c r="B164" s="39"/>
      <c r="C164" s="40"/>
      <c r="D164" s="234" t="s">
        <v>141</v>
      </c>
      <c r="E164" s="40"/>
      <c r="F164" s="235" t="s">
        <v>320</v>
      </c>
      <c r="G164" s="40"/>
      <c r="H164" s="40"/>
      <c r="I164" s="236"/>
      <c r="J164" s="236"/>
      <c r="K164" s="40"/>
      <c r="L164" s="40"/>
      <c r="M164" s="44"/>
      <c r="N164" s="237"/>
      <c r="O164" s="238"/>
      <c r="P164" s="91"/>
      <c r="Q164" s="91"/>
      <c r="R164" s="91"/>
      <c r="S164" s="91"/>
      <c r="T164" s="91"/>
      <c r="U164" s="91"/>
      <c r="V164" s="91"/>
      <c r="W164" s="91"/>
      <c r="X164" s="91"/>
      <c r="Y164" s="92"/>
      <c r="Z164" s="38"/>
      <c r="AA164" s="38"/>
      <c r="AB164" s="38"/>
      <c r="AC164" s="38"/>
      <c r="AD164" s="38"/>
      <c r="AE164" s="38"/>
      <c r="AT164" s="17" t="s">
        <v>141</v>
      </c>
      <c r="AU164" s="17" t="s">
        <v>88</v>
      </c>
    </row>
    <row r="165" spans="1:51" s="14" customFormat="1" ht="12">
      <c r="A165" s="14"/>
      <c r="B165" s="251"/>
      <c r="C165" s="252"/>
      <c r="D165" s="234" t="s">
        <v>145</v>
      </c>
      <c r="E165" s="253" t="s">
        <v>1</v>
      </c>
      <c r="F165" s="254" t="s">
        <v>322</v>
      </c>
      <c r="G165" s="252"/>
      <c r="H165" s="255">
        <v>0.51</v>
      </c>
      <c r="I165" s="256"/>
      <c r="J165" s="256"/>
      <c r="K165" s="252"/>
      <c r="L165" s="252"/>
      <c r="M165" s="257"/>
      <c r="N165" s="258"/>
      <c r="O165" s="259"/>
      <c r="P165" s="259"/>
      <c r="Q165" s="259"/>
      <c r="R165" s="259"/>
      <c r="S165" s="259"/>
      <c r="T165" s="259"/>
      <c r="U165" s="259"/>
      <c r="V165" s="259"/>
      <c r="W165" s="259"/>
      <c r="X165" s="259"/>
      <c r="Y165" s="260"/>
      <c r="Z165" s="14"/>
      <c r="AA165" s="14"/>
      <c r="AB165" s="14"/>
      <c r="AC165" s="14"/>
      <c r="AD165" s="14"/>
      <c r="AE165" s="14"/>
      <c r="AT165" s="261" t="s">
        <v>145</v>
      </c>
      <c r="AU165" s="261" t="s">
        <v>88</v>
      </c>
      <c r="AV165" s="14" t="s">
        <v>88</v>
      </c>
      <c r="AW165" s="14" t="s">
        <v>5</v>
      </c>
      <c r="AX165" s="14" t="s">
        <v>86</v>
      </c>
      <c r="AY165" s="261" t="s">
        <v>132</v>
      </c>
    </row>
    <row r="166" spans="1:63" s="12" customFormat="1" ht="22.8" customHeight="1">
      <c r="A166" s="12"/>
      <c r="B166" s="203"/>
      <c r="C166" s="204"/>
      <c r="D166" s="205" t="s">
        <v>77</v>
      </c>
      <c r="E166" s="218" t="s">
        <v>323</v>
      </c>
      <c r="F166" s="218" t="s">
        <v>324</v>
      </c>
      <c r="G166" s="204"/>
      <c r="H166" s="204"/>
      <c r="I166" s="207"/>
      <c r="J166" s="207"/>
      <c r="K166" s="219">
        <f>BK166</f>
        <v>0</v>
      </c>
      <c r="L166" s="204"/>
      <c r="M166" s="209"/>
      <c r="N166" s="210"/>
      <c r="O166" s="211"/>
      <c r="P166" s="211"/>
      <c r="Q166" s="212">
        <f>SUM(Q167:Q234)</f>
        <v>0</v>
      </c>
      <c r="R166" s="212">
        <f>SUM(R167:R234)</f>
        <v>0</v>
      </c>
      <c r="S166" s="211"/>
      <c r="T166" s="213">
        <f>SUM(T167:T234)</f>
        <v>0</v>
      </c>
      <c r="U166" s="211"/>
      <c r="V166" s="213">
        <f>SUM(V167:V234)</f>
        <v>3.0814429867400004</v>
      </c>
      <c r="W166" s="211"/>
      <c r="X166" s="213">
        <f>SUM(X167:X234)</f>
        <v>0</v>
      </c>
      <c r="Y166" s="214"/>
      <c r="Z166" s="12"/>
      <c r="AA166" s="12"/>
      <c r="AB166" s="12"/>
      <c r="AC166" s="12"/>
      <c r="AD166" s="12"/>
      <c r="AE166" s="12"/>
      <c r="AR166" s="215" t="s">
        <v>88</v>
      </c>
      <c r="AT166" s="216" t="s">
        <v>77</v>
      </c>
      <c r="AU166" s="216" t="s">
        <v>86</v>
      </c>
      <c r="AY166" s="215" t="s">
        <v>132</v>
      </c>
      <c r="BK166" s="217">
        <f>SUM(BK167:BK234)</f>
        <v>0</v>
      </c>
    </row>
    <row r="167" spans="1:65" s="2" customFormat="1" ht="24.15" customHeight="1">
      <c r="A167" s="38"/>
      <c r="B167" s="39"/>
      <c r="C167" s="220" t="s">
        <v>242</v>
      </c>
      <c r="D167" s="220" t="s">
        <v>134</v>
      </c>
      <c r="E167" s="221" t="s">
        <v>325</v>
      </c>
      <c r="F167" s="222" t="s">
        <v>326</v>
      </c>
      <c r="G167" s="223" t="s">
        <v>327</v>
      </c>
      <c r="H167" s="224">
        <v>59.05</v>
      </c>
      <c r="I167" s="225"/>
      <c r="J167" s="225"/>
      <c r="K167" s="226">
        <f>ROUND(P167*H167,2)</f>
        <v>0</v>
      </c>
      <c r="L167" s="222" t="s">
        <v>138</v>
      </c>
      <c r="M167" s="44"/>
      <c r="N167" s="227" t="s">
        <v>1</v>
      </c>
      <c r="O167" s="228" t="s">
        <v>41</v>
      </c>
      <c r="P167" s="229">
        <f>I167+J167</f>
        <v>0</v>
      </c>
      <c r="Q167" s="229">
        <f>ROUND(I167*H167,2)</f>
        <v>0</v>
      </c>
      <c r="R167" s="229">
        <f>ROUND(J167*H167,2)</f>
        <v>0</v>
      </c>
      <c r="S167" s="91"/>
      <c r="T167" s="230">
        <f>S167*H167</f>
        <v>0</v>
      </c>
      <c r="U167" s="230">
        <v>0</v>
      </c>
      <c r="V167" s="230">
        <f>U167*H167</f>
        <v>0</v>
      </c>
      <c r="W167" s="230">
        <v>0</v>
      </c>
      <c r="X167" s="230">
        <f>W167*H167</f>
        <v>0</v>
      </c>
      <c r="Y167" s="231" t="s">
        <v>1</v>
      </c>
      <c r="Z167" s="38"/>
      <c r="AA167" s="38"/>
      <c r="AB167" s="38"/>
      <c r="AC167" s="38"/>
      <c r="AD167" s="38"/>
      <c r="AE167" s="38"/>
      <c r="AR167" s="232" t="s">
        <v>306</v>
      </c>
      <c r="AT167" s="232" t="s">
        <v>134</v>
      </c>
      <c r="AU167" s="232" t="s">
        <v>88</v>
      </c>
      <c r="AY167" s="17" t="s">
        <v>132</v>
      </c>
      <c r="BE167" s="233">
        <f>IF(O167="základní",K167,0)</f>
        <v>0</v>
      </c>
      <c r="BF167" s="233">
        <f>IF(O167="snížená",K167,0)</f>
        <v>0</v>
      </c>
      <c r="BG167" s="233">
        <f>IF(O167="zákl. přenesená",K167,0)</f>
        <v>0</v>
      </c>
      <c r="BH167" s="233">
        <f>IF(O167="sníž. přenesená",K167,0)</f>
        <v>0</v>
      </c>
      <c r="BI167" s="233">
        <f>IF(O167="nulová",K167,0)</f>
        <v>0</v>
      </c>
      <c r="BJ167" s="17" t="s">
        <v>86</v>
      </c>
      <c r="BK167" s="233">
        <f>ROUND(P167*H167,2)</f>
        <v>0</v>
      </c>
      <c r="BL167" s="17" t="s">
        <v>306</v>
      </c>
      <c r="BM167" s="232" t="s">
        <v>328</v>
      </c>
    </row>
    <row r="168" spans="1:47" s="2" customFormat="1" ht="12">
      <c r="A168" s="38"/>
      <c r="B168" s="39"/>
      <c r="C168" s="40"/>
      <c r="D168" s="234" t="s">
        <v>141</v>
      </c>
      <c r="E168" s="40"/>
      <c r="F168" s="235" t="s">
        <v>329</v>
      </c>
      <c r="G168" s="40"/>
      <c r="H168" s="40"/>
      <c r="I168" s="236"/>
      <c r="J168" s="236"/>
      <c r="K168" s="40"/>
      <c r="L168" s="40"/>
      <c r="M168" s="44"/>
      <c r="N168" s="237"/>
      <c r="O168" s="238"/>
      <c r="P168" s="91"/>
      <c r="Q168" s="91"/>
      <c r="R168" s="91"/>
      <c r="S168" s="91"/>
      <c r="T168" s="91"/>
      <c r="U168" s="91"/>
      <c r="V168" s="91"/>
      <c r="W168" s="91"/>
      <c r="X168" s="91"/>
      <c r="Y168" s="92"/>
      <c r="Z168" s="38"/>
      <c r="AA168" s="38"/>
      <c r="AB168" s="38"/>
      <c r="AC168" s="38"/>
      <c r="AD168" s="38"/>
      <c r="AE168" s="38"/>
      <c r="AT168" s="17" t="s">
        <v>141</v>
      </c>
      <c r="AU168" s="17" t="s">
        <v>88</v>
      </c>
    </row>
    <row r="169" spans="1:47" s="2" customFormat="1" ht="12">
      <c r="A169" s="38"/>
      <c r="B169" s="39"/>
      <c r="C169" s="40"/>
      <c r="D169" s="239" t="s">
        <v>143</v>
      </c>
      <c r="E169" s="40"/>
      <c r="F169" s="240" t="s">
        <v>330</v>
      </c>
      <c r="G169" s="40"/>
      <c r="H169" s="40"/>
      <c r="I169" s="236"/>
      <c r="J169" s="236"/>
      <c r="K169" s="40"/>
      <c r="L169" s="40"/>
      <c r="M169" s="44"/>
      <c r="N169" s="237"/>
      <c r="O169" s="238"/>
      <c r="P169" s="91"/>
      <c r="Q169" s="91"/>
      <c r="R169" s="91"/>
      <c r="S169" s="91"/>
      <c r="T169" s="91"/>
      <c r="U169" s="91"/>
      <c r="V169" s="91"/>
      <c r="W169" s="91"/>
      <c r="X169" s="91"/>
      <c r="Y169" s="92"/>
      <c r="Z169" s="38"/>
      <c r="AA169" s="38"/>
      <c r="AB169" s="38"/>
      <c r="AC169" s="38"/>
      <c r="AD169" s="38"/>
      <c r="AE169" s="38"/>
      <c r="AT169" s="17" t="s">
        <v>143</v>
      </c>
      <c r="AU169" s="17" t="s">
        <v>88</v>
      </c>
    </row>
    <row r="170" spans="1:51" s="13" customFormat="1" ht="12">
      <c r="A170" s="13"/>
      <c r="B170" s="241"/>
      <c r="C170" s="242"/>
      <c r="D170" s="234" t="s">
        <v>145</v>
      </c>
      <c r="E170" s="243" t="s">
        <v>1</v>
      </c>
      <c r="F170" s="244" t="s">
        <v>331</v>
      </c>
      <c r="G170" s="242"/>
      <c r="H170" s="243" t="s">
        <v>1</v>
      </c>
      <c r="I170" s="245"/>
      <c r="J170" s="245"/>
      <c r="K170" s="242"/>
      <c r="L170" s="242"/>
      <c r="M170" s="246"/>
      <c r="N170" s="247"/>
      <c r="O170" s="248"/>
      <c r="P170" s="248"/>
      <c r="Q170" s="248"/>
      <c r="R170" s="248"/>
      <c r="S170" s="248"/>
      <c r="T170" s="248"/>
      <c r="U170" s="248"/>
      <c r="V170" s="248"/>
      <c r="W170" s="248"/>
      <c r="X170" s="248"/>
      <c r="Y170" s="249"/>
      <c r="Z170" s="13"/>
      <c r="AA170" s="13"/>
      <c r="AB170" s="13"/>
      <c r="AC170" s="13"/>
      <c r="AD170" s="13"/>
      <c r="AE170" s="13"/>
      <c r="AT170" s="250" t="s">
        <v>145</v>
      </c>
      <c r="AU170" s="250" t="s">
        <v>88</v>
      </c>
      <c r="AV170" s="13" t="s">
        <v>86</v>
      </c>
      <c r="AW170" s="13" t="s">
        <v>5</v>
      </c>
      <c r="AX170" s="13" t="s">
        <v>78</v>
      </c>
      <c r="AY170" s="250" t="s">
        <v>132</v>
      </c>
    </row>
    <row r="171" spans="1:51" s="14" customFormat="1" ht="12">
      <c r="A171" s="14"/>
      <c r="B171" s="251"/>
      <c r="C171" s="252"/>
      <c r="D171" s="234" t="s">
        <v>145</v>
      </c>
      <c r="E171" s="253" t="s">
        <v>1</v>
      </c>
      <c r="F171" s="254" t="s">
        <v>332</v>
      </c>
      <c r="G171" s="252"/>
      <c r="H171" s="255">
        <v>59.05</v>
      </c>
      <c r="I171" s="256"/>
      <c r="J171" s="256"/>
      <c r="K171" s="252"/>
      <c r="L171" s="252"/>
      <c r="M171" s="257"/>
      <c r="N171" s="258"/>
      <c r="O171" s="259"/>
      <c r="P171" s="259"/>
      <c r="Q171" s="259"/>
      <c r="R171" s="259"/>
      <c r="S171" s="259"/>
      <c r="T171" s="259"/>
      <c r="U171" s="259"/>
      <c r="V171" s="259"/>
      <c r="W171" s="259"/>
      <c r="X171" s="259"/>
      <c r="Y171" s="260"/>
      <c r="Z171" s="14"/>
      <c r="AA171" s="14"/>
      <c r="AB171" s="14"/>
      <c r="AC171" s="14"/>
      <c r="AD171" s="14"/>
      <c r="AE171" s="14"/>
      <c r="AT171" s="261" t="s">
        <v>145</v>
      </c>
      <c r="AU171" s="261" t="s">
        <v>88</v>
      </c>
      <c r="AV171" s="14" t="s">
        <v>88</v>
      </c>
      <c r="AW171" s="14" t="s">
        <v>5</v>
      </c>
      <c r="AX171" s="14" t="s">
        <v>86</v>
      </c>
      <c r="AY171" s="261" t="s">
        <v>132</v>
      </c>
    </row>
    <row r="172" spans="1:65" s="2" customFormat="1" ht="12">
      <c r="A172" s="38"/>
      <c r="B172" s="39"/>
      <c r="C172" s="274" t="s">
        <v>251</v>
      </c>
      <c r="D172" s="274" t="s">
        <v>234</v>
      </c>
      <c r="E172" s="275" t="s">
        <v>333</v>
      </c>
      <c r="F172" s="276" t="s">
        <v>334</v>
      </c>
      <c r="G172" s="277" t="s">
        <v>137</v>
      </c>
      <c r="H172" s="278">
        <v>0.646</v>
      </c>
      <c r="I172" s="279"/>
      <c r="J172" s="280"/>
      <c r="K172" s="281">
        <f>ROUND(P172*H172,2)</f>
        <v>0</v>
      </c>
      <c r="L172" s="276" t="s">
        <v>138</v>
      </c>
      <c r="M172" s="282"/>
      <c r="N172" s="283" t="s">
        <v>1</v>
      </c>
      <c r="O172" s="228" t="s">
        <v>41</v>
      </c>
      <c r="P172" s="229">
        <f>I172+J172</f>
        <v>0</v>
      </c>
      <c r="Q172" s="229">
        <f>ROUND(I172*H172,2)</f>
        <v>0</v>
      </c>
      <c r="R172" s="229">
        <f>ROUND(J172*H172,2)</f>
        <v>0</v>
      </c>
      <c r="S172" s="91"/>
      <c r="T172" s="230">
        <f>S172*H172</f>
        <v>0</v>
      </c>
      <c r="U172" s="230">
        <v>0.55</v>
      </c>
      <c r="V172" s="230">
        <f>U172*H172</f>
        <v>0.35530000000000006</v>
      </c>
      <c r="W172" s="230">
        <v>0</v>
      </c>
      <c r="X172" s="230">
        <f>W172*H172</f>
        <v>0</v>
      </c>
      <c r="Y172" s="231" t="s">
        <v>1</v>
      </c>
      <c r="Z172" s="38"/>
      <c r="AA172" s="38"/>
      <c r="AB172" s="38"/>
      <c r="AC172" s="38"/>
      <c r="AD172" s="38"/>
      <c r="AE172" s="38"/>
      <c r="AR172" s="232" t="s">
        <v>305</v>
      </c>
      <c r="AT172" s="232" t="s">
        <v>234</v>
      </c>
      <c r="AU172" s="232" t="s">
        <v>88</v>
      </c>
      <c r="AY172" s="17" t="s">
        <v>132</v>
      </c>
      <c r="BE172" s="233">
        <f>IF(O172="základní",K172,0)</f>
        <v>0</v>
      </c>
      <c r="BF172" s="233">
        <f>IF(O172="snížená",K172,0)</f>
        <v>0</v>
      </c>
      <c r="BG172" s="233">
        <f>IF(O172="zákl. přenesená",K172,0)</f>
        <v>0</v>
      </c>
      <c r="BH172" s="233">
        <f>IF(O172="sníž. přenesená",K172,0)</f>
        <v>0</v>
      </c>
      <c r="BI172" s="233">
        <f>IF(O172="nulová",K172,0)</f>
        <v>0</v>
      </c>
      <c r="BJ172" s="17" t="s">
        <v>86</v>
      </c>
      <c r="BK172" s="233">
        <f>ROUND(P172*H172,2)</f>
        <v>0</v>
      </c>
      <c r="BL172" s="17" t="s">
        <v>306</v>
      </c>
      <c r="BM172" s="232" t="s">
        <v>335</v>
      </c>
    </row>
    <row r="173" spans="1:47" s="2" customFormat="1" ht="12">
      <c r="A173" s="38"/>
      <c r="B173" s="39"/>
      <c r="C173" s="40"/>
      <c r="D173" s="234" t="s">
        <v>141</v>
      </c>
      <c r="E173" s="40"/>
      <c r="F173" s="235" t="s">
        <v>334</v>
      </c>
      <c r="G173" s="40"/>
      <c r="H173" s="40"/>
      <c r="I173" s="236"/>
      <c r="J173" s="236"/>
      <c r="K173" s="40"/>
      <c r="L173" s="40"/>
      <c r="M173" s="44"/>
      <c r="N173" s="237"/>
      <c r="O173" s="238"/>
      <c r="P173" s="91"/>
      <c r="Q173" s="91"/>
      <c r="R173" s="91"/>
      <c r="S173" s="91"/>
      <c r="T173" s="91"/>
      <c r="U173" s="91"/>
      <c r="V173" s="91"/>
      <c r="W173" s="91"/>
      <c r="X173" s="91"/>
      <c r="Y173" s="92"/>
      <c r="Z173" s="38"/>
      <c r="AA173" s="38"/>
      <c r="AB173" s="38"/>
      <c r="AC173" s="38"/>
      <c r="AD173" s="38"/>
      <c r="AE173" s="38"/>
      <c r="AT173" s="17" t="s">
        <v>141</v>
      </c>
      <c r="AU173" s="17" t="s">
        <v>88</v>
      </c>
    </row>
    <row r="174" spans="1:51" s="14" customFormat="1" ht="12">
      <c r="A174" s="14"/>
      <c r="B174" s="251"/>
      <c r="C174" s="252"/>
      <c r="D174" s="234" t="s">
        <v>145</v>
      </c>
      <c r="E174" s="253" t="s">
        <v>1</v>
      </c>
      <c r="F174" s="254" t="s">
        <v>336</v>
      </c>
      <c r="G174" s="252"/>
      <c r="H174" s="255">
        <v>0.646</v>
      </c>
      <c r="I174" s="256"/>
      <c r="J174" s="256"/>
      <c r="K174" s="252"/>
      <c r="L174" s="252"/>
      <c r="M174" s="257"/>
      <c r="N174" s="258"/>
      <c r="O174" s="259"/>
      <c r="P174" s="259"/>
      <c r="Q174" s="259"/>
      <c r="R174" s="259"/>
      <c r="S174" s="259"/>
      <c r="T174" s="259"/>
      <c r="U174" s="259"/>
      <c r="V174" s="259"/>
      <c r="W174" s="259"/>
      <c r="X174" s="259"/>
      <c r="Y174" s="260"/>
      <c r="Z174" s="14"/>
      <c r="AA174" s="14"/>
      <c r="AB174" s="14"/>
      <c r="AC174" s="14"/>
      <c r="AD174" s="14"/>
      <c r="AE174" s="14"/>
      <c r="AT174" s="261" t="s">
        <v>145</v>
      </c>
      <c r="AU174" s="261" t="s">
        <v>88</v>
      </c>
      <c r="AV174" s="14" t="s">
        <v>88</v>
      </c>
      <c r="AW174" s="14" t="s">
        <v>5</v>
      </c>
      <c r="AX174" s="14" t="s">
        <v>86</v>
      </c>
      <c r="AY174" s="261" t="s">
        <v>132</v>
      </c>
    </row>
    <row r="175" spans="1:65" s="2" customFormat="1" ht="24.15" customHeight="1">
      <c r="A175" s="38"/>
      <c r="B175" s="39"/>
      <c r="C175" s="220" t="s">
        <v>337</v>
      </c>
      <c r="D175" s="220" t="s">
        <v>134</v>
      </c>
      <c r="E175" s="221" t="s">
        <v>338</v>
      </c>
      <c r="F175" s="222" t="s">
        <v>339</v>
      </c>
      <c r="G175" s="223" t="s">
        <v>327</v>
      </c>
      <c r="H175" s="224">
        <v>22</v>
      </c>
      <c r="I175" s="225"/>
      <c r="J175" s="225"/>
      <c r="K175" s="226">
        <f>ROUND(P175*H175,2)</f>
        <v>0</v>
      </c>
      <c r="L175" s="222" t="s">
        <v>138</v>
      </c>
      <c r="M175" s="44"/>
      <c r="N175" s="227" t="s">
        <v>1</v>
      </c>
      <c r="O175" s="228" t="s">
        <v>41</v>
      </c>
      <c r="P175" s="229">
        <f>I175+J175</f>
        <v>0</v>
      </c>
      <c r="Q175" s="229">
        <f>ROUND(I175*H175,2)</f>
        <v>0</v>
      </c>
      <c r="R175" s="229">
        <f>ROUND(J175*H175,2)</f>
        <v>0</v>
      </c>
      <c r="S175" s="91"/>
      <c r="T175" s="230">
        <f>S175*H175</f>
        <v>0</v>
      </c>
      <c r="U175" s="230">
        <v>0</v>
      </c>
      <c r="V175" s="230">
        <f>U175*H175</f>
        <v>0</v>
      </c>
      <c r="W175" s="230">
        <v>0</v>
      </c>
      <c r="X175" s="230">
        <f>W175*H175</f>
        <v>0</v>
      </c>
      <c r="Y175" s="231" t="s">
        <v>1</v>
      </c>
      <c r="Z175" s="38"/>
      <c r="AA175" s="38"/>
      <c r="AB175" s="38"/>
      <c r="AC175" s="38"/>
      <c r="AD175" s="38"/>
      <c r="AE175" s="38"/>
      <c r="AR175" s="232" t="s">
        <v>306</v>
      </c>
      <c r="AT175" s="232" t="s">
        <v>134</v>
      </c>
      <c r="AU175" s="232" t="s">
        <v>88</v>
      </c>
      <c r="AY175" s="17" t="s">
        <v>132</v>
      </c>
      <c r="BE175" s="233">
        <f>IF(O175="základní",K175,0)</f>
        <v>0</v>
      </c>
      <c r="BF175" s="233">
        <f>IF(O175="snížená",K175,0)</f>
        <v>0</v>
      </c>
      <c r="BG175" s="233">
        <f>IF(O175="zákl. přenesená",K175,0)</f>
        <v>0</v>
      </c>
      <c r="BH175" s="233">
        <f>IF(O175="sníž. přenesená",K175,0)</f>
        <v>0</v>
      </c>
      <c r="BI175" s="233">
        <f>IF(O175="nulová",K175,0)</f>
        <v>0</v>
      </c>
      <c r="BJ175" s="17" t="s">
        <v>86</v>
      </c>
      <c r="BK175" s="233">
        <f>ROUND(P175*H175,2)</f>
        <v>0</v>
      </c>
      <c r="BL175" s="17" t="s">
        <v>306</v>
      </c>
      <c r="BM175" s="232" t="s">
        <v>340</v>
      </c>
    </row>
    <row r="176" spans="1:47" s="2" customFormat="1" ht="12">
      <c r="A176" s="38"/>
      <c r="B176" s="39"/>
      <c r="C176" s="40"/>
      <c r="D176" s="234" t="s">
        <v>141</v>
      </c>
      <c r="E176" s="40"/>
      <c r="F176" s="235" t="s">
        <v>341</v>
      </c>
      <c r="G176" s="40"/>
      <c r="H176" s="40"/>
      <c r="I176" s="236"/>
      <c r="J176" s="236"/>
      <c r="K176" s="40"/>
      <c r="L176" s="40"/>
      <c r="M176" s="44"/>
      <c r="N176" s="237"/>
      <c r="O176" s="238"/>
      <c r="P176" s="91"/>
      <c r="Q176" s="91"/>
      <c r="R176" s="91"/>
      <c r="S176" s="91"/>
      <c r="T176" s="91"/>
      <c r="U176" s="91"/>
      <c r="V176" s="91"/>
      <c r="W176" s="91"/>
      <c r="X176" s="91"/>
      <c r="Y176" s="92"/>
      <c r="Z176" s="38"/>
      <c r="AA176" s="38"/>
      <c r="AB176" s="38"/>
      <c r="AC176" s="38"/>
      <c r="AD176" s="38"/>
      <c r="AE176" s="38"/>
      <c r="AT176" s="17" t="s">
        <v>141</v>
      </c>
      <c r="AU176" s="17" t="s">
        <v>88</v>
      </c>
    </row>
    <row r="177" spans="1:47" s="2" customFormat="1" ht="12">
      <c r="A177" s="38"/>
      <c r="B177" s="39"/>
      <c r="C177" s="40"/>
      <c r="D177" s="239" t="s">
        <v>143</v>
      </c>
      <c r="E177" s="40"/>
      <c r="F177" s="240" t="s">
        <v>342</v>
      </c>
      <c r="G177" s="40"/>
      <c r="H177" s="40"/>
      <c r="I177" s="236"/>
      <c r="J177" s="236"/>
      <c r="K177" s="40"/>
      <c r="L177" s="40"/>
      <c r="M177" s="44"/>
      <c r="N177" s="237"/>
      <c r="O177" s="238"/>
      <c r="P177" s="91"/>
      <c r="Q177" s="91"/>
      <c r="R177" s="91"/>
      <c r="S177" s="91"/>
      <c r="T177" s="91"/>
      <c r="U177" s="91"/>
      <c r="V177" s="91"/>
      <c r="W177" s="91"/>
      <c r="X177" s="91"/>
      <c r="Y177" s="92"/>
      <c r="Z177" s="38"/>
      <c r="AA177" s="38"/>
      <c r="AB177" s="38"/>
      <c r="AC177" s="38"/>
      <c r="AD177" s="38"/>
      <c r="AE177" s="38"/>
      <c r="AT177" s="17" t="s">
        <v>143</v>
      </c>
      <c r="AU177" s="17" t="s">
        <v>88</v>
      </c>
    </row>
    <row r="178" spans="1:51" s="13" customFormat="1" ht="12">
      <c r="A178" s="13"/>
      <c r="B178" s="241"/>
      <c r="C178" s="242"/>
      <c r="D178" s="234" t="s">
        <v>145</v>
      </c>
      <c r="E178" s="243" t="s">
        <v>1</v>
      </c>
      <c r="F178" s="244" t="s">
        <v>343</v>
      </c>
      <c r="G178" s="242"/>
      <c r="H178" s="243" t="s">
        <v>1</v>
      </c>
      <c r="I178" s="245"/>
      <c r="J178" s="245"/>
      <c r="K178" s="242"/>
      <c r="L178" s="242"/>
      <c r="M178" s="246"/>
      <c r="N178" s="247"/>
      <c r="O178" s="248"/>
      <c r="P178" s="248"/>
      <c r="Q178" s="248"/>
      <c r="R178" s="248"/>
      <c r="S178" s="248"/>
      <c r="T178" s="248"/>
      <c r="U178" s="248"/>
      <c r="V178" s="248"/>
      <c r="W178" s="248"/>
      <c r="X178" s="248"/>
      <c r="Y178" s="249"/>
      <c r="Z178" s="13"/>
      <c r="AA178" s="13"/>
      <c r="AB178" s="13"/>
      <c r="AC178" s="13"/>
      <c r="AD178" s="13"/>
      <c r="AE178" s="13"/>
      <c r="AT178" s="250" t="s">
        <v>145</v>
      </c>
      <c r="AU178" s="250" t="s">
        <v>88</v>
      </c>
      <c r="AV178" s="13" t="s">
        <v>86</v>
      </c>
      <c r="AW178" s="13" t="s">
        <v>5</v>
      </c>
      <c r="AX178" s="13" t="s">
        <v>78</v>
      </c>
      <c r="AY178" s="250" t="s">
        <v>132</v>
      </c>
    </row>
    <row r="179" spans="1:51" s="14" customFormat="1" ht="12">
      <c r="A179" s="14"/>
      <c r="B179" s="251"/>
      <c r="C179" s="252"/>
      <c r="D179" s="234" t="s">
        <v>145</v>
      </c>
      <c r="E179" s="253" t="s">
        <v>1</v>
      </c>
      <c r="F179" s="254" t="s">
        <v>344</v>
      </c>
      <c r="G179" s="252"/>
      <c r="H179" s="255">
        <v>22</v>
      </c>
      <c r="I179" s="256"/>
      <c r="J179" s="256"/>
      <c r="K179" s="252"/>
      <c r="L179" s="252"/>
      <c r="M179" s="257"/>
      <c r="N179" s="258"/>
      <c r="O179" s="259"/>
      <c r="P179" s="259"/>
      <c r="Q179" s="259"/>
      <c r="R179" s="259"/>
      <c r="S179" s="259"/>
      <c r="T179" s="259"/>
      <c r="U179" s="259"/>
      <c r="V179" s="259"/>
      <c r="W179" s="259"/>
      <c r="X179" s="259"/>
      <c r="Y179" s="260"/>
      <c r="Z179" s="14"/>
      <c r="AA179" s="14"/>
      <c r="AB179" s="14"/>
      <c r="AC179" s="14"/>
      <c r="AD179" s="14"/>
      <c r="AE179" s="14"/>
      <c r="AT179" s="261" t="s">
        <v>145</v>
      </c>
      <c r="AU179" s="261" t="s">
        <v>88</v>
      </c>
      <c r="AV179" s="14" t="s">
        <v>88</v>
      </c>
      <c r="AW179" s="14" t="s">
        <v>5</v>
      </c>
      <c r="AX179" s="14" t="s">
        <v>86</v>
      </c>
      <c r="AY179" s="261" t="s">
        <v>132</v>
      </c>
    </row>
    <row r="180" spans="1:65" s="2" customFormat="1" ht="12">
      <c r="A180" s="38"/>
      <c r="B180" s="39"/>
      <c r="C180" s="274" t="s">
        <v>345</v>
      </c>
      <c r="D180" s="274" t="s">
        <v>234</v>
      </c>
      <c r="E180" s="275" t="s">
        <v>346</v>
      </c>
      <c r="F180" s="276" t="s">
        <v>347</v>
      </c>
      <c r="G180" s="277" t="s">
        <v>137</v>
      </c>
      <c r="H180" s="278">
        <v>0.474</v>
      </c>
      <c r="I180" s="279"/>
      <c r="J180" s="280"/>
      <c r="K180" s="281">
        <f>ROUND(P180*H180,2)</f>
        <v>0</v>
      </c>
      <c r="L180" s="276" t="s">
        <v>138</v>
      </c>
      <c r="M180" s="282"/>
      <c r="N180" s="283" t="s">
        <v>1</v>
      </c>
      <c r="O180" s="228" t="s">
        <v>41</v>
      </c>
      <c r="P180" s="229">
        <f>I180+J180</f>
        <v>0</v>
      </c>
      <c r="Q180" s="229">
        <f>ROUND(I180*H180,2)</f>
        <v>0</v>
      </c>
      <c r="R180" s="229">
        <f>ROUND(J180*H180,2)</f>
        <v>0</v>
      </c>
      <c r="S180" s="91"/>
      <c r="T180" s="230">
        <f>S180*H180</f>
        <v>0</v>
      </c>
      <c r="U180" s="230">
        <v>0.55</v>
      </c>
      <c r="V180" s="230">
        <f>U180*H180</f>
        <v>0.2607</v>
      </c>
      <c r="W180" s="230">
        <v>0</v>
      </c>
      <c r="X180" s="230">
        <f>W180*H180</f>
        <v>0</v>
      </c>
      <c r="Y180" s="231" t="s">
        <v>1</v>
      </c>
      <c r="Z180" s="38"/>
      <c r="AA180" s="38"/>
      <c r="AB180" s="38"/>
      <c r="AC180" s="38"/>
      <c r="AD180" s="38"/>
      <c r="AE180" s="38"/>
      <c r="AR180" s="232" t="s">
        <v>305</v>
      </c>
      <c r="AT180" s="232" t="s">
        <v>234</v>
      </c>
      <c r="AU180" s="232" t="s">
        <v>88</v>
      </c>
      <c r="AY180" s="17" t="s">
        <v>132</v>
      </c>
      <c r="BE180" s="233">
        <f>IF(O180="základní",K180,0)</f>
        <v>0</v>
      </c>
      <c r="BF180" s="233">
        <f>IF(O180="snížená",K180,0)</f>
        <v>0</v>
      </c>
      <c r="BG180" s="233">
        <f>IF(O180="zákl. přenesená",K180,0)</f>
        <v>0</v>
      </c>
      <c r="BH180" s="233">
        <f>IF(O180="sníž. přenesená",K180,0)</f>
        <v>0</v>
      </c>
      <c r="BI180" s="233">
        <f>IF(O180="nulová",K180,0)</f>
        <v>0</v>
      </c>
      <c r="BJ180" s="17" t="s">
        <v>86</v>
      </c>
      <c r="BK180" s="233">
        <f>ROUND(P180*H180,2)</f>
        <v>0</v>
      </c>
      <c r="BL180" s="17" t="s">
        <v>306</v>
      </c>
      <c r="BM180" s="232" t="s">
        <v>348</v>
      </c>
    </row>
    <row r="181" spans="1:47" s="2" customFormat="1" ht="12">
      <c r="A181" s="38"/>
      <c r="B181" s="39"/>
      <c r="C181" s="40"/>
      <c r="D181" s="234" t="s">
        <v>141</v>
      </c>
      <c r="E181" s="40"/>
      <c r="F181" s="235" t="s">
        <v>347</v>
      </c>
      <c r="G181" s="40"/>
      <c r="H181" s="40"/>
      <c r="I181" s="236"/>
      <c r="J181" s="236"/>
      <c r="K181" s="40"/>
      <c r="L181" s="40"/>
      <c r="M181" s="44"/>
      <c r="N181" s="237"/>
      <c r="O181" s="238"/>
      <c r="P181" s="91"/>
      <c r="Q181" s="91"/>
      <c r="R181" s="91"/>
      <c r="S181" s="91"/>
      <c r="T181" s="91"/>
      <c r="U181" s="91"/>
      <c r="V181" s="91"/>
      <c r="W181" s="91"/>
      <c r="X181" s="91"/>
      <c r="Y181" s="92"/>
      <c r="Z181" s="38"/>
      <c r="AA181" s="38"/>
      <c r="AB181" s="38"/>
      <c r="AC181" s="38"/>
      <c r="AD181" s="38"/>
      <c r="AE181" s="38"/>
      <c r="AT181" s="17" t="s">
        <v>141</v>
      </c>
      <c r="AU181" s="17" t="s">
        <v>88</v>
      </c>
    </row>
    <row r="182" spans="1:51" s="14" customFormat="1" ht="12">
      <c r="A182" s="14"/>
      <c r="B182" s="251"/>
      <c r="C182" s="252"/>
      <c r="D182" s="234" t="s">
        <v>145</v>
      </c>
      <c r="E182" s="253" t="s">
        <v>1</v>
      </c>
      <c r="F182" s="254" t="s">
        <v>349</v>
      </c>
      <c r="G182" s="252"/>
      <c r="H182" s="255">
        <v>0.474</v>
      </c>
      <c r="I182" s="256"/>
      <c r="J182" s="256"/>
      <c r="K182" s="252"/>
      <c r="L182" s="252"/>
      <c r="M182" s="257"/>
      <c r="N182" s="258"/>
      <c r="O182" s="259"/>
      <c r="P182" s="259"/>
      <c r="Q182" s="259"/>
      <c r="R182" s="259"/>
      <c r="S182" s="259"/>
      <c r="T182" s="259"/>
      <c r="U182" s="259"/>
      <c r="V182" s="259"/>
      <c r="W182" s="259"/>
      <c r="X182" s="259"/>
      <c r="Y182" s="260"/>
      <c r="Z182" s="14"/>
      <c r="AA182" s="14"/>
      <c r="AB182" s="14"/>
      <c r="AC182" s="14"/>
      <c r="AD182" s="14"/>
      <c r="AE182" s="14"/>
      <c r="AT182" s="261" t="s">
        <v>145</v>
      </c>
      <c r="AU182" s="261" t="s">
        <v>88</v>
      </c>
      <c r="AV182" s="14" t="s">
        <v>88</v>
      </c>
      <c r="AW182" s="14" t="s">
        <v>5</v>
      </c>
      <c r="AX182" s="14" t="s">
        <v>86</v>
      </c>
      <c r="AY182" s="261" t="s">
        <v>132</v>
      </c>
    </row>
    <row r="183" spans="1:65" s="2" customFormat="1" ht="24.15" customHeight="1">
      <c r="A183" s="38"/>
      <c r="B183" s="39"/>
      <c r="C183" s="220" t="s">
        <v>232</v>
      </c>
      <c r="D183" s="220" t="s">
        <v>134</v>
      </c>
      <c r="E183" s="221" t="s">
        <v>350</v>
      </c>
      <c r="F183" s="222" t="s">
        <v>351</v>
      </c>
      <c r="G183" s="223" t="s">
        <v>327</v>
      </c>
      <c r="H183" s="224">
        <v>23.1</v>
      </c>
      <c r="I183" s="225"/>
      <c r="J183" s="225"/>
      <c r="K183" s="226">
        <f>ROUND(P183*H183,2)</f>
        <v>0</v>
      </c>
      <c r="L183" s="222" t="s">
        <v>138</v>
      </c>
      <c r="M183" s="44"/>
      <c r="N183" s="227" t="s">
        <v>1</v>
      </c>
      <c r="O183" s="228" t="s">
        <v>41</v>
      </c>
      <c r="P183" s="229">
        <f>I183+J183</f>
        <v>0</v>
      </c>
      <c r="Q183" s="229">
        <f>ROUND(I183*H183,2)</f>
        <v>0</v>
      </c>
      <c r="R183" s="229">
        <f>ROUND(J183*H183,2)</f>
        <v>0</v>
      </c>
      <c r="S183" s="91"/>
      <c r="T183" s="230">
        <f>S183*H183</f>
        <v>0</v>
      </c>
      <c r="U183" s="230">
        <v>0</v>
      </c>
      <c r="V183" s="230">
        <f>U183*H183</f>
        <v>0</v>
      </c>
      <c r="W183" s="230">
        <v>0</v>
      </c>
      <c r="X183" s="230">
        <f>W183*H183</f>
        <v>0</v>
      </c>
      <c r="Y183" s="231" t="s">
        <v>1</v>
      </c>
      <c r="Z183" s="38"/>
      <c r="AA183" s="38"/>
      <c r="AB183" s="38"/>
      <c r="AC183" s="38"/>
      <c r="AD183" s="38"/>
      <c r="AE183" s="38"/>
      <c r="AR183" s="232" t="s">
        <v>306</v>
      </c>
      <c r="AT183" s="232" t="s">
        <v>134</v>
      </c>
      <c r="AU183" s="232" t="s">
        <v>88</v>
      </c>
      <c r="AY183" s="17" t="s">
        <v>132</v>
      </c>
      <c r="BE183" s="233">
        <f>IF(O183="základní",K183,0)</f>
        <v>0</v>
      </c>
      <c r="BF183" s="233">
        <f>IF(O183="snížená",K183,0)</f>
        <v>0</v>
      </c>
      <c r="BG183" s="233">
        <f>IF(O183="zákl. přenesená",K183,0)</f>
        <v>0</v>
      </c>
      <c r="BH183" s="233">
        <f>IF(O183="sníž. přenesená",K183,0)</f>
        <v>0</v>
      </c>
      <c r="BI183" s="233">
        <f>IF(O183="nulová",K183,0)</f>
        <v>0</v>
      </c>
      <c r="BJ183" s="17" t="s">
        <v>86</v>
      </c>
      <c r="BK183" s="233">
        <f>ROUND(P183*H183,2)</f>
        <v>0</v>
      </c>
      <c r="BL183" s="17" t="s">
        <v>306</v>
      </c>
      <c r="BM183" s="232" t="s">
        <v>352</v>
      </c>
    </row>
    <row r="184" spans="1:47" s="2" customFormat="1" ht="12">
      <c r="A184" s="38"/>
      <c r="B184" s="39"/>
      <c r="C184" s="40"/>
      <c r="D184" s="234" t="s">
        <v>141</v>
      </c>
      <c r="E184" s="40"/>
      <c r="F184" s="235" t="s">
        <v>353</v>
      </c>
      <c r="G184" s="40"/>
      <c r="H184" s="40"/>
      <c r="I184" s="236"/>
      <c r="J184" s="236"/>
      <c r="K184" s="40"/>
      <c r="L184" s="40"/>
      <c r="M184" s="44"/>
      <c r="N184" s="237"/>
      <c r="O184" s="238"/>
      <c r="P184" s="91"/>
      <c r="Q184" s="91"/>
      <c r="R184" s="91"/>
      <c r="S184" s="91"/>
      <c r="T184" s="91"/>
      <c r="U184" s="91"/>
      <c r="V184" s="91"/>
      <c r="W184" s="91"/>
      <c r="X184" s="91"/>
      <c r="Y184" s="92"/>
      <c r="Z184" s="38"/>
      <c r="AA184" s="38"/>
      <c r="AB184" s="38"/>
      <c r="AC184" s="38"/>
      <c r="AD184" s="38"/>
      <c r="AE184" s="38"/>
      <c r="AT184" s="17" t="s">
        <v>141</v>
      </c>
      <c r="AU184" s="17" t="s">
        <v>88</v>
      </c>
    </row>
    <row r="185" spans="1:47" s="2" customFormat="1" ht="12">
      <c r="A185" s="38"/>
      <c r="B185" s="39"/>
      <c r="C185" s="40"/>
      <c r="D185" s="239" t="s">
        <v>143</v>
      </c>
      <c r="E185" s="40"/>
      <c r="F185" s="240" t="s">
        <v>354</v>
      </c>
      <c r="G185" s="40"/>
      <c r="H185" s="40"/>
      <c r="I185" s="236"/>
      <c r="J185" s="236"/>
      <c r="K185" s="40"/>
      <c r="L185" s="40"/>
      <c r="M185" s="44"/>
      <c r="N185" s="237"/>
      <c r="O185" s="238"/>
      <c r="P185" s="91"/>
      <c r="Q185" s="91"/>
      <c r="R185" s="91"/>
      <c r="S185" s="91"/>
      <c r="T185" s="91"/>
      <c r="U185" s="91"/>
      <c r="V185" s="91"/>
      <c r="W185" s="91"/>
      <c r="X185" s="91"/>
      <c r="Y185" s="92"/>
      <c r="Z185" s="38"/>
      <c r="AA185" s="38"/>
      <c r="AB185" s="38"/>
      <c r="AC185" s="38"/>
      <c r="AD185" s="38"/>
      <c r="AE185" s="38"/>
      <c r="AT185" s="17" t="s">
        <v>143</v>
      </c>
      <c r="AU185" s="17" t="s">
        <v>88</v>
      </c>
    </row>
    <row r="186" spans="1:51" s="13" customFormat="1" ht="12">
      <c r="A186" s="13"/>
      <c r="B186" s="241"/>
      <c r="C186" s="242"/>
      <c r="D186" s="234" t="s">
        <v>145</v>
      </c>
      <c r="E186" s="243" t="s">
        <v>1</v>
      </c>
      <c r="F186" s="244" t="s">
        <v>355</v>
      </c>
      <c r="G186" s="242"/>
      <c r="H186" s="243" t="s">
        <v>1</v>
      </c>
      <c r="I186" s="245"/>
      <c r="J186" s="245"/>
      <c r="K186" s="242"/>
      <c r="L186" s="242"/>
      <c r="M186" s="246"/>
      <c r="N186" s="247"/>
      <c r="O186" s="248"/>
      <c r="P186" s="248"/>
      <c r="Q186" s="248"/>
      <c r="R186" s="248"/>
      <c r="S186" s="248"/>
      <c r="T186" s="248"/>
      <c r="U186" s="248"/>
      <c r="V186" s="248"/>
      <c r="W186" s="248"/>
      <c r="X186" s="248"/>
      <c r="Y186" s="249"/>
      <c r="Z186" s="13"/>
      <c r="AA186" s="13"/>
      <c r="AB186" s="13"/>
      <c r="AC186" s="13"/>
      <c r="AD186" s="13"/>
      <c r="AE186" s="13"/>
      <c r="AT186" s="250" t="s">
        <v>145</v>
      </c>
      <c r="AU186" s="250" t="s">
        <v>88</v>
      </c>
      <c r="AV186" s="13" t="s">
        <v>86</v>
      </c>
      <c r="AW186" s="13" t="s">
        <v>5</v>
      </c>
      <c r="AX186" s="13" t="s">
        <v>78</v>
      </c>
      <c r="AY186" s="250" t="s">
        <v>132</v>
      </c>
    </row>
    <row r="187" spans="1:51" s="14" customFormat="1" ht="12">
      <c r="A187" s="14"/>
      <c r="B187" s="251"/>
      <c r="C187" s="252"/>
      <c r="D187" s="234" t="s">
        <v>145</v>
      </c>
      <c r="E187" s="253" t="s">
        <v>1</v>
      </c>
      <c r="F187" s="254" t="s">
        <v>356</v>
      </c>
      <c r="G187" s="252"/>
      <c r="H187" s="255">
        <v>23.1</v>
      </c>
      <c r="I187" s="256"/>
      <c r="J187" s="256"/>
      <c r="K187" s="252"/>
      <c r="L187" s="252"/>
      <c r="M187" s="257"/>
      <c r="N187" s="258"/>
      <c r="O187" s="259"/>
      <c r="P187" s="259"/>
      <c r="Q187" s="259"/>
      <c r="R187" s="259"/>
      <c r="S187" s="259"/>
      <c r="T187" s="259"/>
      <c r="U187" s="259"/>
      <c r="V187" s="259"/>
      <c r="W187" s="259"/>
      <c r="X187" s="259"/>
      <c r="Y187" s="260"/>
      <c r="Z187" s="14"/>
      <c r="AA187" s="14"/>
      <c r="AB187" s="14"/>
      <c r="AC187" s="14"/>
      <c r="AD187" s="14"/>
      <c r="AE187" s="14"/>
      <c r="AT187" s="261" t="s">
        <v>145</v>
      </c>
      <c r="AU187" s="261" t="s">
        <v>88</v>
      </c>
      <c r="AV187" s="14" t="s">
        <v>88</v>
      </c>
      <c r="AW187" s="14" t="s">
        <v>5</v>
      </c>
      <c r="AX187" s="14" t="s">
        <v>86</v>
      </c>
      <c r="AY187" s="261" t="s">
        <v>132</v>
      </c>
    </row>
    <row r="188" spans="1:65" s="2" customFormat="1" ht="12">
      <c r="A188" s="38"/>
      <c r="B188" s="39"/>
      <c r="C188" s="274" t="s">
        <v>357</v>
      </c>
      <c r="D188" s="274" t="s">
        <v>234</v>
      </c>
      <c r="E188" s="275" t="s">
        <v>358</v>
      </c>
      <c r="F188" s="276" t="s">
        <v>359</v>
      </c>
      <c r="G188" s="277" t="s">
        <v>137</v>
      </c>
      <c r="H188" s="278">
        <v>0.711</v>
      </c>
      <c r="I188" s="279"/>
      <c r="J188" s="280"/>
      <c r="K188" s="281">
        <f>ROUND(P188*H188,2)</f>
        <v>0</v>
      </c>
      <c r="L188" s="276" t="s">
        <v>138</v>
      </c>
      <c r="M188" s="282"/>
      <c r="N188" s="283" t="s">
        <v>1</v>
      </c>
      <c r="O188" s="228" t="s">
        <v>41</v>
      </c>
      <c r="P188" s="229">
        <f>I188+J188</f>
        <v>0</v>
      </c>
      <c r="Q188" s="229">
        <f>ROUND(I188*H188,2)</f>
        <v>0</v>
      </c>
      <c r="R188" s="229">
        <f>ROUND(J188*H188,2)</f>
        <v>0</v>
      </c>
      <c r="S188" s="91"/>
      <c r="T188" s="230">
        <f>S188*H188</f>
        <v>0</v>
      </c>
      <c r="U188" s="230">
        <v>0.55</v>
      </c>
      <c r="V188" s="230">
        <f>U188*H188</f>
        <v>0.39105</v>
      </c>
      <c r="W188" s="230">
        <v>0</v>
      </c>
      <c r="X188" s="230">
        <f>W188*H188</f>
        <v>0</v>
      </c>
      <c r="Y188" s="231" t="s">
        <v>1</v>
      </c>
      <c r="Z188" s="38"/>
      <c r="AA188" s="38"/>
      <c r="AB188" s="38"/>
      <c r="AC188" s="38"/>
      <c r="AD188" s="38"/>
      <c r="AE188" s="38"/>
      <c r="AR188" s="232" t="s">
        <v>305</v>
      </c>
      <c r="AT188" s="232" t="s">
        <v>234</v>
      </c>
      <c r="AU188" s="232" t="s">
        <v>88</v>
      </c>
      <c r="AY188" s="17" t="s">
        <v>132</v>
      </c>
      <c r="BE188" s="233">
        <f>IF(O188="základní",K188,0)</f>
        <v>0</v>
      </c>
      <c r="BF188" s="233">
        <f>IF(O188="snížená",K188,0)</f>
        <v>0</v>
      </c>
      <c r="BG188" s="233">
        <f>IF(O188="zákl. přenesená",K188,0)</f>
        <v>0</v>
      </c>
      <c r="BH188" s="233">
        <f>IF(O188="sníž. přenesená",K188,0)</f>
        <v>0</v>
      </c>
      <c r="BI188" s="233">
        <f>IF(O188="nulová",K188,0)</f>
        <v>0</v>
      </c>
      <c r="BJ188" s="17" t="s">
        <v>86</v>
      </c>
      <c r="BK188" s="233">
        <f>ROUND(P188*H188,2)</f>
        <v>0</v>
      </c>
      <c r="BL188" s="17" t="s">
        <v>306</v>
      </c>
      <c r="BM188" s="232" t="s">
        <v>360</v>
      </c>
    </row>
    <row r="189" spans="1:47" s="2" customFormat="1" ht="12">
      <c r="A189" s="38"/>
      <c r="B189" s="39"/>
      <c r="C189" s="40"/>
      <c r="D189" s="234" t="s">
        <v>141</v>
      </c>
      <c r="E189" s="40"/>
      <c r="F189" s="235" t="s">
        <v>359</v>
      </c>
      <c r="G189" s="40"/>
      <c r="H189" s="40"/>
      <c r="I189" s="236"/>
      <c r="J189" s="236"/>
      <c r="K189" s="40"/>
      <c r="L189" s="40"/>
      <c r="M189" s="44"/>
      <c r="N189" s="237"/>
      <c r="O189" s="238"/>
      <c r="P189" s="91"/>
      <c r="Q189" s="91"/>
      <c r="R189" s="91"/>
      <c r="S189" s="91"/>
      <c r="T189" s="91"/>
      <c r="U189" s="91"/>
      <c r="V189" s="91"/>
      <c r="W189" s="91"/>
      <c r="X189" s="91"/>
      <c r="Y189" s="92"/>
      <c r="Z189" s="38"/>
      <c r="AA189" s="38"/>
      <c r="AB189" s="38"/>
      <c r="AC189" s="38"/>
      <c r="AD189" s="38"/>
      <c r="AE189" s="38"/>
      <c r="AT189" s="17" t="s">
        <v>141</v>
      </c>
      <c r="AU189" s="17" t="s">
        <v>88</v>
      </c>
    </row>
    <row r="190" spans="1:51" s="14" customFormat="1" ht="12">
      <c r="A190" s="14"/>
      <c r="B190" s="251"/>
      <c r="C190" s="252"/>
      <c r="D190" s="234" t="s">
        <v>145</v>
      </c>
      <c r="E190" s="253" t="s">
        <v>1</v>
      </c>
      <c r="F190" s="254" t="s">
        <v>361</v>
      </c>
      <c r="G190" s="252"/>
      <c r="H190" s="255">
        <v>0.711</v>
      </c>
      <c r="I190" s="256"/>
      <c r="J190" s="256"/>
      <c r="K190" s="252"/>
      <c r="L190" s="252"/>
      <c r="M190" s="257"/>
      <c r="N190" s="258"/>
      <c r="O190" s="259"/>
      <c r="P190" s="259"/>
      <c r="Q190" s="259"/>
      <c r="R190" s="259"/>
      <c r="S190" s="259"/>
      <c r="T190" s="259"/>
      <c r="U190" s="259"/>
      <c r="V190" s="259"/>
      <c r="W190" s="259"/>
      <c r="X190" s="259"/>
      <c r="Y190" s="260"/>
      <c r="Z190" s="14"/>
      <c r="AA190" s="14"/>
      <c r="AB190" s="14"/>
      <c r="AC190" s="14"/>
      <c r="AD190" s="14"/>
      <c r="AE190" s="14"/>
      <c r="AT190" s="261" t="s">
        <v>145</v>
      </c>
      <c r="AU190" s="261" t="s">
        <v>88</v>
      </c>
      <c r="AV190" s="14" t="s">
        <v>88</v>
      </c>
      <c r="AW190" s="14" t="s">
        <v>5</v>
      </c>
      <c r="AX190" s="14" t="s">
        <v>86</v>
      </c>
      <c r="AY190" s="261" t="s">
        <v>132</v>
      </c>
    </row>
    <row r="191" spans="1:65" s="2" customFormat="1" ht="24.15" customHeight="1">
      <c r="A191" s="38"/>
      <c r="B191" s="39"/>
      <c r="C191" s="220" t="s">
        <v>9</v>
      </c>
      <c r="D191" s="220" t="s">
        <v>134</v>
      </c>
      <c r="E191" s="221" t="s">
        <v>362</v>
      </c>
      <c r="F191" s="222" t="s">
        <v>363</v>
      </c>
      <c r="G191" s="223" t="s">
        <v>225</v>
      </c>
      <c r="H191" s="224">
        <v>1</v>
      </c>
      <c r="I191" s="225"/>
      <c r="J191" s="225"/>
      <c r="K191" s="226">
        <f>ROUND(P191*H191,2)</f>
        <v>0</v>
      </c>
      <c r="L191" s="222" t="s">
        <v>1</v>
      </c>
      <c r="M191" s="44"/>
      <c r="N191" s="227" t="s">
        <v>1</v>
      </c>
      <c r="O191" s="228" t="s">
        <v>41</v>
      </c>
      <c r="P191" s="229">
        <f>I191+J191</f>
        <v>0</v>
      </c>
      <c r="Q191" s="229">
        <f>ROUND(I191*H191,2)</f>
        <v>0</v>
      </c>
      <c r="R191" s="229">
        <f>ROUND(J191*H191,2)</f>
        <v>0</v>
      </c>
      <c r="S191" s="91"/>
      <c r="T191" s="230">
        <f>S191*H191</f>
        <v>0</v>
      </c>
      <c r="U191" s="230">
        <v>0.01266</v>
      </c>
      <c r="V191" s="230">
        <f>U191*H191</f>
        <v>0.01266</v>
      </c>
      <c r="W191" s="230">
        <v>0</v>
      </c>
      <c r="X191" s="230">
        <f>W191*H191</f>
        <v>0</v>
      </c>
      <c r="Y191" s="231" t="s">
        <v>1</v>
      </c>
      <c r="Z191" s="38"/>
      <c r="AA191" s="38"/>
      <c r="AB191" s="38"/>
      <c r="AC191" s="38"/>
      <c r="AD191" s="38"/>
      <c r="AE191" s="38"/>
      <c r="AR191" s="232" t="s">
        <v>306</v>
      </c>
      <c r="AT191" s="232" t="s">
        <v>134</v>
      </c>
      <c r="AU191" s="232" t="s">
        <v>88</v>
      </c>
      <c r="AY191" s="17" t="s">
        <v>132</v>
      </c>
      <c r="BE191" s="233">
        <f>IF(O191="základní",K191,0)</f>
        <v>0</v>
      </c>
      <c r="BF191" s="233">
        <f>IF(O191="snížená",K191,0)</f>
        <v>0</v>
      </c>
      <c r="BG191" s="233">
        <f>IF(O191="zákl. přenesená",K191,0)</f>
        <v>0</v>
      </c>
      <c r="BH191" s="233">
        <f>IF(O191="sníž. přenesená",K191,0)</f>
        <v>0</v>
      </c>
      <c r="BI191" s="233">
        <f>IF(O191="nulová",K191,0)</f>
        <v>0</v>
      </c>
      <c r="BJ191" s="17" t="s">
        <v>86</v>
      </c>
      <c r="BK191" s="233">
        <f>ROUND(P191*H191,2)</f>
        <v>0</v>
      </c>
      <c r="BL191" s="17" t="s">
        <v>306</v>
      </c>
      <c r="BM191" s="232" t="s">
        <v>364</v>
      </c>
    </row>
    <row r="192" spans="1:47" s="2" customFormat="1" ht="12">
      <c r="A192" s="38"/>
      <c r="B192" s="39"/>
      <c r="C192" s="40"/>
      <c r="D192" s="234" t="s">
        <v>141</v>
      </c>
      <c r="E192" s="40"/>
      <c r="F192" s="235" t="s">
        <v>363</v>
      </c>
      <c r="G192" s="40"/>
      <c r="H192" s="40"/>
      <c r="I192" s="236"/>
      <c r="J192" s="236"/>
      <c r="K192" s="40"/>
      <c r="L192" s="40"/>
      <c r="M192" s="44"/>
      <c r="N192" s="237"/>
      <c r="O192" s="238"/>
      <c r="P192" s="91"/>
      <c r="Q192" s="91"/>
      <c r="R192" s="91"/>
      <c r="S192" s="91"/>
      <c r="T192" s="91"/>
      <c r="U192" s="91"/>
      <c r="V192" s="91"/>
      <c r="W192" s="91"/>
      <c r="X192" s="91"/>
      <c r="Y192" s="92"/>
      <c r="Z192" s="38"/>
      <c r="AA192" s="38"/>
      <c r="AB192" s="38"/>
      <c r="AC192" s="38"/>
      <c r="AD192" s="38"/>
      <c r="AE192" s="38"/>
      <c r="AT192" s="17" t="s">
        <v>141</v>
      </c>
      <c r="AU192" s="17" t="s">
        <v>88</v>
      </c>
    </row>
    <row r="193" spans="1:65" s="2" customFormat="1" ht="24.15" customHeight="1">
      <c r="A193" s="38"/>
      <c r="B193" s="39"/>
      <c r="C193" s="220" t="s">
        <v>306</v>
      </c>
      <c r="D193" s="220" t="s">
        <v>134</v>
      </c>
      <c r="E193" s="221" t="s">
        <v>365</v>
      </c>
      <c r="F193" s="222" t="s">
        <v>366</v>
      </c>
      <c r="G193" s="223" t="s">
        <v>327</v>
      </c>
      <c r="H193" s="224">
        <v>38.4</v>
      </c>
      <c r="I193" s="225"/>
      <c r="J193" s="225"/>
      <c r="K193" s="226">
        <f>ROUND(P193*H193,2)</f>
        <v>0</v>
      </c>
      <c r="L193" s="222" t="s">
        <v>138</v>
      </c>
      <c r="M193" s="44"/>
      <c r="N193" s="227" t="s">
        <v>1</v>
      </c>
      <c r="O193" s="228" t="s">
        <v>41</v>
      </c>
      <c r="P193" s="229">
        <f>I193+J193</f>
        <v>0</v>
      </c>
      <c r="Q193" s="229">
        <f>ROUND(I193*H193,2)</f>
        <v>0</v>
      </c>
      <c r="R193" s="229">
        <f>ROUND(J193*H193,2)</f>
        <v>0</v>
      </c>
      <c r="S193" s="91"/>
      <c r="T193" s="230">
        <f>S193*H193</f>
        <v>0</v>
      </c>
      <c r="U193" s="230">
        <v>0.0051</v>
      </c>
      <c r="V193" s="230">
        <f>U193*H193</f>
        <v>0.19584000000000001</v>
      </c>
      <c r="W193" s="230">
        <v>0</v>
      </c>
      <c r="X193" s="230">
        <f>W193*H193</f>
        <v>0</v>
      </c>
      <c r="Y193" s="231" t="s">
        <v>1</v>
      </c>
      <c r="Z193" s="38"/>
      <c r="AA193" s="38"/>
      <c r="AB193" s="38"/>
      <c r="AC193" s="38"/>
      <c r="AD193" s="38"/>
      <c r="AE193" s="38"/>
      <c r="AR193" s="232" t="s">
        <v>306</v>
      </c>
      <c r="AT193" s="232" t="s">
        <v>134</v>
      </c>
      <c r="AU193" s="232" t="s">
        <v>88</v>
      </c>
      <c r="AY193" s="17" t="s">
        <v>132</v>
      </c>
      <c r="BE193" s="233">
        <f>IF(O193="základní",K193,0)</f>
        <v>0</v>
      </c>
      <c r="BF193" s="233">
        <f>IF(O193="snížená",K193,0)</f>
        <v>0</v>
      </c>
      <c r="BG193" s="233">
        <f>IF(O193="zákl. přenesená",K193,0)</f>
        <v>0</v>
      </c>
      <c r="BH193" s="233">
        <f>IF(O193="sníž. přenesená",K193,0)</f>
        <v>0</v>
      </c>
      <c r="BI193" s="233">
        <f>IF(O193="nulová",K193,0)</f>
        <v>0</v>
      </c>
      <c r="BJ193" s="17" t="s">
        <v>86</v>
      </c>
      <c r="BK193" s="233">
        <f>ROUND(P193*H193,2)</f>
        <v>0</v>
      </c>
      <c r="BL193" s="17" t="s">
        <v>306</v>
      </c>
      <c r="BM193" s="232" t="s">
        <v>367</v>
      </c>
    </row>
    <row r="194" spans="1:47" s="2" customFormat="1" ht="12">
      <c r="A194" s="38"/>
      <c r="B194" s="39"/>
      <c r="C194" s="40"/>
      <c r="D194" s="234" t="s">
        <v>141</v>
      </c>
      <c r="E194" s="40"/>
      <c r="F194" s="235" t="s">
        <v>368</v>
      </c>
      <c r="G194" s="40"/>
      <c r="H194" s="40"/>
      <c r="I194" s="236"/>
      <c r="J194" s="236"/>
      <c r="K194" s="40"/>
      <c r="L194" s="40"/>
      <c r="M194" s="44"/>
      <c r="N194" s="237"/>
      <c r="O194" s="238"/>
      <c r="P194" s="91"/>
      <c r="Q194" s="91"/>
      <c r="R194" s="91"/>
      <c r="S194" s="91"/>
      <c r="T194" s="91"/>
      <c r="U194" s="91"/>
      <c r="V194" s="91"/>
      <c r="W194" s="91"/>
      <c r="X194" s="91"/>
      <c r="Y194" s="92"/>
      <c r="Z194" s="38"/>
      <c r="AA194" s="38"/>
      <c r="AB194" s="38"/>
      <c r="AC194" s="38"/>
      <c r="AD194" s="38"/>
      <c r="AE194" s="38"/>
      <c r="AT194" s="17" t="s">
        <v>141</v>
      </c>
      <c r="AU194" s="17" t="s">
        <v>88</v>
      </c>
    </row>
    <row r="195" spans="1:47" s="2" customFormat="1" ht="12">
      <c r="A195" s="38"/>
      <c r="B195" s="39"/>
      <c r="C195" s="40"/>
      <c r="D195" s="239" t="s">
        <v>143</v>
      </c>
      <c r="E195" s="40"/>
      <c r="F195" s="240" t="s">
        <v>369</v>
      </c>
      <c r="G195" s="40"/>
      <c r="H195" s="40"/>
      <c r="I195" s="236"/>
      <c r="J195" s="236"/>
      <c r="K195" s="40"/>
      <c r="L195" s="40"/>
      <c r="M195" s="44"/>
      <c r="N195" s="237"/>
      <c r="O195" s="238"/>
      <c r="P195" s="91"/>
      <c r="Q195" s="91"/>
      <c r="R195" s="91"/>
      <c r="S195" s="91"/>
      <c r="T195" s="91"/>
      <c r="U195" s="91"/>
      <c r="V195" s="91"/>
      <c r="W195" s="91"/>
      <c r="X195" s="91"/>
      <c r="Y195" s="92"/>
      <c r="Z195" s="38"/>
      <c r="AA195" s="38"/>
      <c r="AB195" s="38"/>
      <c r="AC195" s="38"/>
      <c r="AD195" s="38"/>
      <c r="AE195" s="38"/>
      <c r="AT195" s="17" t="s">
        <v>143</v>
      </c>
      <c r="AU195" s="17" t="s">
        <v>88</v>
      </c>
    </row>
    <row r="196" spans="1:51" s="13" customFormat="1" ht="12">
      <c r="A196" s="13"/>
      <c r="B196" s="241"/>
      <c r="C196" s="242"/>
      <c r="D196" s="234" t="s">
        <v>145</v>
      </c>
      <c r="E196" s="243" t="s">
        <v>1</v>
      </c>
      <c r="F196" s="244" t="s">
        <v>370</v>
      </c>
      <c r="G196" s="242"/>
      <c r="H196" s="243" t="s">
        <v>1</v>
      </c>
      <c r="I196" s="245"/>
      <c r="J196" s="245"/>
      <c r="K196" s="242"/>
      <c r="L196" s="242"/>
      <c r="M196" s="246"/>
      <c r="N196" s="247"/>
      <c r="O196" s="248"/>
      <c r="P196" s="248"/>
      <c r="Q196" s="248"/>
      <c r="R196" s="248"/>
      <c r="S196" s="248"/>
      <c r="T196" s="248"/>
      <c r="U196" s="248"/>
      <c r="V196" s="248"/>
      <c r="W196" s="248"/>
      <c r="X196" s="248"/>
      <c r="Y196" s="249"/>
      <c r="Z196" s="13"/>
      <c r="AA196" s="13"/>
      <c r="AB196" s="13"/>
      <c r="AC196" s="13"/>
      <c r="AD196" s="13"/>
      <c r="AE196" s="13"/>
      <c r="AT196" s="250" t="s">
        <v>145</v>
      </c>
      <c r="AU196" s="250" t="s">
        <v>88</v>
      </c>
      <c r="AV196" s="13" t="s">
        <v>86</v>
      </c>
      <c r="AW196" s="13" t="s">
        <v>5</v>
      </c>
      <c r="AX196" s="13" t="s">
        <v>78</v>
      </c>
      <c r="AY196" s="250" t="s">
        <v>132</v>
      </c>
    </row>
    <row r="197" spans="1:51" s="14" customFormat="1" ht="12">
      <c r="A197" s="14"/>
      <c r="B197" s="251"/>
      <c r="C197" s="252"/>
      <c r="D197" s="234" t="s">
        <v>145</v>
      </c>
      <c r="E197" s="253" t="s">
        <v>1</v>
      </c>
      <c r="F197" s="254" t="s">
        <v>371</v>
      </c>
      <c r="G197" s="252"/>
      <c r="H197" s="255">
        <v>11.4</v>
      </c>
      <c r="I197" s="256"/>
      <c r="J197" s="256"/>
      <c r="K197" s="252"/>
      <c r="L197" s="252"/>
      <c r="M197" s="257"/>
      <c r="N197" s="258"/>
      <c r="O197" s="259"/>
      <c r="P197" s="259"/>
      <c r="Q197" s="259"/>
      <c r="R197" s="259"/>
      <c r="S197" s="259"/>
      <c r="T197" s="259"/>
      <c r="U197" s="259"/>
      <c r="V197" s="259"/>
      <c r="W197" s="259"/>
      <c r="X197" s="259"/>
      <c r="Y197" s="260"/>
      <c r="Z197" s="14"/>
      <c r="AA197" s="14"/>
      <c r="AB197" s="14"/>
      <c r="AC197" s="14"/>
      <c r="AD197" s="14"/>
      <c r="AE197" s="14"/>
      <c r="AT197" s="261" t="s">
        <v>145</v>
      </c>
      <c r="AU197" s="261" t="s">
        <v>88</v>
      </c>
      <c r="AV197" s="14" t="s">
        <v>88</v>
      </c>
      <c r="AW197" s="14" t="s">
        <v>5</v>
      </c>
      <c r="AX197" s="14" t="s">
        <v>78</v>
      </c>
      <c r="AY197" s="261" t="s">
        <v>132</v>
      </c>
    </row>
    <row r="198" spans="1:51" s="13" customFormat="1" ht="12">
      <c r="A198" s="13"/>
      <c r="B198" s="241"/>
      <c r="C198" s="242"/>
      <c r="D198" s="234" t="s">
        <v>145</v>
      </c>
      <c r="E198" s="243" t="s">
        <v>1</v>
      </c>
      <c r="F198" s="244" t="s">
        <v>372</v>
      </c>
      <c r="G198" s="242"/>
      <c r="H198" s="243" t="s">
        <v>1</v>
      </c>
      <c r="I198" s="245"/>
      <c r="J198" s="245"/>
      <c r="K198" s="242"/>
      <c r="L198" s="242"/>
      <c r="M198" s="246"/>
      <c r="N198" s="247"/>
      <c r="O198" s="248"/>
      <c r="P198" s="248"/>
      <c r="Q198" s="248"/>
      <c r="R198" s="248"/>
      <c r="S198" s="248"/>
      <c r="T198" s="248"/>
      <c r="U198" s="248"/>
      <c r="V198" s="248"/>
      <c r="W198" s="248"/>
      <c r="X198" s="248"/>
      <c r="Y198" s="249"/>
      <c r="Z198" s="13"/>
      <c r="AA198" s="13"/>
      <c r="AB198" s="13"/>
      <c r="AC198" s="13"/>
      <c r="AD198" s="13"/>
      <c r="AE198" s="13"/>
      <c r="AT198" s="250" t="s">
        <v>145</v>
      </c>
      <c r="AU198" s="250" t="s">
        <v>88</v>
      </c>
      <c r="AV198" s="13" t="s">
        <v>86</v>
      </c>
      <c r="AW198" s="13" t="s">
        <v>5</v>
      </c>
      <c r="AX198" s="13" t="s">
        <v>78</v>
      </c>
      <c r="AY198" s="250" t="s">
        <v>132</v>
      </c>
    </row>
    <row r="199" spans="1:51" s="14" customFormat="1" ht="12">
      <c r="A199" s="14"/>
      <c r="B199" s="251"/>
      <c r="C199" s="252"/>
      <c r="D199" s="234" t="s">
        <v>145</v>
      </c>
      <c r="E199" s="253" t="s">
        <v>1</v>
      </c>
      <c r="F199" s="254" t="s">
        <v>373</v>
      </c>
      <c r="G199" s="252"/>
      <c r="H199" s="255">
        <v>27</v>
      </c>
      <c r="I199" s="256"/>
      <c r="J199" s="256"/>
      <c r="K199" s="252"/>
      <c r="L199" s="252"/>
      <c r="M199" s="257"/>
      <c r="N199" s="258"/>
      <c r="O199" s="259"/>
      <c r="P199" s="259"/>
      <c r="Q199" s="259"/>
      <c r="R199" s="259"/>
      <c r="S199" s="259"/>
      <c r="T199" s="259"/>
      <c r="U199" s="259"/>
      <c r="V199" s="259"/>
      <c r="W199" s="259"/>
      <c r="X199" s="259"/>
      <c r="Y199" s="260"/>
      <c r="Z199" s="14"/>
      <c r="AA199" s="14"/>
      <c r="AB199" s="14"/>
      <c r="AC199" s="14"/>
      <c r="AD199" s="14"/>
      <c r="AE199" s="14"/>
      <c r="AT199" s="261" t="s">
        <v>145</v>
      </c>
      <c r="AU199" s="261" t="s">
        <v>88</v>
      </c>
      <c r="AV199" s="14" t="s">
        <v>88</v>
      </c>
      <c r="AW199" s="14" t="s">
        <v>5</v>
      </c>
      <c r="AX199" s="14" t="s">
        <v>78</v>
      </c>
      <c r="AY199" s="261" t="s">
        <v>132</v>
      </c>
    </row>
    <row r="200" spans="1:51" s="15" customFormat="1" ht="12">
      <c r="A200" s="15"/>
      <c r="B200" s="262"/>
      <c r="C200" s="263"/>
      <c r="D200" s="234" t="s">
        <v>145</v>
      </c>
      <c r="E200" s="264" t="s">
        <v>1</v>
      </c>
      <c r="F200" s="265" t="s">
        <v>183</v>
      </c>
      <c r="G200" s="263"/>
      <c r="H200" s="266">
        <v>38.4</v>
      </c>
      <c r="I200" s="267"/>
      <c r="J200" s="267"/>
      <c r="K200" s="263"/>
      <c r="L200" s="263"/>
      <c r="M200" s="268"/>
      <c r="N200" s="269"/>
      <c r="O200" s="270"/>
      <c r="P200" s="270"/>
      <c r="Q200" s="270"/>
      <c r="R200" s="270"/>
      <c r="S200" s="270"/>
      <c r="T200" s="270"/>
      <c r="U200" s="270"/>
      <c r="V200" s="270"/>
      <c r="W200" s="270"/>
      <c r="X200" s="270"/>
      <c r="Y200" s="271"/>
      <c r="Z200" s="15"/>
      <c r="AA200" s="15"/>
      <c r="AB200" s="15"/>
      <c r="AC200" s="15"/>
      <c r="AD200" s="15"/>
      <c r="AE200" s="15"/>
      <c r="AT200" s="272" t="s">
        <v>145</v>
      </c>
      <c r="AU200" s="272" t="s">
        <v>88</v>
      </c>
      <c r="AV200" s="15" t="s">
        <v>139</v>
      </c>
      <c r="AW200" s="15" t="s">
        <v>5</v>
      </c>
      <c r="AX200" s="15" t="s">
        <v>86</v>
      </c>
      <c r="AY200" s="272" t="s">
        <v>132</v>
      </c>
    </row>
    <row r="201" spans="1:65" s="2" customFormat="1" ht="24.15" customHeight="1">
      <c r="A201" s="38"/>
      <c r="B201" s="39"/>
      <c r="C201" s="274" t="s">
        <v>374</v>
      </c>
      <c r="D201" s="274" t="s">
        <v>234</v>
      </c>
      <c r="E201" s="275" t="s">
        <v>375</v>
      </c>
      <c r="F201" s="276" t="s">
        <v>376</v>
      </c>
      <c r="G201" s="277" t="s">
        <v>137</v>
      </c>
      <c r="H201" s="278">
        <v>0.679</v>
      </c>
      <c r="I201" s="279"/>
      <c r="J201" s="280"/>
      <c r="K201" s="281">
        <f>ROUND(P201*H201,2)</f>
        <v>0</v>
      </c>
      <c r="L201" s="276" t="s">
        <v>138</v>
      </c>
      <c r="M201" s="282"/>
      <c r="N201" s="283" t="s">
        <v>1</v>
      </c>
      <c r="O201" s="228" t="s">
        <v>41</v>
      </c>
      <c r="P201" s="229">
        <f>I201+J201</f>
        <v>0</v>
      </c>
      <c r="Q201" s="229">
        <f>ROUND(I201*H201,2)</f>
        <v>0</v>
      </c>
      <c r="R201" s="229">
        <f>ROUND(J201*H201,2)</f>
        <v>0</v>
      </c>
      <c r="S201" s="91"/>
      <c r="T201" s="230">
        <f>S201*H201</f>
        <v>0</v>
      </c>
      <c r="U201" s="230">
        <v>0.55</v>
      </c>
      <c r="V201" s="230">
        <f>U201*H201</f>
        <v>0.37345000000000006</v>
      </c>
      <c r="W201" s="230">
        <v>0</v>
      </c>
      <c r="X201" s="230">
        <f>W201*H201</f>
        <v>0</v>
      </c>
      <c r="Y201" s="231" t="s">
        <v>1</v>
      </c>
      <c r="Z201" s="38"/>
      <c r="AA201" s="38"/>
      <c r="AB201" s="38"/>
      <c r="AC201" s="38"/>
      <c r="AD201" s="38"/>
      <c r="AE201" s="38"/>
      <c r="AR201" s="232" t="s">
        <v>305</v>
      </c>
      <c r="AT201" s="232" t="s">
        <v>234</v>
      </c>
      <c r="AU201" s="232" t="s">
        <v>88</v>
      </c>
      <c r="AY201" s="17" t="s">
        <v>132</v>
      </c>
      <c r="BE201" s="233">
        <f>IF(O201="základní",K201,0)</f>
        <v>0</v>
      </c>
      <c r="BF201" s="233">
        <f>IF(O201="snížená",K201,0)</f>
        <v>0</v>
      </c>
      <c r="BG201" s="233">
        <f>IF(O201="zákl. přenesená",K201,0)</f>
        <v>0</v>
      </c>
      <c r="BH201" s="233">
        <f>IF(O201="sníž. přenesená",K201,0)</f>
        <v>0</v>
      </c>
      <c r="BI201" s="233">
        <f>IF(O201="nulová",K201,0)</f>
        <v>0</v>
      </c>
      <c r="BJ201" s="17" t="s">
        <v>86</v>
      </c>
      <c r="BK201" s="233">
        <f>ROUND(P201*H201,2)</f>
        <v>0</v>
      </c>
      <c r="BL201" s="17" t="s">
        <v>306</v>
      </c>
      <c r="BM201" s="232" t="s">
        <v>377</v>
      </c>
    </row>
    <row r="202" spans="1:47" s="2" customFormat="1" ht="12">
      <c r="A202" s="38"/>
      <c r="B202" s="39"/>
      <c r="C202" s="40"/>
      <c r="D202" s="234" t="s">
        <v>141</v>
      </c>
      <c r="E202" s="40"/>
      <c r="F202" s="235" t="s">
        <v>376</v>
      </c>
      <c r="G202" s="40"/>
      <c r="H202" s="40"/>
      <c r="I202" s="236"/>
      <c r="J202" s="236"/>
      <c r="K202" s="40"/>
      <c r="L202" s="40"/>
      <c r="M202" s="44"/>
      <c r="N202" s="237"/>
      <c r="O202" s="238"/>
      <c r="P202" s="91"/>
      <c r="Q202" s="91"/>
      <c r="R202" s="91"/>
      <c r="S202" s="91"/>
      <c r="T202" s="91"/>
      <c r="U202" s="91"/>
      <c r="V202" s="91"/>
      <c r="W202" s="91"/>
      <c r="X202" s="91"/>
      <c r="Y202" s="92"/>
      <c r="Z202" s="38"/>
      <c r="AA202" s="38"/>
      <c r="AB202" s="38"/>
      <c r="AC202" s="38"/>
      <c r="AD202" s="38"/>
      <c r="AE202" s="38"/>
      <c r="AT202" s="17" t="s">
        <v>141</v>
      </c>
      <c r="AU202" s="17" t="s">
        <v>88</v>
      </c>
    </row>
    <row r="203" spans="1:51" s="13" customFormat="1" ht="12">
      <c r="A203" s="13"/>
      <c r="B203" s="241"/>
      <c r="C203" s="242"/>
      <c r="D203" s="234" t="s">
        <v>145</v>
      </c>
      <c r="E203" s="243" t="s">
        <v>1</v>
      </c>
      <c r="F203" s="244" t="s">
        <v>370</v>
      </c>
      <c r="G203" s="242"/>
      <c r="H203" s="243" t="s">
        <v>1</v>
      </c>
      <c r="I203" s="245"/>
      <c r="J203" s="245"/>
      <c r="K203" s="242"/>
      <c r="L203" s="242"/>
      <c r="M203" s="246"/>
      <c r="N203" s="247"/>
      <c r="O203" s="248"/>
      <c r="P203" s="248"/>
      <c r="Q203" s="248"/>
      <c r="R203" s="248"/>
      <c r="S203" s="248"/>
      <c r="T203" s="248"/>
      <c r="U203" s="248"/>
      <c r="V203" s="248"/>
      <c r="W203" s="248"/>
      <c r="X203" s="248"/>
      <c r="Y203" s="249"/>
      <c r="Z203" s="13"/>
      <c r="AA203" s="13"/>
      <c r="AB203" s="13"/>
      <c r="AC203" s="13"/>
      <c r="AD203" s="13"/>
      <c r="AE203" s="13"/>
      <c r="AT203" s="250" t="s">
        <v>145</v>
      </c>
      <c r="AU203" s="250" t="s">
        <v>88</v>
      </c>
      <c r="AV203" s="13" t="s">
        <v>86</v>
      </c>
      <c r="AW203" s="13" t="s">
        <v>5</v>
      </c>
      <c r="AX203" s="13" t="s">
        <v>78</v>
      </c>
      <c r="AY203" s="250" t="s">
        <v>132</v>
      </c>
    </row>
    <row r="204" spans="1:51" s="14" customFormat="1" ht="12">
      <c r="A204" s="14"/>
      <c r="B204" s="251"/>
      <c r="C204" s="252"/>
      <c r="D204" s="234" t="s">
        <v>145</v>
      </c>
      <c r="E204" s="253" t="s">
        <v>1</v>
      </c>
      <c r="F204" s="254" t="s">
        <v>378</v>
      </c>
      <c r="G204" s="252"/>
      <c r="H204" s="255">
        <v>0.274</v>
      </c>
      <c r="I204" s="256"/>
      <c r="J204" s="256"/>
      <c r="K204" s="252"/>
      <c r="L204" s="252"/>
      <c r="M204" s="257"/>
      <c r="N204" s="258"/>
      <c r="O204" s="259"/>
      <c r="P204" s="259"/>
      <c r="Q204" s="259"/>
      <c r="R204" s="259"/>
      <c r="S204" s="259"/>
      <c r="T204" s="259"/>
      <c r="U204" s="259"/>
      <c r="V204" s="259"/>
      <c r="W204" s="259"/>
      <c r="X204" s="259"/>
      <c r="Y204" s="260"/>
      <c r="Z204" s="14"/>
      <c r="AA204" s="14"/>
      <c r="AB204" s="14"/>
      <c r="AC204" s="14"/>
      <c r="AD204" s="14"/>
      <c r="AE204" s="14"/>
      <c r="AT204" s="261" t="s">
        <v>145</v>
      </c>
      <c r="AU204" s="261" t="s">
        <v>88</v>
      </c>
      <c r="AV204" s="14" t="s">
        <v>88</v>
      </c>
      <c r="AW204" s="14" t="s">
        <v>5</v>
      </c>
      <c r="AX204" s="14" t="s">
        <v>78</v>
      </c>
      <c r="AY204" s="261" t="s">
        <v>132</v>
      </c>
    </row>
    <row r="205" spans="1:51" s="13" customFormat="1" ht="12">
      <c r="A205" s="13"/>
      <c r="B205" s="241"/>
      <c r="C205" s="242"/>
      <c r="D205" s="234" t="s">
        <v>145</v>
      </c>
      <c r="E205" s="243" t="s">
        <v>1</v>
      </c>
      <c r="F205" s="244" t="s">
        <v>372</v>
      </c>
      <c r="G205" s="242"/>
      <c r="H205" s="243" t="s">
        <v>1</v>
      </c>
      <c r="I205" s="245"/>
      <c r="J205" s="245"/>
      <c r="K205" s="242"/>
      <c r="L205" s="242"/>
      <c r="M205" s="246"/>
      <c r="N205" s="247"/>
      <c r="O205" s="248"/>
      <c r="P205" s="248"/>
      <c r="Q205" s="248"/>
      <c r="R205" s="248"/>
      <c r="S205" s="248"/>
      <c r="T205" s="248"/>
      <c r="U205" s="248"/>
      <c r="V205" s="248"/>
      <c r="W205" s="248"/>
      <c r="X205" s="248"/>
      <c r="Y205" s="249"/>
      <c r="Z205" s="13"/>
      <c r="AA205" s="13"/>
      <c r="AB205" s="13"/>
      <c r="AC205" s="13"/>
      <c r="AD205" s="13"/>
      <c r="AE205" s="13"/>
      <c r="AT205" s="250" t="s">
        <v>145</v>
      </c>
      <c r="AU205" s="250" t="s">
        <v>88</v>
      </c>
      <c r="AV205" s="13" t="s">
        <v>86</v>
      </c>
      <c r="AW205" s="13" t="s">
        <v>5</v>
      </c>
      <c r="AX205" s="13" t="s">
        <v>78</v>
      </c>
      <c r="AY205" s="250" t="s">
        <v>132</v>
      </c>
    </row>
    <row r="206" spans="1:51" s="14" customFormat="1" ht="12">
      <c r="A206" s="14"/>
      <c r="B206" s="251"/>
      <c r="C206" s="252"/>
      <c r="D206" s="234" t="s">
        <v>145</v>
      </c>
      <c r="E206" s="253" t="s">
        <v>1</v>
      </c>
      <c r="F206" s="254" t="s">
        <v>379</v>
      </c>
      <c r="G206" s="252"/>
      <c r="H206" s="255">
        <v>0.405</v>
      </c>
      <c r="I206" s="256"/>
      <c r="J206" s="256"/>
      <c r="K206" s="252"/>
      <c r="L206" s="252"/>
      <c r="M206" s="257"/>
      <c r="N206" s="258"/>
      <c r="O206" s="259"/>
      <c r="P206" s="259"/>
      <c r="Q206" s="259"/>
      <c r="R206" s="259"/>
      <c r="S206" s="259"/>
      <c r="T206" s="259"/>
      <c r="U206" s="259"/>
      <c r="V206" s="259"/>
      <c r="W206" s="259"/>
      <c r="X206" s="259"/>
      <c r="Y206" s="260"/>
      <c r="Z206" s="14"/>
      <c r="AA206" s="14"/>
      <c r="AB206" s="14"/>
      <c r="AC206" s="14"/>
      <c r="AD206" s="14"/>
      <c r="AE206" s="14"/>
      <c r="AT206" s="261" t="s">
        <v>145</v>
      </c>
      <c r="AU206" s="261" t="s">
        <v>88</v>
      </c>
      <c r="AV206" s="14" t="s">
        <v>88</v>
      </c>
      <c r="AW206" s="14" t="s">
        <v>5</v>
      </c>
      <c r="AX206" s="14" t="s">
        <v>78</v>
      </c>
      <c r="AY206" s="261" t="s">
        <v>132</v>
      </c>
    </row>
    <row r="207" spans="1:51" s="15" customFormat="1" ht="12">
      <c r="A207" s="15"/>
      <c r="B207" s="262"/>
      <c r="C207" s="263"/>
      <c r="D207" s="234" t="s">
        <v>145</v>
      </c>
      <c r="E207" s="264" t="s">
        <v>1</v>
      </c>
      <c r="F207" s="265" t="s">
        <v>183</v>
      </c>
      <c r="G207" s="263"/>
      <c r="H207" s="266">
        <v>0.679</v>
      </c>
      <c r="I207" s="267"/>
      <c r="J207" s="267"/>
      <c r="K207" s="263"/>
      <c r="L207" s="263"/>
      <c r="M207" s="268"/>
      <c r="N207" s="269"/>
      <c r="O207" s="270"/>
      <c r="P207" s="270"/>
      <c r="Q207" s="270"/>
      <c r="R207" s="270"/>
      <c r="S207" s="270"/>
      <c r="T207" s="270"/>
      <c r="U207" s="270"/>
      <c r="V207" s="270"/>
      <c r="W207" s="270"/>
      <c r="X207" s="270"/>
      <c r="Y207" s="271"/>
      <c r="Z207" s="15"/>
      <c r="AA207" s="15"/>
      <c r="AB207" s="15"/>
      <c r="AC207" s="15"/>
      <c r="AD207" s="15"/>
      <c r="AE207" s="15"/>
      <c r="AT207" s="272" t="s">
        <v>145</v>
      </c>
      <c r="AU207" s="272" t="s">
        <v>88</v>
      </c>
      <c r="AV207" s="15" t="s">
        <v>139</v>
      </c>
      <c r="AW207" s="15" t="s">
        <v>5</v>
      </c>
      <c r="AX207" s="15" t="s">
        <v>86</v>
      </c>
      <c r="AY207" s="272" t="s">
        <v>132</v>
      </c>
    </row>
    <row r="208" spans="1:65" s="2" customFormat="1" ht="24.15" customHeight="1">
      <c r="A208" s="38"/>
      <c r="B208" s="39"/>
      <c r="C208" s="220" t="s">
        <v>380</v>
      </c>
      <c r="D208" s="220" t="s">
        <v>134</v>
      </c>
      <c r="E208" s="221" t="s">
        <v>381</v>
      </c>
      <c r="F208" s="222" t="s">
        <v>382</v>
      </c>
      <c r="G208" s="223" t="s">
        <v>327</v>
      </c>
      <c r="H208" s="224">
        <v>19.82</v>
      </c>
      <c r="I208" s="225"/>
      <c r="J208" s="225"/>
      <c r="K208" s="226">
        <f>ROUND(P208*H208,2)</f>
        <v>0</v>
      </c>
      <c r="L208" s="222" t="s">
        <v>138</v>
      </c>
      <c r="M208" s="44"/>
      <c r="N208" s="227" t="s">
        <v>1</v>
      </c>
      <c r="O208" s="228" t="s">
        <v>41</v>
      </c>
      <c r="P208" s="229">
        <f>I208+J208</f>
        <v>0</v>
      </c>
      <c r="Q208" s="229">
        <f>ROUND(I208*H208,2)</f>
        <v>0</v>
      </c>
      <c r="R208" s="229">
        <f>ROUND(J208*H208,2)</f>
        <v>0</v>
      </c>
      <c r="S208" s="91"/>
      <c r="T208" s="230">
        <f>S208*H208</f>
        <v>0</v>
      </c>
      <c r="U208" s="230">
        <v>0.0033922</v>
      </c>
      <c r="V208" s="230">
        <f>U208*H208</f>
        <v>0.06723340400000001</v>
      </c>
      <c r="W208" s="230">
        <v>0</v>
      </c>
      <c r="X208" s="230">
        <f>W208*H208</f>
        <v>0</v>
      </c>
      <c r="Y208" s="231" t="s">
        <v>1</v>
      </c>
      <c r="Z208" s="38"/>
      <c r="AA208" s="38"/>
      <c r="AB208" s="38"/>
      <c r="AC208" s="38"/>
      <c r="AD208" s="38"/>
      <c r="AE208" s="38"/>
      <c r="AR208" s="232" t="s">
        <v>306</v>
      </c>
      <c r="AT208" s="232" t="s">
        <v>134</v>
      </c>
      <c r="AU208" s="232" t="s">
        <v>88</v>
      </c>
      <c r="AY208" s="17" t="s">
        <v>132</v>
      </c>
      <c r="BE208" s="233">
        <f>IF(O208="základní",K208,0)</f>
        <v>0</v>
      </c>
      <c r="BF208" s="233">
        <f>IF(O208="snížená",K208,0)</f>
        <v>0</v>
      </c>
      <c r="BG208" s="233">
        <f>IF(O208="zákl. přenesená",K208,0)</f>
        <v>0</v>
      </c>
      <c r="BH208" s="233">
        <f>IF(O208="sníž. přenesená",K208,0)</f>
        <v>0</v>
      </c>
      <c r="BI208" s="233">
        <f>IF(O208="nulová",K208,0)</f>
        <v>0</v>
      </c>
      <c r="BJ208" s="17" t="s">
        <v>86</v>
      </c>
      <c r="BK208" s="233">
        <f>ROUND(P208*H208,2)</f>
        <v>0</v>
      </c>
      <c r="BL208" s="17" t="s">
        <v>306</v>
      </c>
      <c r="BM208" s="232" t="s">
        <v>383</v>
      </c>
    </row>
    <row r="209" spans="1:47" s="2" customFormat="1" ht="12">
      <c r="A209" s="38"/>
      <c r="B209" s="39"/>
      <c r="C209" s="40"/>
      <c r="D209" s="234" t="s">
        <v>141</v>
      </c>
      <c r="E209" s="40"/>
      <c r="F209" s="235" t="s">
        <v>384</v>
      </c>
      <c r="G209" s="40"/>
      <c r="H209" s="40"/>
      <c r="I209" s="236"/>
      <c r="J209" s="236"/>
      <c r="K209" s="40"/>
      <c r="L209" s="40"/>
      <c r="M209" s="44"/>
      <c r="N209" s="237"/>
      <c r="O209" s="238"/>
      <c r="P209" s="91"/>
      <c r="Q209" s="91"/>
      <c r="R209" s="91"/>
      <c r="S209" s="91"/>
      <c r="T209" s="91"/>
      <c r="U209" s="91"/>
      <c r="V209" s="91"/>
      <c r="W209" s="91"/>
      <c r="X209" s="91"/>
      <c r="Y209" s="92"/>
      <c r="Z209" s="38"/>
      <c r="AA209" s="38"/>
      <c r="AB209" s="38"/>
      <c r="AC209" s="38"/>
      <c r="AD209" s="38"/>
      <c r="AE209" s="38"/>
      <c r="AT209" s="17" t="s">
        <v>141</v>
      </c>
      <c r="AU209" s="17" t="s">
        <v>88</v>
      </c>
    </row>
    <row r="210" spans="1:47" s="2" customFormat="1" ht="12">
      <c r="A210" s="38"/>
      <c r="B210" s="39"/>
      <c r="C210" s="40"/>
      <c r="D210" s="239" t="s">
        <v>143</v>
      </c>
      <c r="E210" s="40"/>
      <c r="F210" s="240" t="s">
        <v>385</v>
      </c>
      <c r="G210" s="40"/>
      <c r="H210" s="40"/>
      <c r="I210" s="236"/>
      <c r="J210" s="236"/>
      <c r="K210" s="40"/>
      <c r="L210" s="40"/>
      <c r="M210" s="44"/>
      <c r="N210" s="237"/>
      <c r="O210" s="238"/>
      <c r="P210" s="91"/>
      <c r="Q210" s="91"/>
      <c r="R210" s="91"/>
      <c r="S210" s="91"/>
      <c r="T210" s="91"/>
      <c r="U210" s="91"/>
      <c r="V210" s="91"/>
      <c r="W210" s="91"/>
      <c r="X210" s="91"/>
      <c r="Y210" s="92"/>
      <c r="Z210" s="38"/>
      <c r="AA210" s="38"/>
      <c r="AB210" s="38"/>
      <c r="AC210" s="38"/>
      <c r="AD210" s="38"/>
      <c r="AE210" s="38"/>
      <c r="AT210" s="17" t="s">
        <v>143</v>
      </c>
      <c r="AU210" s="17" t="s">
        <v>88</v>
      </c>
    </row>
    <row r="211" spans="1:51" s="14" customFormat="1" ht="12">
      <c r="A211" s="14"/>
      <c r="B211" s="251"/>
      <c r="C211" s="252"/>
      <c r="D211" s="234" t="s">
        <v>145</v>
      </c>
      <c r="E211" s="253" t="s">
        <v>1</v>
      </c>
      <c r="F211" s="254" t="s">
        <v>386</v>
      </c>
      <c r="G211" s="252"/>
      <c r="H211" s="255">
        <v>19.82</v>
      </c>
      <c r="I211" s="256"/>
      <c r="J211" s="256"/>
      <c r="K211" s="252"/>
      <c r="L211" s="252"/>
      <c r="M211" s="257"/>
      <c r="N211" s="258"/>
      <c r="O211" s="259"/>
      <c r="P211" s="259"/>
      <c r="Q211" s="259"/>
      <c r="R211" s="259"/>
      <c r="S211" s="259"/>
      <c r="T211" s="259"/>
      <c r="U211" s="259"/>
      <c r="V211" s="259"/>
      <c r="W211" s="259"/>
      <c r="X211" s="259"/>
      <c r="Y211" s="260"/>
      <c r="Z211" s="14"/>
      <c r="AA211" s="14"/>
      <c r="AB211" s="14"/>
      <c r="AC211" s="14"/>
      <c r="AD211" s="14"/>
      <c r="AE211" s="14"/>
      <c r="AT211" s="261" t="s">
        <v>145</v>
      </c>
      <c r="AU211" s="261" t="s">
        <v>88</v>
      </c>
      <c r="AV211" s="14" t="s">
        <v>88</v>
      </c>
      <c r="AW211" s="14" t="s">
        <v>5</v>
      </c>
      <c r="AX211" s="14" t="s">
        <v>86</v>
      </c>
      <c r="AY211" s="261" t="s">
        <v>132</v>
      </c>
    </row>
    <row r="212" spans="1:65" s="2" customFormat="1" ht="12">
      <c r="A212" s="38"/>
      <c r="B212" s="39"/>
      <c r="C212" s="220" t="s">
        <v>387</v>
      </c>
      <c r="D212" s="220" t="s">
        <v>134</v>
      </c>
      <c r="E212" s="221" t="s">
        <v>388</v>
      </c>
      <c r="F212" s="222" t="s">
        <v>389</v>
      </c>
      <c r="G212" s="223" t="s">
        <v>137</v>
      </c>
      <c r="H212" s="224">
        <v>0.908</v>
      </c>
      <c r="I212" s="225"/>
      <c r="J212" s="225"/>
      <c r="K212" s="226">
        <f>ROUND(P212*H212,2)</f>
        <v>0</v>
      </c>
      <c r="L212" s="222" t="s">
        <v>138</v>
      </c>
      <c r="M212" s="44"/>
      <c r="N212" s="227" t="s">
        <v>1</v>
      </c>
      <c r="O212" s="228" t="s">
        <v>41</v>
      </c>
      <c r="P212" s="229">
        <f>I212+J212</f>
        <v>0</v>
      </c>
      <c r="Q212" s="229">
        <f>ROUND(I212*H212,2)</f>
        <v>0</v>
      </c>
      <c r="R212" s="229">
        <f>ROUND(J212*H212,2)</f>
        <v>0</v>
      </c>
      <c r="S212" s="91"/>
      <c r="T212" s="230">
        <f>S212*H212</f>
        <v>0</v>
      </c>
      <c r="U212" s="230">
        <v>0.013276872</v>
      </c>
      <c r="V212" s="230">
        <f>U212*H212</f>
        <v>0.012055399776</v>
      </c>
      <c r="W212" s="230">
        <v>0</v>
      </c>
      <c r="X212" s="230">
        <f>W212*H212</f>
        <v>0</v>
      </c>
      <c r="Y212" s="231" t="s">
        <v>1</v>
      </c>
      <c r="Z212" s="38"/>
      <c r="AA212" s="38"/>
      <c r="AB212" s="38"/>
      <c r="AC212" s="38"/>
      <c r="AD212" s="38"/>
      <c r="AE212" s="38"/>
      <c r="AR212" s="232" t="s">
        <v>306</v>
      </c>
      <c r="AT212" s="232" t="s">
        <v>134</v>
      </c>
      <c r="AU212" s="232" t="s">
        <v>88</v>
      </c>
      <c r="AY212" s="17" t="s">
        <v>132</v>
      </c>
      <c r="BE212" s="233">
        <f>IF(O212="základní",K212,0)</f>
        <v>0</v>
      </c>
      <c r="BF212" s="233">
        <f>IF(O212="snížená",K212,0)</f>
        <v>0</v>
      </c>
      <c r="BG212" s="233">
        <f>IF(O212="zákl. přenesená",K212,0)</f>
        <v>0</v>
      </c>
      <c r="BH212" s="233">
        <f>IF(O212="sníž. přenesená",K212,0)</f>
        <v>0</v>
      </c>
      <c r="BI212" s="233">
        <f>IF(O212="nulová",K212,0)</f>
        <v>0</v>
      </c>
      <c r="BJ212" s="17" t="s">
        <v>86</v>
      </c>
      <c r="BK212" s="233">
        <f>ROUND(P212*H212,2)</f>
        <v>0</v>
      </c>
      <c r="BL212" s="17" t="s">
        <v>306</v>
      </c>
      <c r="BM212" s="232" t="s">
        <v>390</v>
      </c>
    </row>
    <row r="213" spans="1:47" s="2" customFormat="1" ht="12">
      <c r="A213" s="38"/>
      <c r="B213" s="39"/>
      <c r="C213" s="40"/>
      <c r="D213" s="234" t="s">
        <v>141</v>
      </c>
      <c r="E213" s="40"/>
      <c r="F213" s="235" t="s">
        <v>391</v>
      </c>
      <c r="G213" s="40"/>
      <c r="H213" s="40"/>
      <c r="I213" s="236"/>
      <c r="J213" s="236"/>
      <c r="K213" s="40"/>
      <c r="L213" s="40"/>
      <c r="M213" s="44"/>
      <c r="N213" s="237"/>
      <c r="O213" s="238"/>
      <c r="P213" s="91"/>
      <c r="Q213" s="91"/>
      <c r="R213" s="91"/>
      <c r="S213" s="91"/>
      <c r="T213" s="91"/>
      <c r="U213" s="91"/>
      <c r="V213" s="91"/>
      <c r="W213" s="91"/>
      <c r="X213" s="91"/>
      <c r="Y213" s="92"/>
      <c r="Z213" s="38"/>
      <c r="AA213" s="38"/>
      <c r="AB213" s="38"/>
      <c r="AC213" s="38"/>
      <c r="AD213" s="38"/>
      <c r="AE213" s="38"/>
      <c r="AT213" s="17" t="s">
        <v>141</v>
      </c>
      <c r="AU213" s="17" t="s">
        <v>88</v>
      </c>
    </row>
    <row r="214" spans="1:47" s="2" customFormat="1" ht="12">
      <c r="A214" s="38"/>
      <c r="B214" s="39"/>
      <c r="C214" s="40"/>
      <c r="D214" s="239" t="s">
        <v>143</v>
      </c>
      <c r="E214" s="40"/>
      <c r="F214" s="240" t="s">
        <v>392</v>
      </c>
      <c r="G214" s="40"/>
      <c r="H214" s="40"/>
      <c r="I214" s="236"/>
      <c r="J214" s="236"/>
      <c r="K214" s="40"/>
      <c r="L214" s="40"/>
      <c r="M214" s="44"/>
      <c r="N214" s="237"/>
      <c r="O214" s="238"/>
      <c r="P214" s="91"/>
      <c r="Q214" s="91"/>
      <c r="R214" s="91"/>
      <c r="S214" s="91"/>
      <c r="T214" s="91"/>
      <c r="U214" s="91"/>
      <c r="V214" s="91"/>
      <c r="W214" s="91"/>
      <c r="X214" s="91"/>
      <c r="Y214" s="92"/>
      <c r="Z214" s="38"/>
      <c r="AA214" s="38"/>
      <c r="AB214" s="38"/>
      <c r="AC214" s="38"/>
      <c r="AD214" s="38"/>
      <c r="AE214" s="38"/>
      <c r="AT214" s="17" t="s">
        <v>143</v>
      </c>
      <c r="AU214" s="17" t="s">
        <v>88</v>
      </c>
    </row>
    <row r="215" spans="1:51" s="14" customFormat="1" ht="12">
      <c r="A215" s="14"/>
      <c r="B215" s="251"/>
      <c r="C215" s="252"/>
      <c r="D215" s="234" t="s">
        <v>145</v>
      </c>
      <c r="E215" s="253" t="s">
        <v>1</v>
      </c>
      <c r="F215" s="254" t="s">
        <v>393</v>
      </c>
      <c r="G215" s="252"/>
      <c r="H215" s="255">
        <v>0.908</v>
      </c>
      <c r="I215" s="256"/>
      <c r="J215" s="256"/>
      <c r="K215" s="252"/>
      <c r="L215" s="252"/>
      <c r="M215" s="257"/>
      <c r="N215" s="258"/>
      <c r="O215" s="259"/>
      <c r="P215" s="259"/>
      <c r="Q215" s="259"/>
      <c r="R215" s="259"/>
      <c r="S215" s="259"/>
      <c r="T215" s="259"/>
      <c r="U215" s="259"/>
      <c r="V215" s="259"/>
      <c r="W215" s="259"/>
      <c r="X215" s="259"/>
      <c r="Y215" s="260"/>
      <c r="Z215" s="14"/>
      <c r="AA215" s="14"/>
      <c r="AB215" s="14"/>
      <c r="AC215" s="14"/>
      <c r="AD215" s="14"/>
      <c r="AE215" s="14"/>
      <c r="AT215" s="261" t="s">
        <v>145</v>
      </c>
      <c r="AU215" s="261" t="s">
        <v>88</v>
      </c>
      <c r="AV215" s="14" t="s">
        <v>88</v>
      </c>
      <c r="AW215" s="14" t="s">
        <v>5</v>
      </c>
      <c r="AX215" s="14" t="s">
        <v>86</v>
      </c>
      <c r="AY215" s="261" t="s">
        <v>132</v>
      </c>
    </row>
    <row r="216" spans="1:65" s="2" customFormat="1" ht="24.15" customHeight="1">
      <c r="A216" s="38"/>
      <c r="B216" s="39"/>
      <c r="C216" s="274" t="s">
        <v>394</v>
      </c>
      <c r="D216" s="274" t="s">
        <v>234</v>
      </c>
      <c r="E216" s="275" t="s">
        <v>395</v>
      </c>
      <c r="F216" s="276" t="s">
        <v>396</v>
      </c>
      <c r="G216" s="277" t="s">
        <v>137</v>
      </c>
      <c r="H216" s="278">
        <v>0.229</v>
      </c>
      <c r="I216" s="279"/>
      <c r="J216" s="280"/>
      <c r="K216" s="281">
        <f>ROUND(P216*H216,2)</f>
        <v>0</v>
      </c>
      <c r="L216" s="276" t="s">
        <v>138</v>
      </c>
      <c r="M216" s="282"/>
      <c r="N216" s="283" t="s">
        <v>1</v>
      </c>
      <c r="O216" s="228" t="s">
        <v>41</v>
      </c>
      <c r="P216" s="229">
        <f>I216+J216</f>
        <v>0</v>
      </c>
      <c r="Q216" s="229">
        <f>ROUND(I216*H216,2)</f>
        <v>0</v>
      </c>
      <c r="R216" s="229">
        <f>ROUND(J216*H216,2)</f>
        <v>0</v>
      </c>
      <c r="S216" s="91"/>
      <c r="T216" s="230">
        <f>S216*H216</f>
        <v>0</v>
      </c>
      <c r="U216" s="230">
        <v>0.55</v>
      </c>
      <c r="V216" s="230">
        <f>U216*H216</f>
        <v>0.12595</v>
      </c>
      <c r="W216" s="230">
        <v>0</v>
      </c>
      <c r="X216" s="230">
        <f>W216*H216</f>
        <v>0</v>
      </c>
      <c r="Y216" s="231" t="s">
        <v>1</v>
      </c>
      <c r="Z216" s="38"/>
      <c r="AA216" s="38"/>
      <c r="AB216" s="38"/>
      <c r="AC216" s="38"/>
      <c r="AD216" s="38"/>
      <c r="AE216" s="38"/>
      <c r="AR216" s="232" t="s">
        <v>305</v>
      </c>
      <c r="AT216" s="232" t="s">
        <v>234</v>
      </c>
      <c r="AU216" s="232" t="s">
        <v>88</v>
      </c>
      <c r="AY216" s="17" t="s">
        <v>132</v>
      </c>
      <c r="BE216" s="233">
        <f>IF(O216="základní",K216,0)</f>
        <v>0</v>
      </c>
      <c r="BF216" s="233">
        <f>IF(O216="snížená",K216,0)</f>
        <v>0</v>
      </c>
      <c r="BG216" s="233">
        <f>IF(O216="zákl. přenesená",K216,0)</f>
        <v>0</v>
      </c>
      <c r="BH216" s="233">
        <f>IF(O216="sníž. přenesená",K216,0)</f>
        <v>0</v>
      </c>
      <c r="BI216" s="233">
        <f>IF(O216="nulová",K216,0)</f>
        <v>0</v>
      </c>
      <c r="BJ216" s="17" t="s">
        <v>86</v>
      </c>
      <c r="BK216" s="233">
        <f>ROUND(P216*H216,2)</f>
        <v>0</v>
      </c>
      <c r="BL216" s="17" t="s">
        <v>306</v>
      </c>
      <c r="BM216" s="232" t="s">
        <v>397</v>
      </c>
    </row>
    <row r="217" spans="1:47" s="2" customFormat="1" ht="12">
      <c r="A217" s="38"/>
      <c r="B217" s="39"/>
      <c r="C217" s="40"/>
      <c r="D217" s="234" t="s">
        <v>141</v>
      </c>
      <c r="E217" s="40"/>
      <c r="F217" s="235" t="s">
        <v>396</v>
      </c>
      <c r="G217" s="40"/>
      <c r="H217" s="40"/>
      <c r="I217" s="236"/>
      <c r="J217" s="236"/>
      <c r="K217" s="40"/>
      <c r="L217" s="40"/>
      <c r="M217" s="44"/>
      <c r="N217" s="237"/>
      <c r="O217" s="238"/>
      <c r="P217" s="91"/>
      <c r="Q217" s="91"/>
      <c r="R217" s="91"/>
      <c r="S217" s="91"/>
      <c r="T217" s="91"/>
      <c r="U217" s="91"/>
      <c r="V217" s="91"/>
      <c r="W217" s="91"/>
      <c r="X217" s="91"/>
      <c r="Y217" s="92"/>
      <c r="Z217" s="38"/>
      <c r="AA217" s="38"/>
      <c r="AB217" s="38"/>
      <c r="AC217" s="38"/>
      <c r="AD217" s="38"/>
      <c r="AE217" s="38"/>
      <c r="AT217" s="17" t="s">
        <v>141</v>
      </c>
      <c r="AU217" s="17" t="s">
        <v>88</v>
      </c>
    </row>
    <row r="218" spans="1:51" s="13" customFormat="1" ht="12">
      <c r="A218" s="13"/>
      <c r="B218" s="241"/>
      <c r="C218" s="242"/>
      <c r="D218" s="234" t="s">
        <v>145</v>
      </c>
      <c r="E218" s="243" t="s">
        <v>1</v>
      </c>
      <c r="F218" s="244" t="s">
        <v>398</v>
      </c>
      <c r="G218" s="242"/>
      <c r="H218" s="243" t="s">
        <v>1</v>
      </c>
      <c r="I218" s="245"/>
      <c r="J218" s="245"/>
      <c r="K218" s="242"/>
      <c r="L218" s="242"/>
      <c r="M218" s="246"/>
      <c r="N218" s="247"/>
      <c r="O218" s="248"/>
      <c r="P218" s="248"/>
      <c r="Q218" s="248"/>
      <c r="R218" s="248"/>
      <c r="S218" s="248"/>
      <c r="T218" s="248"/>
      <c r="U218" s="248"/>
      <c r="V218" s="248"/>
      <c r="W218" s="248"/>
      <c r="X218" s="248"/>
      <c r="Y218" s="249"/>
      <c r="Z218" s="13"/>
      <c r="AA218" s="13"/>
      <c r="AB218" s="13"/>
      <c r="AC218" s="13"/>
      <c r="AD218" s="13"/>
      <c r="AE218" s="13"/>
      <c r="AT218" s="250" t="s">
        <v>145</v>
      </c>
      <c r="AU218" s="250" t="s">
        <v>88</v>
      </c>
      <c r="AV218" s="13" t="s">
        <v>86</v>
      </c>
      <c r="AW218" s="13" t="s">
        <v>5</v>
      </c>
      <c r="AX218" s="13" t="s">
        <v>78</v>
      </c>
      <c r="AY218" s="250" t="s">
        <v>132</v>
      </c>
    </row>
    <row r="219" spans="1:51" s="14" customFormat="1" ht="12">
      <c r="A219" s="14"/>
      <c r="B219" s="251"/>
      <c r="C219" s="252"/>
      <c r="D219" s="234" t="s">
        <v>145</v>
      </c>
      <c r="E219" s="253" t="s">
        <v>1</v>
      </c>
      <c r="F219" s="254" t="s">
        <v>399</v>
      </c>
      <c r="G219" s="252"/>
      <c r="H219" s="255">
        <v>0.229</v>
      </c>
      <c r="I219" s="256"/>
      <c r="J219" s="256"/>
      <c r="K219" s="252"/>
      <c r="L219" s="252"/>
      <c r="M219" s="257"/>
      <c r="N219" s="258"/>
      <c r="O219" s="259"/>
      <c r="P219" s="259"/>
      <c r="Q219" s="259"/>
      <c r="R219" s="259"/>
      <c r="S219" s="259"/>
      <c r="T219" s="259"/>
      <c r="U219" s="259"/>
      <c r="V219" s="259"/>
      <c r="W219" s="259"/>
      <c r="X219" s="259"/>
      <c r="Y219" s="260"/>
      <c r="Z219" s="14"/>
      <c r="AA219" s="14"/>
      <c r="AB219" s="14"/>
      <c r="AC219" s="14"/>
      <c r="AD219" s="14"/>
      <c r="AE219" s="14"/>
      <c r="AT219" s="261" t="s">
        <v>145</v>
      </c>
      <c r="AU219" s="261" t="s">
        <v>88</v>
      </c>
      <c r="AV219" s="14" t="s">
        <v>88</v>
      </c>
      <c r="AW219" s="14" t="s">
        <v>5</v>
      </c>
      <c r="AX219" s="14" t="s">
        <v>86</v>
      </c>
      <c r="AY219" s="261" t="s">
        <v>132</v>
      </c>
    </row>
    <row r="220" spans="1:65" s="2" customFormat="1" ht="33" customHeight="1">
      <c r="A220" s="38"/>
      <c r="B220" s="39"/>
      <c r="C220" s="220" t="s">
        <v>8</v>
      </c>
      <c r="D220" s="220" t="s">
        <v>134</v>
      </c>
      <c r="E220" s="221" t="s">
        <v>400</v>
      </c>
      <c r="F220" s="222" t="s">
        <v>401</v>
      </c>
      <c r="G220" s="223" t="s">
        <v>237</v>
      </c>
      <c r="H220" s="224">
        <v>10.758</v>
      </c>
      <c r="I220" s="225"/>
      <c r="J220" s="225"/>
      <c r="K220" s="226">
        <f>ROUND(P220*H220,2)</f>
        <v>0</v>
      </c>
      <c r="L220" s="222" t="s">
        <v>138</v>
      </c>
      <c r="M220" s="44"/>
      <c r="N220" s="227" t="s">
        <v>1</v>
      </c>
      <c r="O220" s="228" t="s">
        <v>41</v>
      </c>
      <c r="P220" s="229">
        <f>I220+J220</f>
        <v>0</v>
      </c>
      <c r="Q220" s="229">
        <f>ROUND(I220*H220,2)</f>
        <v>0</v>
      </c>
      <c r="R220" s="229">
        <f>ROUND(J220*H220,2)</f>
        <v>0</v>
      </c>
      <c r="S220" s="91"/>
      <c r="T220" s="230">
        <f>S220*H220</f>
        <v>0</v>
      </c>
      <c r="U220" s="230">
        <v>0.000383358</v>
      </c>
      <c r="V220" s="230">
        <f>U220*H220</f>
        <v>0.004124165363999999</v>
      </c>
      <c r="W220" s="230">
        <v>0</v>
      </c>
      <c r="X220" s="230">
        <f>W220*H220</f>
        <v>0</v>
      </c>
      <c r="Y220" s="231" t="s">
        <v>1</v>
      </c>
      <c r="Z220" s="38"/>
      <c r="AA220" s="38"/>
      <c r="AB220" s="38"/>
      <c r="AC220" s="38"/>
      <c r="AD220" s="38"/>
      <c r="AE220" s="38"/>
      <c r="AR220" s="232" t="s">
        <v>306</v>
      </c>
      <c r="AT220" s="232" t="s">
        <v>134</v>
      </c>
      <c r="AU220" s="232" t="s">
        <v>88</v>
      </c>
      <c r="AY220" s="17" t="s">
        <v>132</v>
      </c>
      <c r="BE220" s="233">
        <f>IF(O220="základní",K220,0)</f>
        <v>0</v>
      </c>
      <c r="BF220" s="233">
        <f>IF(O220="snížená",K220,0)</f>
        <v>0</v>
      </c>
      <c r="BG220" s="233">
        <f>IF(O220="zákl. přenesená",K220,0)</f>
        <v>0</v>
      </c>
      <c r="BH220" s="233">
        <f>IF(O220="sníž. přenesená",K220,0)</f>
        <v>0</v>
      </c>
      <c r="BI220" s="233">
        <f>IF(O220="nulová",K220,0)</f>
        <v>0</v>
      </c>
      <c r="BJ220" s="17" t="s">
        <v>86</v>
      </c>
      <c r="BK220" s="233">
        <f>ROUND(P220*H220,2)</f>
        <v>0</v>
      </c>
      <c r="BL220" s="17" t="s">
        <v>306</v>
      </c>
      <c r="BM220" s="232" t="s">
        <v>402</v>
      </c>
    </row>
    <row r="221" spans="1:47" s="2" customFormat="1" ht="12">
      <c r="A221" s="38"/>
      <c r="B221" s="39"/>
      <c r="C221" s="40"/>
      <c r="D221" s="234" t="s">
        <v>141</v>
      </c>
      <c r="E221" s="40"/>
      <c r="F221" s="235" t="s">
        <v>403</v>
      </c>
      <c r="G221" s="40"/>
      <c r="H221" s="40"/>
      <c r="I221" s="236"/>
      <c r="J221" s="236"/>
      <c r="K221" s="40"/>
      <c r="L221" s="40"/>
      <c r="M221" s="44"/>
      <c r="N221" s="237"/>
      <c r="O221" s="238"/>
      <c r="P221" s="91"/>
      <c r="Q221" s="91"/>
      <c r="R221" s="91"/>
      <c r="S221" s="91"/>
      <c r="T221" s="91"/>
      <c r="U221" s="91"/>
      <c r="V221" s="91"/>
      <c r="W221" s="91"/>
      <c r="X221" s="91"/>
      <c r="Y221" s="92"/>
      <c r="Z221" s="38"/>
      <c r="AA221" s="38"/>
      <c r="AB221" s="38"/>
      <c r="AC221" s="38"/>
      <c r="AD221" s="38"/>
      <c r="AE221" s="38"/>
      <c r="AT221" s="17" t="s">
        <v>141</v>
      </c>
      <c r="AU221" s="17" t="s">
        <v>88</v>
      </c>
    </row>
    <row r="222" spans="1:47" s="2" customFormat="1" ht="12">
      <c r="A222" s="38"/>
      <c r="B222" s="39"/>
      <c r="C222" s="40"/>
      <c r="D222" s="239" t="s">
        <v>143</v>
      </c>
      <c r="E222" s="40"/>
      <c r="F222" s="240" t="s">
        <v>404</v>
      </c>
      <c r="G222" s="40"/>
      <c r="H222" s="40"/>
      <c r="I222" s="236"/>
      <c r="J222" s="236"/>
      <c r="K222" s="40"/>
      <c r="L222" s="40"/>
      <c r="M222" s="44"/>
      <c r="N222" s="237"/>
      <c r="O222" s="238"/>
      <c r="P222" s="91"/>
      <c r="Q222" s="91"/>
      <c r="R222" s="91"/>
      <c r="S222" s="91"/>
      <c r="T222" s="91"/>
      <c r="U222" s="91"/>
      <c r="V222" s="91"/>
      <c r="W222" s="91"/>
      <c r="X222" s="91"/>
      <c r="Y222" s="92"/>
      <c r="Z222" s="38"/>
      <c r="AA222" s="38"/>
      <c r="AB222" s="38"/>
      <c r="AC222" s="38"/>
      <c r="AD222" s="38"/>
      <c r="AE222" s="38"/>
      <c r="AT222" s="17" t="s">
        <v>143</v>
      </c>
      <c r="AU222" s="17" t="s">
        <v>88</v>
      </c>
    </row>
    <row r="223" spans="1:51" s="13" customFormat="1" ht="12">
      <c r="A223" s="13"/>
      <c r="B223" s="241"/>
      <c r="C223" s="242"/>
      <c r="D223" s="234" t="s">
        <v>145</v>
      </c>
      <c r="E223" s="243" t="s">
        <v>1</v>
      </c>
      <c r="F223" s="244" t="s">
        <v>405</v>
      </c>
      <c r="G223" s="242"/>
      <c r="H223" s="243" t="s">
        <v>1</v>
      </c>
      <c r="I223" s="245"/>
      <c r="J223" s="245"/>
      <c r="K223" s="242"/>
      <c r="L223" s="242"/>
      <c r="M223" s="246"/>
      <c r="N223" s="247"/>
      <c r="O223" s="248"/>
      <c r="P223" s="248"/>
      <c r="Q223" s="248"/>
      <c r="R223" s="248"/>
      <c r="S223" s="248"/>
      <c r="T223" s="248"/>
      <c r="U223" s="248"/>
      <c r="V223" s="248"/>
      <c r="W223" s="248"/>
      <c r="X223" s="248"/>
      <c r="Y223" s="249"/>
      <c r="Z223" s="13"/>
      <c r="AA223" s="13"/>
      <c r="AB223" s="13"/>
      <c r="AC223" s="13"/>
      <c r="AD223" s="13"/>
      <c r="AE223" s="13"/>
      <c r="AT223" s="250" t="s">
        <v>145</v>
      </c>
      <c r="AU223" s="250" t="s">
        <v>88</v>
      </c>
      <c r="AV223" s="13" t="s">
        <v>86</v>
      </c>
      <c r="AW223" s="13" t="s">
        <v>5</v>
      </c>
      <c r="AX223" s="13" t="s">
        <v>78</v>
      </c>
      <c r="AY223" s="250" t="s">
        <v>132</v>
      </c>
    </row>
    <row r="224" spans="1:51" s="14" customFormat="1" ht="12">
      <c r="A224" s="14"/>
      <c r="B224" s="251"/>
      <c r="C224" s="252"/>
      <c r="D224" s="234" t="s">
        <v>145</v>
      </c>
      <c r="E224" s="253" t="s">
        <v>1</v>
      </c>
      <c r="F224" s="254" t="s">
        <v>406</v>
      </c>
      <c r="G224" s="252"/>
      <c r="H224" s="255">
        <v>10.758</v>
      </c>
      <c r="I224" s="256"/>
      <c r="J224" s="256"/>
      <c r="K224" s="252"/>
      <c r="L224" s="252"/>
      <c r="M224" s="257"/>
      <c r="N224" s="258"/>
      <c r="O224" s="259"/>
      <c r="P224" s="259"/>
      <c r="Q224" s="259"/>
      <c r="R224" s="259"/>
      <c r="S224" s="259"/>
      <c r="T224" s="259"/>
      <c r="U224" s="259"/>
      <c r="V224" s="259"/>
      <c r="W224" s="259"/>
      <c r="X224" s="259"/>
      <c r="Y224" s="260"/>
      <c r="Z224" s="14"/>
      <c r="AA224" s="14"/>
      <c r="AB224" s="14"/>
      <c r="AC224" s="14"/>
      <c r="AD224" s="14"/>
      <c r="AE224" s="14"/>
      <c r="AT224" s="261" t="s">
        <v>145</v>
      </c>
      <c r="AU224" s="261" t="s">
        <v>88</v>
      </c>
      <c r="AV224" s="14" t="s">
        <v>88</v>
      </c>
      <c r="AW224" s="14" t="s">
        <v>5</v>
      </c>
      <c r="AX224" s="14" t="s">
        <v>86</v>
      </c>
      <c r="AY224" s="261" t="s">
        <v>132</v>
      </c>
    </row>
    <row r="225" spans="1:65" s="2" customFormat="1" ht="24.15" customHeight="1">
      <c r="A225" s="38"/>
      <c r="B225" s="39"/>
      <c r="C225" s="274" t="s">
        <v>407</v>
      </c>
      <c r="D225" s="274" t="s">
        <v>234</v>
      </c>
      <c r="E225" s="275" t="s">
        <v>408</v>
      </c>
      <c r="F225" s="276" t="s">
        <v>409</v>
      </c>
      <c r="G225" s="277" t="s">
        <v>137</v>
      </c>
      <c r="H225" s="278">
        <v>0.38</v>
      </c>
      <c r="I225" s="279"/>
      <c r="J225" s="280"/>
      <c r="K225" s="281">
        <f>ROUND(P225*H225,2)</f>
        <v>0</v>
      </c>
      <c r="L225" s="276" t="s">
        <v>138</v>
      </c>
      <c r="M225" s="282"/>
      <c r="N225" s="283" t="s">
        <v>1</v>
      </c>
      <c r="O225" s="228" t="s">
        <v>41</v>
      </c>
      <c r="P225" s="229">
        <f>I225+J225</f>
        <v>0</v>
      </c>
      <c r="Q225" s="229">
        <f>ROUND(I225*H225,2)</f>
        <v>0</v>
      </c>
      <c r="R225" s="229">
        <f>ROUND(J225*H225,2)</f>
        <v>0</v>
      </c>
      <c r="S225" s="91"/>
      <c r="T225" s="230">
        <f>S225*H225</f>
        <v>0</v>
      </c>
      <c r="U225" s="230">
        <v>0.75</v>
      </c>
      <c r="V225" s="230">
        <f>U225*H225</f>
        <v>0.28500000000000003</v>
      </c>
      <c r="W225" s="230">
        <v>0</v>
      </c>
      <c r="X225" s="230">
        <f>W225*H225</f>
        <v>0</v>
      </c>
      <c r="Y225" s="231" t="s">
        <v>1</v>
      </c>
      <c r="Z225" s="38"/>
      <c r="AA225" s="38"/>
      <c r="AB225" s="38"/>
      <c r="AC225" s="38"/>
      <c r="AD225" s="38"/>
      <c r="AE225" s="38"/>
      <c r="AR225" s="232" t="s">
        <v>305</v>
      </c>
      <c r="AT225" s="232" t="s">
        <v>234</v>
      </c>
      <c r="AU225" s="232" t="s">
        <v>88</v>
      </c>
      <c r="AY225" s="17" t="s">
        <v>132</v>
      </c>
      <c r="BE225" s="233">
        <f>IF(O225="základní",K225,0)</f>
        <v>0</v>
      </c>
      <c r="BF225" s="233">
        <f>IF(O225="snížená",K225,0)</f>
        <v>0</v>
      </c>
      <c r="BG225" s="233">
        <f>IF(O225="zákl. přenesená",K225,0)</f>
        <v>0</v>
      </c>
      <c r="BH225" s="233">
        <f>IF(O225="sníž. přenesená",K225,0)</f>
        <v>0</v>
      </c>
      <c r="BI225" s="233">
        <f>IF(O225="nulová",K225,0)</f>
        <v>0</v>
      </c>
      <c r="BJ225" s="17" t="s">
        <v>86</v>
      </c>
      <c r="BK225" s="233">
        <f>ROUND(P225*H225,2)</f>
        <v>0</v>
      </c>
      <c r="BL225" s="17" t="s">
        <v>306</v>
      </c>
      <c r="BM225" s="232" t="s">
        <v>410</v>
      </c>
    </row>
    <row r="226" spans="1:47" s="2" customFormat="1" ht="12">
      <c r="A226" s="38"/>
      <c r="B226" s="39"/>
      <c r="C226" s="40"/>
      <c r="D226" s="234" t="s">
        <v>141</v>
      </c>
      <c r="E226" s="40"/>
      <c r="F226" s="235" t="s">
        <v>409</v>
      </c>
      <c r="G226" s="40"/>
      <c r="H226" s="40"/>
      <c r="I226" s="236"/>
      <c r="J226" s="236"/>
      <c r="K226" s="40"/>
      <c r="L226" s="40"/>
      <c r="M226" s="44"/>
      <c r="N226" s="237"/>
      <c r="O226" s="238"/>
      <c r="P226" s="91"/>
      <c r="Q226" s="91"/>
      <c r="R226" s="91"/>
      <c r="S226" s="91"/>
      <c r="T226" s="91"/>
      <c r="U226" s="91"/>
      <c r="V226" s="91"/>
      <c r="W226" s="91"/>
      <c r="X226" s="91"/>
      <c r="Y226" s="92"/>
      <c r="Z226" s="38"/>
      <c r="AA226" s="38"/>
      <c r="AB226" s="38"/>
      <c r="AC226" s="38"/>
      <c r="AD226" s="38"/>
      <c r="AE226" s="38"/>
      <c r="AT226" s="17" t="s">
        <v>141</v>
      </c>
      <c r="AU226" s="17" t="s">
        <v>88</v>
      </c>
    </row>
    <row r="227" spans="1:51" s="13" customFormat="1" ht="12">
      <c r="A227" s="13"/>
      <c r="B227" s="241"/>
      <c r="C227" s="242"/>
      <c r="D227" s="234" t="s">
        <v>145</v>
      </c>
      <c r="E227" s="243" t="s">
        <v>1</v>
      </c>
      <c r="F227" s="244" t="s">
        <v>411</v>
      </c>
      <c r="G227" s="242"/>
      <c r="H227" s="243" t="s">
        <v>1</v>
      </c>
      <c r="I227" s="245"/>
      <c r="J227" s="245"/>
      <c r="K227" s="242"/>
      <c r="L227" s="242"/>
      <c r="M227" s="246"/>
      <c r="N227" s="247"/>
      <c r="O227" s="248"/>
      <c r="P227" s="248"/>
      <c r="Q227" s="248"/>
      <c r="R227" s="248"/>
      <c r="S227" s="248"/>
      <c r="T227" s="248"/>
      <c r="U227" s="248"/>
      <c r="V227" s="248"/>
      <c r="W227" s="248"/>
      <c r="X227" s="248"/>
      <c r="Y227" s="249"/>
      <c r="Z227" s="13"/>
      <c r="AA227" s="13"/>
      <c r="AB227" s="13"/>
      <c r="AC227" s="13"/>
      <c r="AD227" s="13"/>
      <c r="AE227" s="13"/>
      <c r="AT227" s="250" t="s">
        <v>145</v>
      </c>
      <c r="AU227" s="250" t="s">
        <v>88</v>
      </c>
      <c r="AV227" s="13" t="s">
        <v>86</v>
      </c>
      <c r="AW227" s="13" t="s">
        <v>5</v>
      </c>
      <c r="AX227" s="13" t="s">
        <v>78</v>
      </c>
      <c r="AY227" s="250" t="s">
        <v>132</v>
      </c>
    </row>
    <row r="228" spans="1:51" s="14" customFormat="1" ht="12">
      <c r="A228" s="14"/>
      <c r="B228" s="251"/>
      <c r="C228" s="252"/>
      <c r="D228" s="234" t="s">
        <v>145</v>
      </c>
      <c r="E228" s="253" t="s">
        <v>1</v>
      </c>
      <c r="F228" s="254" t="s">
        <v>412</v>
      </c>
      <c r="G228" s="252"/>
      <c r="H228" s="255">
        <v>0.38</v>
      </c>
      <c r="I228" s="256"/>
      <c r="J228" s="256"/>
      <c r="K228" s="252"/>
      <c r="L228" s="252"/>
      <c r="M228" s="257"/>
      <c r="N228" s="258"/>
      <c r="O228" s="259"/>
      <c r="P228" s="259"/>
      <c r="Q228" s="259"/>
      <c r="R228" s="259"/>
      <c r="S228" s="259"/>
      <c r="T228" s="259"/>
      <c r="U228" s="259"/>
      <c r="V228" s="259"/>
      <c r="W228" s="259"/>
      <c r="X228" s="259"/>
      <c r="Y228" s="260"/>
      <c r="Z228" s="14"/>
      <c r="AA228" s="14"/>
      <c r="AB228" s="14"/>
      <c r="AC228" s="14"/>
      <c r="AD228" s="14"/>
      <c r="AE228" s="14"/>
      <c r="AT228" s="261" t="s">
        <v>145</v>
      </c>
      <c r="AU228" s="261" t="s">
        <v>88</v>
      </c>
      <c r="AV228" s="14" t="s">
        <v>88</v>
      </c>
      <c r="AW228" s="14" t="s">
        <v>5</v>
      </c>
      <c r="AX228" s="14" t="s">
        <v>86</v>
      </c>
      <c r="AY228" s="261" t="s">
        <v>132</v>
      </c>
    </row>
    <row r="229" spans="1:65" s="2" customFormat="1" ht="24.15" customHeight="1">
      <c r="A229" s="38"/>
      <c r="B229" s="39"/>
      <c r="C229" s="220" t="s">
        <v>413</v>
      </c>
      <c r="D229" s="220" t="s">
        <v>134</v>
      </c>
      <c r="E229" s="221" t="s">
        <v>414</v>
      </c>
      <c r="F229" s="222" t="s">
        <v>415</v>
      </c>
      <c r="G229" s="223" t="s">
        <v>327</v>
      </c>
      <c r="H229" s="224">
        <v>34.4</v>
      </c>
      <c r="I229" s="225"/>
      <c r="J229" s="225"/>
      <c r="K229" s="226">
        <f>ROUND(P229*H229,2)</f>
        <v>0</v>
      </c>
      <c r="L229" s="222" t="s">
        <v>138</v>
      </c>
      <c r="M229" s="44"/>
      <c r="N229" s="227" t="s">
        <v>1</v>
      </c>
      <c r="O229" s="228" t="s">
        <v>41</v>
      </c>
      <c r="P229" s="229">
        <f>I229+J229</f>
        <v>0</v>
      </c>
      <c r="Q229" s="229">
        <f>ROUND(I229*H229,2)</f>
        <v>0</v>
      </c>
      <c r="R229" s="229">
        <f>ROUND(J229*H229,2)</f>
        <v>0</v>
      </c>
      <c r="S229" s="91"/>
      <c r="T229" s="230">
        <f>S229*H229</f>
        <v>0</v>
      </c>
      <c r="U229" s="230">
        <v>0.029013954</v>
      </c>
      <c r="V229" s="230">
        <f>U229*H229</f>
        <v>0.9980800176</v>
      </c>
      <c r="W229" s="230">
        <v>0</v>
      </c>
      <c r="X229" s="230">
        <f>W229*H229</f>
        <v>0</v>
      </c>
      <c r="Y229" s="231" t="s">
        <v>1</v>
      </c>
      <c r="Z229" s="38"/>
      <c r="AA229" s="38"/>
      <c r="AB229" s="38"/>
      <c r="AC229" s="38"/>
      <c r="AD229" s="38"/>
      <c r="AE229" s="38"/>
      <c r="AR229" s="232" t="s">
        <v>139</v>
      </c>
      <c r="AT229" s="232" t="s">
        <v>134</v>
      </c>
      <c r="AU229" s="232" t="s">
        <v>88</v>
      </c>
      <c r="AY229" s="17" t="s">
        <v>132</v>
      </c>
      <c r="BE229" s="233">
        <f>IF(O229="základní",K229,0)</f>
        <v>0</v>
      </c>
      <c r="BF229" s="233">
        <f>IF(O229="snížená",K229,0)</f>
        <v>0</v>
      </c>
      <c r="BG229" s="233">
        <f>IF(O229="zákl. přenesená",K229,0)</f>
        <v>0</v>
      </c>
      <c r="BH229" s="233">
        <f>IF(O229="sníž. přenesená",K229,0)</f>
        <v>0</v>
      </c>
      <c r="BI229" s="233">
        <f>IF(O229="nulová",K229,0)</f>
        <v>0</v>
      </c>
      <c r="BJ229" s="17" t="s">
        <v>86</v>
      </c>
      <c r="BK229" s="233">
        <f>ROUND(P229*H229,2)</f>
        <v>0</v>
      </c>
      <c r="BL229" s="17" t="s">
        <v>139</v>
      </c>
      <c r="BM229" s="232" t="s">
        <v>416</v>
      </c>
    </row>
    <row r="230" spans="1:47" s="2" customFormat="1" ht="12">
      <c r="A230" s="38"/>
      <c r="B230" s="39"/>
      <c r="C230" s="40"/>
      <c r="D230" s="234" t="s">
        <v>141</v>
      </c>
      <c r="E230" s="40"/>
      <c r="F230" s="235" t="s">
        <v>417</v>
      </c>
      <c r="G230" s="40"/>
      <c r="H230" s="40"/>
      <c r="I230" s="236"/>
      <c r="J230" s="236"/>
      <c r="K230" s="40"/>
      <c r="L230" s="40"/>
      <c r="M230" s="44"/>
      <c r="N230" s="237"/>
      <c r="O230" s="238"/>
      <c r="P230" s="91"/>
      <c r="Q230" s="91"/>
      <c r="R230" s="91"/>
      <c r="S230" s="91"/>
      <c r="T230" s="91"/>
      <c r="U230" s="91"/>
      <c r="V230" s="91"/>
      <c r="W230" s="91"/>
      <c r="X230" s="91"/>
      <c r="Y230" s="92"/>
      <c r="Z230" s="38"/>
      <c r="AA230" s="38"/>
      <c r="AB230" s="38"/>
      <c r="AC230" s="38"/>
      <c r="AD230" s="38"/>
      <c r="AE230" s="38"/>
      <c r="AT230" s="17" t="s">
        <v>141</v>
      </c>
      <c r="AU230" s="17" t="s">
        <v>88</v>
      </c>
    </row>
    <row r="231" spans="1:47" s="2" customFormat="1" ht="12">
      <c r="A231" s="38"/>
      <c r="B231" s="39"/>
      <c r="C231" s="40"/>
      <c r="D231" s="239" t="s">
        <v>143</v>
      </c>
      <c r="E231" s="40"/>
      <c r="F231" s="240" t="s">
        <v>418</v>
      </c>
      <c r="G231" s="40"/>
      <c r="H231" s="40"/>
      <c r="I231" s="236"/>
      <c r="J231" s="236"/>
      <c r="K231" s="40"/>
      <c r="L231" s="40"/>
      <c r="M231" s="44"/>
      <c r="N231" s="237"/>
      <c r="O231" s="238"/>
      <c r="P231" s="91"/>
      <c r="Q231" s="91"/>
      <c r="R231" s="91"/>
      <c r="S231" s="91"/>
      <c r="T231" s="91"/>
      <c r="U231" s="91"/>
      <c r="V231" s="91"/>
      <c r="W231" s="91"/>
      <c r="X231" s="91"/>
      <c r="Y231" s="92"/>
      <c r="Z231" s="38"/>
      <c r="AA231" s="38"/>
      <c r="AB231" s="38"/>
      <c r="AC231" s="38"/>
      <c r="AD231" s="38"/>
      <c r="AE231" s="38"/>
      <c r="AT231" s="17" t="s">
        <v>143</v>
      </c>
      <c r="AU231" s="17" t="s">
        <v>88</v>
      </c>
    </row>
    <row r="232" spans="1:51" s="13" customFormat="1" ht="12">
      <c r="A232" s="13"/>
      <c r="B232" s="241"/>
      <c r="C232" s="242"/>
      <c r="D232" s="234" t="s">
        <v>145</v>
      </c>
      <c r="E232" s="243" t="s">
        <v>1</v>
      </c>
      <c r="F232" s="244" t="s">
        <v>419</v>
      </c>
      <c r="G232" s="242"/>
      <c r="H232" s="243" t="s">
        <v>1</v>
      </c>
      <c r="I232" s="245"/>
      <c r="J232" s="245"/>
      <c r="K232" s="242"/>
      <c r="L232" s="242"/>
      <c r="M232" s="246"/>
      <c r="N232" s="247"/>
      <c r="O232" s="248"/>
      <c r="P232" s="248"/>
      <c r="Q232" s="248"/>
      <c r="R232" s="248"/>
      <c r="S232" s="248"/>
      <c r="T232" s="248"/>
      <c r="U232" s="248"/>
      <c r="V232" s="248"/>
      <c r="W232" s="248"/>
      <c r="X232" s="248"/>
      <c r="Y232" s="249"/>
      <c r="Z232" s="13"/>
      <c r="AA232" s="13"/>
      <c r="AB232" s="13"/>
      <c r="AC232" s="13"/>
      <c r="AD232" s="13"/>
      <c r="AE232" s="13"/>
      <c r="AT232" s="250" t="s">
        <v>145</v>
      </c>
      <c r="AU232" s="250" t="s">
        <v>88</v>
      </c>
      <c r="AV232" s="13" t="s">
        <v>86</v>
      </c>
      <c r="AW232" s="13" t="s">
        <v>5</v>
      </c>
      <c r="AX232" s="13" t="s">
        <v>78</v>
      </c>
      <c r="AY232" s="250" t="s">
        <v>132</v>
      </c>
    </row>
    <row r="233" spans="1:51" s="13" customFormat="1" ht="12">
      <c r="A233" s="13"/>
      <c r="B233" s="241"/>
      <c r="C233" s="242"/>
      <c r="D233" s="234" t="s">
        <v>145</v>
      </c>
      <c r="E233" s="243" t="s">
        <v>1</v>
      </c>
      <c r="F233" s="244" t="s">
        <v>420</v>
      </c>
      <c r="G233" s="242"/>
      <c r="H233" s="243" t="s">
        <v>1</v>
      </c>
      <c r="I233" s="245"/>
      <c r="J233" s="245"/>
      <c r="K233" s="242"/>
      <c r="L233" s="242"/>
      <c r="M233" s="246"/>
      <c r="N233" s="247"/>
      <c r="O233" s="248"/>
      <c r="P233" s="248"/>
      <c r="Q233" s="248"/>
      <c r="R233" s="248"/>
      <c r="S233" s="248"/>
      <c r="T233" s="248"/>
      <c r="U233" s="248"/>
      <c r="V233" s="248"/>
      <c r="W233" s="248"/>
      <c r="X233" s="248"/>
      <c r="Y233" s="249"/>
      <c r="Z233" s="13"/>
      <c r="AA233" s="13"/>
      <c r="AB233" s="13"/>
      <c r="AC233" s="13"/>
      <c r="AD233" s="13"/>
      <c r="AE233" s="13"/>
      <c r="AT233" s="250" t="s">
        <v>145</v>
      </c>
      <c r="AU233" s="250" t="s">
        <v>88</v>
      </c>
      <c r="AV233" s="13" t="s">
        <v>86</v>
      </c>
      <c r="AW233" s="13" t="s">
        <v>5</v>
      </c>
      <c r="AX233" s="13" t="s">
        <v>78</v>
      </c>
      <c r="AY233" s="250" t="s">
        <v>132</v>
      </c>
    </row>
    <row r="234" spans="1:51" s="14" customFormat="1" ht="12">
      <c r="A234" s="14"/>
      <c r="B234" s="251"/>
      <c r="C234" s="252"/>
      <c r="D234" s="234" t="s">
        <v>145</v>
      </c>
      <c r="E234" s="253" t="s">
        <v>1</v>
      </c>
      <c r="F234" s="254" t="s">
        <v>421</v>
      </c>
      <c r="G234" s="252"/>
      <c r="H234" s="255">
        <v>34.4</v>
      </c>
      <c r="I234" s="256"/>
      <c r="J234" s="256"/>
      <c r="K234" s="252"/>
      <c r="L234" s="252"/>
      <c r="M234" s="257"/>
      <c r="N234" s="258"/>
      <c r="O234" s="259"/>
      <c r="P234" s="259"/>
      <c r="Q234" s="259"/>
      <c r="R234" s="259"/>
      <c r="S234" s="259"/>
      <c r="T234" s="259"/>
      <c r="U234" s="259"/>
      <c r="V234" s="259"/>
      <c r="W234" s="259"/>
      <c r="X234" s="259"/>
      <c r="Y234" s="260"/>
      <c r="Z234" s="14"/>
      <c r="AA234" s="14"/>
      <c r="AB234" s="14"/>
      <c r="AC234" s="14"/>
      <c r="AD234" s="14"/>
      <c r="AE234" s="14"/>
      <c r="AT234" s="261" t="s">
        <v>145</v>
      </c>
      <c r="AU234" s="261" t="s">
        <v>88</v>
      </c>
      <c r="AV234" s="14" t="s">
        <v>88</v>
      </c>
      <c r="AW234" s="14" t="s">
        <v>5</v>
      </c>
      <c r="AX234" s="14" t="s">
        <v>86</v>
      </c>
      <c r="AY234" s="261" t="s">
        <v>132</v>
      </c>
    </row>
    <row r="235" spans="1:63" s="12" customFormat="1" ht="22.8" customHeight="1">
      <c r="A235" s="12"/>
      <c r="B235" s="203"/>
      <c r="C235" s="204"/>
      <c r="D235" s="205" t="s">
        <v>77</v>
      </c>
      <c r="E235" s="218" t="s">
        <v>422</v>
      </c>
      <c r="F235" s="218" t="s">
        <v>423</v>
      </c>
      <c r="G235" s="204"/>
      <c r="H235" s="204"/>
      <c r="I235" s="207"/>
      <c r="J235" s="207"/>
      <c r="K235" s="219">
        <f>BK235</f>
        <v>0</v>
      </c>
      <c r="L235" s="204"/>
      <c r="M235" s="209"/>
      <c r="N235" s="210"/>
      <c r="O235" s="211"/>
      <c r="P235" s="211"/>
      <c r="Q235" s="212">
        <f>SUM(Q236:Q246)</f>
        <v>0</v>
      </c>
      <c r="R235" s="212">
        <f>SUM(R236:R246)</f>
        <v>0</v>
      </c>
      <c r="S235" s="211"/>
      <c r="T235" s="213">
        <f>SUM(T236:T246)</f>
        <v>0</v>
      </c>
      <c r="U235" s="211"/>
      <c r="V235" s="213">
        <f>SUM(V236:V246)</f>
        <v>0.054357737600000004</v>
      </c>
      <c r="W235" s="211"/>
      <c r="X235" s="213">
        <f>SUM(X236:X246)</f>
        <v>0</v>
      </c>
      <c r="Y235" s="214"/>
      <c r="Z235" s="12"/>
      <c r="AA235" s="12"/>
      <c r="AB235" s="12"/>
      <c r="AC235" s="12"/>
      <c r="AD235" s="12"/>
      <c r="AE235" s="12"/>
      <c r="AR235" s="215" t="s">
        <v>88</v>
      </c>
      <c r="AT235" s="216" t="s">
        <v>77</v>
      </c>
      <c r="AU235" s="216" t="s">
        <v>86</v>
      </c>
      <c r="AY235" s="215" t="s">
        <v>132</v>
      </c>
      <c r="BK235" s="217">
        <f>SUM(BK236:BK246)</f>
        <v>0</v>
      </c>
    </row>
    <row r="236" spans="1:65" s="2" customFormat="1" ht="24.15" customHeight="1">
      <c r="A236" s="38"/>
      <c r="B236" s="39"/>
      <c r="C236" s="220" t="s">
        <v>424</v>
      </c>
      <c r="D236" s="220" t="s">
        <v>134</v>
      </c>
      <c r="E236" s="221" t="s">
        <v>425</v>
      </c>
      <c r="F236" s="222" t="s">
        <v>426</v>
      </c>
      <c r="G236" s="223" t="s">
        <v>237</v>
      </c>
      <c r="H236" s="224">
        <v>87.256</v>
      </c>
      <c r="I236" s="225"/>
      <c r="J236" s="225"/>
      <c r="K236" s="226">
        <f>ROUND(P236*H236,2)</f>
        <v>0</v>
      </c>
      <c r="L236" s="222" t="s">
        <v>138</v>
      </c>
      <c r="M236" s="44"/>
      <c r="N236" s="227" t="s">
        <v>1</v>
      </c>
      <c r="O236" s="228" t="s">
        <v>41</v>
      </c>
      <c r="P236" s="229">
        <f>I236+J236</f>
        <v>0</v>
      </c>
      <c r="Q236" s="229">
        <f>ROUND(I236*H236,2)</f>
        <v>0</v>
      </c>
      <c r="R236" s="229">
        <f>ROUND(J236*H236,2)</f>
        <v>0</v>
      </c>
      <c r="S236" s="91"/>
      <c r="T236" s="230">
        <f>S236*H236</f>
        <v>0</v>
      </c>
      <c r="U236" s="230">
        <v>0.0004396</v>
      </c>
      <c r="V236" s="230">
        <f>U236*H236</f>
        <v>0.038357737600000004</v>
      </c>
      <c r="W236" s="230">
        <v>0</v>
      </c>
      <c r="X236" s="230">
        <f>W236*H236</f>
        <v>0</v>
      </c>
      <c r="Y236" s="231" t="s">
        <v>1</v>
      </c>
      <c r="Z236" s="38"/>
      <c r="AA236" s="38"/>
      <c r="AB236" s="38"/>
      <c r="AC236" s="38"/>
      <c r="AD236" s="38"/>
      <c r="AE236" s="38"/>
      <c r="AR236" s="232" t="s">
        <v>306</v>
      </c>
      <c r="AT236" s="232" t="s">
        <v>134</v>
      </c>
      <c r="AU236" s="232" t="s">
        <v>88</v>
      </c>
      <c r="AY236" s="17" t="s">
        <v>132</v>
      </c>
      <c r="BE236" s="233">
        <f>IF(O236="základní",K236,0)</f>
        <v>0</v>
      </c>
      <c r="BF236" s="233">
        <f>IF(O236="snížená",K236,0)</f>
        <v>0</v>
      </c>
      <c r="BG236" s="233">
        <f>IF(O236="zákl. přenesená",K236,0)</f>
        <v>0</v>
      </c>
      <c r="BH236" s="233">
        <f>IF(O236="sníž. přenesená",K236,0)</f>
        <v>0</v>
      </c>
      <c r="BI236" s="233">
        <f>IF(O236="nulová",K236,0)</f>
        <v>0</v>
      </c>
      <c r="BJ236" s="17" t="s">
        <v>86</v>
      </c>
      <c r="BK236" s="233">
        <f>ROUND(P236*H236,2)</f>
        <v>0</v>
      </c>
      <c r="BL236" s="17" t="s">
        <v>306</v>
      </c>
      <c r="BM236" s="232" t="s">
        <v>427</v>
      </c>
    </row>
    <row r="237" spans="1:47" s="2" customFormat="1" ht="12">
      <c r="A237" s="38"/>
      <c r="B237" s="39"/>
      <c r="C237" s="40"/>
      <c r="D237" s="234" t="s">
        <v>141</v>
      </c>
      <c r="E237" s="40"/>
      <c r="F237" s="235" t="s">
        <v>428</v>
      </c>
      <c r="G237" s="40"/>
      <c r="H237" s="40"/>
      <c r="I237" s="236"/>
      <c r="J237" s="236"/>
      <c r="K237" s="40"/>
      <c r="L237" s="40"/>
      <c r="M237" s="44"/>
      <c r="N237" s="237"/>
      <c r="O237" s="238"/>
      <c r="P237" s="91"/>
      <c r="Q237" s="91"/>
      <c r="R237" s="91"/>
      <c r="S237" s="91"/>
      <c r="T237" s="91"/>
      <c r="U237" s="91"/>
      <c r="V237" s="91"/>
      <c r="W237" s="91"/>
      <c r="X237" s="91"/>
      <c r="Y237" s="92"/>
      <c r="Z237" s="38"/>
      <c r="AA237" s="38"/>
      <c r="AB237" s="38"/>
      <c r="AC237" s="38"/>
      <c r="AD237" s="38"/>
      <c r="AE237" s="38"/>
      <c r="AT237" s="17" t="s">
        <v>141</v>
      </c>
      <c r="AU237" s="17" t="s">
        <v>88</v>
      </c>
    </row>
    <row r="238" spans="1:47" s="2" customFormat="1" ht="12">
      <c r="A238" s="38"/>
      <c r="B238" s="39"/>
      <c r="C238" s="40"/>
      <c r="D238" s="239" t="s">
        <v>143</v>
      </c>
      <c r="E238" s="40"/>
      <c r="F238" s="240" t="s">
        <v>429</v>
      </c>
      <c r="G238" s="40"/>
      <c r="H238" s="40"/>
      <c r="I238" s="236"/>
      <c r="J238" s="236"/>
      <c r="K238" s="40"/>
      <c r="L238" s="40"/>
      <c r="M238" s="44"/>
      <c r="N238" s="237"/>
      <c r="O238" s="238"/>
      <c r="P238" s="91"/>
      <c r="Q238" s="91"/>
      <c r="R238" s="91"/>
      <c r="S238" s="91"/>
      <c r="T238" s="91"/>
      <c r="U238" s="91"/>
      <c r="V238" s="91"/>
      <c r="W238" s="91"/>
      <c r="X238" s="91"/>
      <c r="Y238" s="92"/>
      <c r="Z238" s="38"/>
      <c r="AA238" s="38"/>
      <c r="AB238" s="38"/>
      <c r="AC238" s="38"/>
      <c r="AD238" s="38"/>
      <c r="AE238" s="38"/>
      <c r="AT238" s="17" t="s">
        <v>143</v>
      </c>
      <c r="AU238" s="17" t="s">
        <v>88</v>
      </c>
    </row>
    <row r="239" spans="1:51" s="13" customFormat="1" ht="12">
      <c r="A239" s="13"/>
      <c r="B239" s="241"/>
      <c r="C239" s="242"/>
      <c r="D239" s="234" t="s">
        <v>145</v>
      </c>
      <c r="E239" s="243" t="s">
        <v>1</v>
      </c>
      <c r="F239" s="244" t="s">
        <v>430</v>
      </c>
      <c r="G239" s="242"/>
      <c r="H239" s="243" t="s">
        <v>1</v>
      </c>
      <c r="I239" s="245"/>
      <c r="J239" s="245"/>
      <c r="K239" s="242"/>
      <c r="L239" s="242"/>
      <c r="M239" s="246"/>
      <c r="N239" s="247"/>
      <c r="O239" s="248"/>
      <c r="P239" s="248"/>
      <c r="Q239" s="248"/>
      <c r="R239" s="248"/>
      <c r="S239" s="248"/>
      <c r="T239" s="248"/>
      <c r="U239" s="248"/>
      <c r="V239" s="248"/>
      <c r="W239" s="248"/>
      <c r="X239" s="248"/>
      <c r="Y239" s="249"/>
      <c r="Z239" s="13"/>
      <c r="AA239" s="13"/>
      <c r="AB239" s="13"/>
      <c r="AC239" s="13"/>
      <c r="AD239" s="13"/>
      <c r="AE239" s="13"/>
      <c r="AT239" s="250" t="s">
        <v>145</v>
      </c>
      <c r="AU239" s="250" t="s">
        <v>88</v>
      </c>
      <c r="AV239" s="13" t="s">
        <v>86</v>
      </c>
      <c r="AW239" s="13" t="s">
        <v>5</v>
      </c>
      <c r="AX239" s="13" t="s">
        <v>78</v>
      </c>
      <c r="AY239" s="250" t="s">
        <v>132</v>
      </c>
    </row>
    <row r="240" spans="1:51" s="14" customFormat="1" ht="12">
      <c r="A240" s="14"/>
      <c r="B240" s="251"/>
      <c r="C240" s="252"/>
      <c r="D240" s="234" t="s">
        <v>145</v>
      </c>
      <c r="E240" s="253" t="s">
        <v>1</v>
      </c>
      <c r="F240" s="254" t="s">
        <v>431</v>
      </c>
      <c r="G240" s="252"/>
      <c r="H240" s="255">
        <v>87.256</v>
      </c>
      <c r="I240" s="256"/>
      <c r="J240" s="256"/>
      <c r="K240" s="252"/>
      <c r="L240" s="252"/>
      <c r="M240" s="257"/>
      <c r="N240" s="258"/>
      <c r="O240" s="259"/>
      <c r="P240" s="259"/>
      <c r="Q240" s="259"/>
      <c r="R240" s="259"/>
      <c r="S240" s="259"/>
      <c r="T240" s="259"/>
      <c r="U240" s="259"/>
      <c r="V240" s="259"/>
      <c r="W240" s="259"/>
      <c r="X240" s="259"/>
      <c r="Y240" s="260"/>
      <c r="Z240" s="14"/>
      <c r="AA240" s="14"/>
      <c r="AB240" s="14"/>
      <c r="AC240" s="14"/>
      <c r="AD240" s="14"/>
      <c r="AE240" s="14"/>
      <c r="AT240" s="261" t="s">
        <v>145</v>
      </c>
      <c r="AU240" s="261" t="s">
        <v>88</v>
      </c>
      <c r="AV240" s="14" t="s">
        <v>88</v>
      </c>
      <c r="AW240" s="14" t="s">
        <v>5</v>
      </c>
      <c r="AX240" s="14" t="s">
        <v>86</v>
      </c>
      <c r="AY240" s="261" t="s">
        <v>132</v>
      </c>
    </row>
    <row r="241" spans="1:65" s="2" customFormat="1" ht="24.15" customHeight="1">
      <c r="A241" s="38"/>
      <c r="B241" s="39"/>
      <c r="C241" s="274" t="s">
        <v>432</v>
      </c>
      <c r="D241" s="274" t="s">
        <v>234</v>
      </c>
      <c r="E241" s="275" t="s">
        <v>433</v>
      </c>
      <c r="F241" s="276" t="s">
        <v>434</v>
      </c>
      <c r="G241" s="277" t="s">
        <v>304</v>
      </c>
      <c r="H241" s="278">
        <v>2</v>
      </c>
      <c r="I241" s="279"/>
      <c r="J241" s="280"/>
      <c r="K241" s="281">
        <f>ROUND(P241*H241,2)</f>
        <v>0</v>
      </c>
      <c r="L241" s="276" t="s">
        <v>1</v>
      </c>
      <c r="M241" s="282"/>
      <c r="N241" s="283" t="s">
        <v>1</v>
      </c>
      <c r="O241" s="228" t="s">
        <v>41</v>
      </c>
      <c r="P241" s="229">
        <f>I241+J241</f>
        <v>0</v>
      </c>
      <c r="Q241" s="229">
        <f>ROUND(I241*H241,2)</f>
        <v>0</v>
      </c>
      <c r="R241" s="229">
        <f>ROUND(J241*H241,2)</f>
        <v>0</v>
      </c>
      <c r="S241" s="91"/>
      <c r="T241" s="230">
        <f>S241*H241</f>
        <v>0</v>
      </c>
      <c r="U241" s="230">
        <v>0.008</v>
      </c>
      <c r="V241" s="230">
        <f>U241*H241</f>
        <v>0.016</v>
      </c>
      <c r="W241" s="230">
        <v>0</v>
      </c>
      <c r="X241" s="230">
        <f>W241*H241</f>
        <v>0</v>
      </c>
      <c r="Y241" s="231" t="s">
        <v>1</v>
      </c>
      <c r="Z241" s="38"/>
      <c r="AA241" s="38"/>
      <c r="AB241" s="38"/>
      <c r="AC241" s="38"/>
      <c r="AD241" s="38"/>
      <c r="AE241" s="38"/>
      <c r="AR241" s="232" t="s">
        <v>305</v>
      </c>
      <c r="AT241" s="232" t="s">
        <v>234</v>
      </c>
      <c r="AU241" s="232" t="s">
        <v>88</v>
      </c>
      <c r="AY241" s="17" t="s">
        <v>132</v>
      </c>
      <c r="BE241" s="233">
        <f>IF(O241="základní",K241,0)</f>
        <v>0</v>
      </c>
      <c r="BF241" s="233">
        <f>IF(O241="snížená",K241,0)</f>
        <v>0</v>
      </c>
      <c r="BG241" s="233">
        <f>IF(O241="zákl. přenesená",K241,0)</f>
        <v>0</v>
      </c>
      <c r="BH241" s="233">
        <f>IF(O241="sníž. přenesená",K241,0)</f>
        <v>0</v>
      </c>
      <c r="BI241" s="233">
        <f>IF(O241="nulová",K241,0)</f>
        <v>0</v>
      </c>
      <c r="BJ241" s="17" t="s">
        <v>86</v>
      </c>
      <c r="BK241" s="233">
        <f>ROUND(P241*H241,2)</f>
        <v>0</v>
      </c>
      <c r="BL241" s="17" t="s">
        <v>306</v>
      </c>
      <c r="BM241" s="232" t="s">
        <v>435</v>
      </c>
    </row>
    <row r="242" spans="1:47" s="2" customFormat="1" ht="12">
      <c r="A242" s="38"/>
      <c r="B242" s="39"/>
      <c r="C242" s="40"/>
      <c r="D242" s="234" t="s">
        <v>141</v>
      </c>
      <c r="E242" s="40"/>
      <c r="F242" s="235" t="s">
        <v>434</v>
      </c>
      <c r="G242" s="40"/>
      <c r="H242" s="40"/>
      <c r="I242" s="236"/>
      <c r="J242" s="236"/>
      <c r="K242" s="40"/>
      <c r="L242" s="40"/>
      <c r="M242" s="44"/>
      <c r="N242" s="237"/>
      <c r="O242" s="238"/>
      <c r="P242" s="91"/>
      <c r="Q242" s="91"/>
      <c r="R242" s="91"/>
      <c r="S242" s="91"/>
      <c r="T242" s="91"/>
      <c r="U242" s="91"/>
      <c r="V242" s="91"/>
      <c r="W242" s="91"/>
      <c r="X242" s="91"/>
      <c r="Y242" s="92"/>
      <c r="Z242" s="38"/>
      <c r="AA242" s="38"/>
      <c r="AB242" s="38"/>
      <c r="AC242" s="38"/>
      <c r="AD242" s="38"/>
      <c r="AE242" s="38"/>
      <c r="AT242" s="17" t="s">
        <v>141</v>
      </c>
      <c r="AU242" s="17" t="s">
        <v>88</v>
      </c>
    </row>
    <row r="243" spans="1:51" s="14" customFormat="1" ht="12">
      <c r="A243" s="14"/>
      <c r="B243" s="251"/>
      <c r="C243" s="252"/>
      <c r="D243" s="234" t="s">
        <v>145</v>
      </c>
      <c r="E243" s="253" t="s">
        <v>1</v>
      </c>
      <c r="F243" s="254" t="s">
        <v>88</v>
      </c>
      <c r="G243" s="252"/>
      <c r="H243" s="255">
        <v>2</v>
      </c>
      <c r="I243" s="256"/>
      <c r="J243" s="256"/>
      <c r="K243" s="252"/>
      <c r="L243" s="252"/>
      <c r="M243" s="257"/>
      <c r="N243" s="258"/>
      <c r="O243" s="259"/>
      <c r="P243" s="259"/>
      <c r="Q243" s="259"/>
      <c r="R243" s="259"/>
      <c r="S243" s="259"/>
      <c r="T243" s="259"/>
      <c r="U243" s="259"/>
      <c r="V243" s="259"/>
      <c r="W243" s="259"/>
      <c r="X243" s="259"/>
      <c r="Y243" s="260"/>
      <c r="Z243" s="14"/>
      <c r="AA243" s="14"/>
      <c r="AB243" s="14"/>
      <c r="AC243" s="14"/>
      <c r="AD243" s="14"/>
      <c r="AE243" s="14"/>
      <c r="AT243" s="261" t="s">
        <v>145</v>
      </c>
      <c r="AU243" s="261" t="s">
        <v>88</v>
      </c>
      <c r="AV243" s="14" t="s">
        <v>88</v>
      </c>
      <c r="AW243" s="14" t="s">
        <v>5</v>
      </c>
      <c r="AX243" s="14" t="s">
        <v>86</v>
      </c>
      <c r="AY243" s="261" t="s">
        <v>132</v>
      </c>
    </row>
    <row r="244" spans="1:65" s="2" customFormat="1" ht="24.15" customHeight="1">
      <c r="A244" s="38"/>
      <c r="B244" s="39"/>
      <c r="C244" s="220" t="s">
        <v>436</v>
      </c>
      <c r="D244" s="220" t="s">
        <v>134</v>
      </c>
      <c r="E244" s="221" t="s">
        <v>437</v>
      </c>
      <c r="F244" s="222" t="s">
        <v>438</v>
      </c>
      <c r="G244" s="223" t="s">
        <v>254</v>
      </c>
      <c r="H244" s="224">
        <v>2.083</v>
      </c>
      <c r="I244" s="225"/>
      <c r="J244" s="225"/>
      <c r="K244" s="226">
        <f>ROUND(P244*H244,2)</f>
        <v>0</v>
      </c>
      <c r="L244" s="222" t="s">
        <v>138</v>
      </c>
      <c r="M244" s="44"/>
      <c r="N244" s="227" t="s">
        <v>1</v>
      </c>
      <c r="O244" s="228" t="s">
        <v>41</v>
      </c>
      <c r="P244" s="229">
        <f>I244+J244</f>
        <v>0</v>
      </c>
      <c r="Q244" s="229">
        <f>ROUND(I244*H244,2)</f>
        <v>0</v>
      </c>
      <c r="R244" s="229">
        <f>ROUND(J244*H244,2)</f>
        <v>0</v>
      </c>
      <c r="S244" s="91"/>
      <c r="T244" s="230">
        <f>S244*H244</f>
        <v>0</v>
      </c>
      <c r="U244" s="230">
        <v>0</v>
      </c>
      <c r="V244" s="230">
        <f>U244*H244</f>
        <v>0</v>
      </c>
      <c r="W244" s="230">
        <v>0</v>
      </c>
      <c r="X244" s="230">
        <f>W244*H244</f>
        <v>0</v>
      </c>
      <c r="Y244" s="231" t="s">
        <v>1</v>
      </c>
      <c r="Z244" s="38"/>
      <c r="AA244" s="38"/>
      <c r="AB244" s="38"/>
      <c r="AC244" s="38"/>
      <c r="AD244" s="38"/>
      <c r="AE244" s="38"/>
      <c r="AR244" s="232" t="s">
        <v>306</v>
      </c>
      <c r="AT244" s="232" t="s">
        <v>134</v>
      </c>
      <c r="AU244" s="232" t="s">
        <v>88</v>
      </c>
      <c r="AY244" s="17" t="s">
        <v>132</v>
      </c>
      <c r="BE244" s="233">
        <f>IF(O244="základní",K244,0)</f>
        <v>0</v>
      </c>
      <c r="BF244" s="233">
        <f>IF(O244="snížená",K244,0)</f>
        <v>0</v>
      </c>
      <c r="BG244" s="233">
        <f>IF(O244="zákl. přenesená",K244,0)</f>
        <v>0</v>
      </c>
      <c r="BH244" s="233">
        <f>IF(O244="sníž. přenesená",K244,0)</f>
        <v>0</v>
      </c>
      <c r="BI244" s="233">
        <f>IF(O244="nulová",K244,0)</f>
        <v>0</v>
      </c>
      <c r="BJ244" s="17" t="s">
        <v>86</v>
      </c>
      <c r="BK244" s="233">
        <f>ROUND(P244*H244,2)</f>
        <v>0</v>
      </c>
      <c r="BL244" s="17" t="s">
        <v>306</v>
      </c>
      <c r="BM244" s="232" t="s">
        <v>439</v>
      </c>
    </row>
    <row r="245" spans="1:47" s="2" customFormat="1" ht="12">
      <c r="A245" s="38"/>
      <c r="B245" s="39"/>
      <c r="C245" s="40"/>
      <c r="D245" s="234" t="s">
        <v>141</v>
      </c>
      <c r="E245" s="40"/>
      <c r="F245" s="235" t="s">
        <v>440</v>
      </c>
      <c r="G245" s="40"/>
      <c r="H245" s="40"/>
      <c r="I245" s="236"/>
      <c r="J245" s="236"/>
      <c r="K245" s="40"/>
      <c r="L245" s="40"/>
      <c r="M245" s="44"/>
      <c r="N245" s="237"/>
      <c r="O245" s="238"/>
      <c r="P245" s="91"/>
      <c r="Q245" s="91"/>
      <c r="R245" s="91"/>
      <c r="S245" s="91"/>
      <c r="T245" s="91"/>
      <c r="U245" s="91"/>
      <c r="V245" s="91"/>
      <c r="W245" s="91"/>
      <c r="X245" s="91"/>
      <c r="Y245" s="92"/>
      <c r="Z245" s="38"/>
      <c r="AA245" s="38"/>
      <c r="AB245" s="38"/>
      <c r="AC245" s="38"/>
      <c r="AD245" s="38"/>
      <c r="AE245" s="38"/>
      <c r="AT245" s="17" t="s">
        <v>141</v>
      </c>
      <c r="AU245" s="17" t="s">
        <v>88</v>
      </c>
    </row>
    <row r="246" spans="1:47" s="2" customFormat="1" ht="12">
      <c r="A246" s="38"/>
      <c r="B246" s="39"/>
      <c r="C246" s="40"/>
      <c r="D246" s="239" t="s">
        <v>143</v>
      </c>
      <c r="E246" s="40"/>
      <c r="F246" s="240" t="s">
        <v>441</v>
      </c>
      <c r="G246" s="40"/>
      <c r="H246" s="40"/>
      <c r="I246" s="236"/>
      <c r="J246" s="236"/>
      <c r="K246" s="40"/>
      <c r="L246" s="40"/>
      <c r="M246" s="44"/>
      <c r="N246" s="284"/>
      <c r="O246" s="285"/>
      <c r="P246" s="286"/>
      <c r="Q246" s="286"/>
      <c r="R246" s="286"/>
      <c r="S246" s="286"/>
      <c r="T246" s="286"/>
      <c r="U246" s="286"/>
      <c r="V246" s="286"/>
      <c r="W246" s="286"/>
      <c r="X246" s="286"/>
      <c r="Y246" s="287"/>
      <c r="Z246" s="38"/>
      <c r="AA246" s="38"/>
      <c r="AB246" s="38"/>
      <c r="AC246" s="38"/>
      <c r="AD246" s="38"/>
      <c r="AE246" s="38"/>
      <c r="AT246" s="17" t="s">
        <v>143</v>
      </c>
      <c r="AU246" s="17" t="s">
        <v>88</v>
      </c>
    </row>
    <row r="247" spans="1:31" s="2" customFormat="1" ht="6.95" customHeight="1">
      <c r="A247" s="38"/>
      <c r="B247" s="66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44"/>
      <c r="N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</row>
  </sheetData>
  <sheetProtection password="CC35" sheet="1" objects="1" scenarios="1" formatColumns="0" formatRows="0" autoFilter="0"/>
  <autoFilter ref="C122:L246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M2:Z2"/>
  </mergeCells>
  <hyperlinks>
    <hyperlink ref="F128" r:id="rId1" display="https://podminky.urs.cz/item/CS_URS_2023_01/122251101"/>
    <hyperlink ref="F133" r:id="rId2" display="https://podminky.urs.cz/item/CS_URS_2023_01/174111101"/>
    <hyperlink ref="F139" r:id="rId3" display="https://podminky.urs.cz/item/CS_URS_2023_01/181911101"/>
    <hyperlink ref="F146" r:id="rId4" display="https://podminky.urs.cz/item/CS_URS_2023_01/275313511"/>
    <hyperlink ref="F151" r:id="rId5" display="https://podminky.urs.cz/item/CS_URS_2023_01/279113144"/>
    <hyperlink ref="F161" r:id="rId6" display="https://podminky.urs.cz/item/CS_URS_2023_01/711151101"/>
    <hyperlink ref="F169" r:id="rId7" display="https://podminky.urs.cz/item/CS_URS_2023_01/762112110"/>
    <hyperlink ref="F177" r:id="rId8" display="https://podminky.urs.cz/item/CS_URS_2023_01/762112120"/>
    <hyperlink ref="F185" r:id="rId9" display="https://podminky.urs.cz/item/CS_URS_2023_01/762112130"/>
    <hyperlink ref="F195" r:id="rId10" display="https://podminky.urs.cz/item/CS_URS_2023_01/762211140"/>
    <hyperlink ref="F210" r:id="rId11" display="https://podminky.urs.cz/item/CS_URS_2023_01/762222141"/>
    <hyperlink ref="F214" r:id="rId12" display="https://podminky.urs.cz/item/CS_URS_2023_01/762295001"/>
    <hyperlink ref="F222" r:id="rId13" display="https://podminky.urs.cz/item/CS_URS_2023_01/762952012"/>
    <hyperlink ref="F231" r:id="rId14" display="https://podminky.urs.cz/item/CS_URS_2023_01/153851131"/>
    <hyperlink ref="F238" r:id="rId15" display="https://podminky.urs.cz/item/CS_URS_2023_01/783223021"/>
    <hyperlink ref="F246" r:id="rId16" display="https://podminky.urs.cz/item/CS_URS_2023_01/998762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5" width="14.1406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94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20"/>
      <c r="AT3" s="17" t="s">
        <v>88</v>
      </c>
    </row>
    <row r="4" spans="2:46" s="1" customFormat="1" ht="24.95" customHeight="1">
      <c r="B4" s="20"/>
      <c r="D4" s="139" t="s">
        <v>97</v>
      </c>
      <c r="M4" s="20"/>
      <c r="N4" s="140" t="s">
        <v>11</v>
      </c>
      <c r="AT4" s="17" t="s">
        <v>4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141" t="s">
        <v>17</v>
      </c>
      <c r="M6" s="20"/>
    </row>
    <row r="7" spans="2:13" s="1" customFormat="1" ht="16.5" customHeight="1">
      <c r="B7" s="20"/>
      <c r="E7" s="142" t="str">
        <f>'Rekapitulace stavby'!K6</f>
        <v>Revitalizace Benešovského potoka</v>
      </c>
      <c r="F7" s="141"/>
      <c r="G7" s="141"/>
      <c r="H7" s="141"/>
      <c r="M7" s="20"/>
    </row>
    <row r="8" spans="1:31" s="2" customFormat="1" ht="12" customHeight="1">
      <c r="A8" s="38"/>
      <c r="B8" s="44"/>
      <c r="C8" s="38"/>
      <c r="D8" s="141" t="s">
        <v>98</v>
      </c>
      <c r="E8" s="38"/>
      <c r="F8" s="38"/>
      <c r="G8" s="38"/>
      <c r="H8" s="38"/>
      <c r="I8" s="38"/>
      <c r="J8" s="38"/>
      <c r="K8" s="38"/>
      <c r="L8" s="38"/>
      <c r="M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3" t="s">
        <v>442</v>
      </c>
      <c r="F9" s="38"/>
      <c r="G9" s="38"/>
      <c r="H9" s="38"/>
      <c r="I9" s="38"/>
      <c r="J9" s="38"/>
      <c r="K9" s="38"/>
      <c r="L9" s="38"/>
      <c r="M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19</v>
      </c>
      <c r="E11" s="38"/>
      <c r="F11" s="144" t="s">
        <v>1</v>
      </c>
      <c r="G11" s="38"/>
      <c r="H11" s="38"/>
      <c r="I11" s="141" t="s">
        <v>20</v>
      </c>
      <c r="J11" s="144" t="s">
        <v>1</v>
      </c>
      <c r="K11" s="38"/>
      <c r="L11" s="38"/>
      <c r="M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21</v>
      </c>
      <c r="E12" s="38"/>
      <c r="F12" s="144" t="s">
        <v>22</v>
      </c>
      <c r="G12" s="38"/>
      <c r="H12" s="38"/>
      <c r="I12" s="141" t="s">
        <v>23</v>
      </c>
      <c r="J12" s="145" t="str">
        <f>'Rekapitulace stavby'!AN8</f>
        <v>3. 2. 2023</v>
      </c>
      <c r="K12" s="38"/>
      <c r="L12" s="38"/>
      <c r="M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25</v>
      </c>
      <c r="E14" s="38"/>
      <c r="F14" s="38"/>
      <c r="G14" s="38"/>
      <c r="H14" s="38"/>
      <c r="I14" s="141" t="s">
        <v>26</v>
      </c>
      <c r="J14" s="144" t="s">
        <v>1</v>
      </c>
      <c r="K14" s="38"/>
      <c r="L14" s="38"/>
      <c r="M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">
        <v>27</v>
      </c>
      <c r="F15" s="38"/>
      <c r="G15" s="38"/>
      <c r="H15" s="38"/>
      <c r="I15" s="141" t="s">
        <v>28</v>
      </c>
      <c r="J15" s="144" t="s">
        <v>1</v>
      </c>
      <c r="K15" s="38"/>
      <c r="L15" s="38"/>
      <c r="M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29</v>
      </c>
      <c r="E17" s="38"/>
      <c r="F17" s="38"/>
      <c r="G17" s="38"/>
      <c r="H17" s="38"/>
      <c r="I17" s="141" t="s">
        <v>26</v>
      </c>
      <c r="J17" s="33" t="str">
        <f>'Rekapitulace stavby'!AN13</f>
        <v>Vyplň údaj</v>
      </c>
      <c r="K17" s="38"/>
      <c r="L17" s="38"/>
      <c r="M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28</v>
      </c>
      <c r="J18" s="33" t="str">
        <f>'Rekapitulace stavby'!AN14</f>
        <v>Vyplň údaj</v>
      </c>
      <c r="K18" s="38"/>
      <c r="L18" s="38"/>
      <c r="M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31</v>
      </c>
      <c r="E20" s="38"/>
      <c r="F20" s="38"/>
      <c r="G20" s="38"/>
      <c r="H20" s="38"/>
      <c r="I20" s="141" t="s">
        <v>26</v>
      </c>
      <c r="J20" s="144" t="s">
        <v>1</v>
      </c>
      <c r="K20" s="38"/>
      <c r="L20" s="38"/>
      <c r="M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32</v>
      </c>
      <c r="F21" s="38"/>
      <c r="G21" s="38"/>
      <c r="H21" s="38"/>
      <c r="I21" s="141" t="s">
        <v>28</v>
      </c>
      <c r="J21" s="144" t="s">
        <v>1</v>
      </c>
      <c r="K21" s="38"/>
      <c r="L21" s="38"/>
      <c r="M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26</v>
      </c>
      <c r="J23" s="144" t="s">
        <v>1</v>
      </c>
      <c r="K23" s="38"/>
      <c r="L23" s="38"/>
      <c r="M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34</v>
      </c>
      <c r="F24" s="38"/>
      <c r="G24" s="38"/>
      <c r="H24" s="38"/>
      <c r="I24" s="141" t="s">
        <v>28</v>
      </c>
      <c r="J24" s="144" t="s">
        <v>1</v>
      </c>
      <c r="K24" s="38"/>
      <c r="L24" s="38"/>
      <c r="M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38"/>
      <c r="M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6"/>
      <c r="M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150"/>
      <c r="M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41" t="s">
        <v>100</v>
      </c>
      <c r="F30" s="38"/>
      <c r="G30" s="38"/>
      <c r="H30" s="38"/>
      <c r="I30" s="38"/>
      <c r="J30" s="38"/>
      <c r="K30" s="151">
        <f>I96</f>
        <v>0</v>
      </c>
      <c r="L30" s="38"/>
      <c r="M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41" t="s">
        <v>101</v>
      </c>
      <c r="F31" s="38"/>
      <c r="G31" s="38"/>
      <c r="H31" s="38"/>
      <c r="I31" s="38"/>
      <c r="J31" s="38"/>
      <c r="K31" s="151">
        <f>J96</f>
        <v>0</v>
      </c>
      <c r="L31" s="38"/>
      <c r="M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36</v>
      </c>
      <c r="E32" s="38"/>
      <c r="F32" s="38"/>
      <c r="G32" s="38"/>
      <c r="H32" s="38"/>
      <c r="I32" s="38"/>
      <c r="J32" s="38"/>
      <c r="K32" s="153">
        <f>ROUND(K118,2)</f>
        <v>0</v>
      </c>
      <c r="L32" s="38"/>
      <c r="M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0"/>
      <c r="E33" s="150"/>
      <c r="F33" s="150"/>
      <c r="G33" s="150"/>
      <c r="H33" s="150"/>
      <c r="I33" s="150"/>
      <c r="J33" s="150"/>
      <c r="K33" s="150"/>
      <c r="L33" s="150"/>
      <c r="M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38</v>
      </c>
      <c r="G34" s="38"/>
      <c r="H34" s="38"/>
      <c r="I34" s="154" t="s">
        <v>37</v>
      </c>
      <c r="J34" s="38"/>
      <c r="K34" s="154" t="s">
        <v>39</v>
      </c>
      <c r="L34" s="38"/>
      <c r="M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40</v>
      </c>
      <c r="E35" s="141" t="s">
        <v>41</v>
      </c>
      <c r="F35" s="151">
        <f>ROUND((SUM(BE118:BE218)),2)</f>
        <v>0</v>
      </c>
      <c r="G35" s="38"/>
      <c r="H35" s="38"/>
      <c r="I35" s="156">
        <v>0.21</v>
      </c>
      <c r="J35" s="38"/>
      <c r="K35" s="151">
        <f>ROUND(((SUM(BE118:BE218))*I35),2)</f>
        <v>0</v>
      </c>
      <c r="L35" s="38"/>
      <c r="M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1" t="s">
        <v>42</v>
      </c>
      <c r="F36" s="151">
        <f>ROUND((SUM(BF118:BF218)),2)</f>
        <v>0</v>
      </c>
      <c r="G36" s="38"/>
      <c r="H36" s="38"/>
      <c r="I36" s="156">
        <v>0.15</v>
      </c>
      <c r="J36" s="38"/>
      <c r="K36" s="151">
        <f>ROUND(((SUM(BF118:BF218))*I36),2)</f>
        <v>0</v>
      </c>
      <c r="L36" s="38"/>
      <c r="M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43</v>
      </c>
      <c r="F37" s="151">
        <f>ROUND((SUM(BG118:BG218)),2)</f>
        <v>0</v>
      </c>
      <c r="G37" s="38"/>
      <c r="H37" s="38"/>
      <c r="I37" s="156">
        <v>0.21</v>
      </c>
      <c r="J37" s="38"/>
      <c r="K37" s="151">
        <f>0</f>
        <v>0</v>
      </c>
      <c r="L37" s="38"/>
      <c r="M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1" t="s">
        <v>44</v>
      </c>
      <c r="F38" s="151">
        <f>ROUND((SUM(BH118:BH218)),2)</f>
        <v>0</v>
      </c>
      <c r="G38" s="38"/>
      <c r="H38" s="38"/>
      <c r="I38" s="156">
        <v>0.15</v>
      </c>
      <c r="J38" s="38"/>
      <c r="K38" s="151">
        <f>0</f>
        <v>0</v>
      </c>
      <c r="L38" s="38"/>
      <c r="M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1" t="s">
        <v>45</v>
      </c>
      <c r="F39" s="151">
        <f>ROUND((SUM(BI118:BI218)),2)</f>
        <v>0</v>
      </c>
      <c r="G39" s="38"/>
      <c r="H39" s="38"/>
      <c r="I39" s="156">
        <v>0</v>
      </c>
      <c r="J39" s="38"/>
      <c r="K39" s="151">
        <f>0</f>
        <v>0</v>
      </c>
      <c r="L39" s="38"/>
      <c r="M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7"/>
      <c r="D41" s="158" t="s">
        <v>46</v>
      </c>
      <c r="E41" s="159"/>
      <c r="F41" s="159"/>
      <c r="G41" s="160" t="s">
        <v>47</v>
      </c>
      <c r="H41" s="161" t="s">
        <v>48</v>
      </c>
      <c r="I41" s="159"/>
      <c r="J41" s="159"/>
      <c r="K41" s="162">
        <f>SUM(K32:K39)</f>
        <v>0</v>
      </c>
      <c r="L41" s="163"/>
      <c r="M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3" s="1" customFormat="1" ht="14.4" customHeight="1">
      <c r="B43" s="20"/>
      <c r="M43" s="20"/>
    </row>
    <row r="44" spans="2:13" s="1" customFormat="1" ht="14.4" customHeight="1">
      <c r="B44" s="20"/>
      <c r="M44" s="20"/>
    </row>
    <row r="45" spans="2:13" s="1" customFormat="1" ht="14.4" customHeight="1">
      <c r="B45" s="20"/>
      <c r="M45" s="20"/>
    </row>
    <row r="46" spans="2:13" s="1" customFormat="1" ht="14.4" customHeight="1">
      <c r="B46" s="20"/>
      <c r="M46" s="20"/>
    </row>
    <row r="47" spans="2:13" s="1" customFormat="1" ht="14.4" customHeight="1">
      <c r="B47" s="20"/>
      <c r="M47" s="20"/>
    </row>
    <row r="48" spans="2:13" s="1" customFormat="1" ht="14.4" customHeight="1">
      <c r="B48" s="20"/>
      <c r="M48" s="20"/>
    </row>
    <row r="49" spans="2:13" s="1" customFormat="1" ht="14.4" customHeight="1">
      <c r="B49" s="20"/>
      <c r="M49" s="20"/>
    </row>
    <row r="50" spans="2:13" s="2" customFormat="1" ht="14.4" customHeight="1">
      <c r="B50" s="63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165"/>
      <c r="M50" s="63"/>
    </row>
    <row r="51" spans="2:13" ht="12">
      <c r="B51" s="20"/>
      <c r="M51" s="20"/>
    </row>
    <row r="52" spans="2:13" ht="12">
      <c r="B52" s="20"/>
      <c r="M52" s="20"/>
    </row>
    <row r="53" spans="2:13" ht="12">
      <c r="B53" s="20"/>
      <c r="M53" s="20"/>
    </row>
    <row r="54" spans="2:13" ht="12">
      <c r="B54" s="20"/>
      <c r="M54" s="20"/>
    </row>
    <row r="55" spans="2:13" ht="12">
      <c r="B55" s="20"/>
      <c r="M55" s="20"/>
    </row>
    <row r="56" spans="2:13" ht="12">
      <c r="B56" s="20"/>
      <c r="M56" s="20"/>
    </row>
    <row r="57" spans="2:13" ht="12">
      <c r="B57" s="20"/>
      <c r="M57" s="20"/>
    </row>
    <row r="58" spans="2:13" ht="12">
      <c r="B58" s="20"/>
      <c r="M58" s="20"/>
    </row>
    <row r="59" spans="2:13" ht="12">
      <c r="B59" s="20"/>
      <c r="M59" s="20"/>
    </row>
    <row r="60" spans="2:13" ht="12">
      <c r="B60" s="20"/>
      <c r="M60" s="20"/>
    </row>
    <row r="61" spans="1:31" s="2" customFormat="1" ht="12">
      <c r="A61" s="38"/>
      <c r="B61" s="44"/>
      <c r="C61" s="38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167"/>
      <c r="M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3" ht="12">
      <c r="B62" s="20"/>
      <c r="M62" s="20"/>
    </row>
    <row r="63" spans="2:13" ht="12">
      <c r="B63" s="20"/>
      <c r="M63" s="20"/>
    </row>
    <row r="64" spans="2:13" ht="12">
      <c r="B64" s="20"/>
      <c r="M64" s="20"/>
    </row>
    <row r="65" spans="1:31" s="2" customFormat="1" ht="12">
      <c r="A65" s="38"/>
      <c r="B65" s="44"/>
      <c r="C65" s="38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170"/>
      <c r="M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3" ht="12">
      <c r="B66" s="20"/>
      <c r="M66" s="20"/>
    </row>
    <row r="67" spans="2:13" ht="12">
      <c r="B67" s="20"/>
      <c r="M67" s="20"/>
    </row>
    <row r="68" spans="2:13" ht="12">
      <c r="B68" s="20"/>
      <c r="M68" s="20"/>
    </row>
    <row r="69" spans="2:13" ht="12">
      <c r="B69" s="20"/>
      <c r="M69" s="20"/>
    </row>
    <row r="70" spans="2:13" ht="12">
      <c r="B70" s="20"/>
      <c r="M70" s="20"/>
    </row>
    <row r="71" spans="2:13" ht="12">
      <c r="B71" s="20"/>
      <c r="M71" s="20"/>
    </row>
    <row r="72" spans="2:13" ht="12">
      <c r="B72" s="20"/>
      <c r="M72" s="20"/>
    </row>
    <row r="73" spans="2:13" ht="12">
      <c r="B73" s="20"/>
      <c r="M73" s="20"/>
    </row>
    <row r="74" spans="2:13" ht="12">
      <c r="B74" s="20"/>
      <c r="M74" s="20"/>
    </row>
    <row r="75" spans="2:13" ht="12">
      <c r="B75" s="20"/>
      <c r="M75" s="20"/>
    </row>
    <row r="76" spans="1:31" s="2" customFormat="1" ht="12">
      <c r="A76" s="38"/>
      <c r="B76" s="44"/>
      <c r="C76" s="38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167"/>
      <c r="M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102</v>
      </c>
      <c r="D82" s="40"/>
      <c r="E82" s="40"/>
      <c r="F82" s="40"/>
      <c r="G82" s="40"/>
      <c r="H82" s="40"/>
      <c r="I82" s="40"/>
      <c r="J82" s="40"/>
      <c r="K82" s="40"/>
      <c r="L82" s="40"/>
      <c r="M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40"/>
      <c r="M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5" t="str">
        <f>E7</f>
        <v>Revitalizace Benešovského potoka</v>
      </c>
      <c r="F85" s="32"/>
      <c r="G85" s="32"/>
      <c r="H85" s="32"/>
      <c r="I85" s="40"/>
      <c r="J85" s="40"/>
      <c r="K85" s="40"/>
      <c r="L85" s="40"/>
      <c r="M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98</v>
      </c>
      <c r="D86" s="40"/>
      <c r="E86" s="40"/>
      <c r="F86" s="40"/>
      <c r="G86" s="40"/>
      <c r="H86" s="40"/>
      <c r="I86" s="40"/>
      <c r="J86" s="40"/>
      <c r="K86" s="40"/>
      <c r="L86" s="40"/>
      <c r="M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SO.3. - Kácení</v>
      </c>
      <c r="F87" s="40"/>
      <c r="G87" s="40"/>
      <c r="H87" s="40"/>
      <c r="I87" s="40"/>
      <c r="J87" s="40"/>
      <c r="K87" s="40"/>
      <c r="L87" s="40"/>
      <c r="M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Benešov</v>
      </c>
      <c r="G89" s="40"/>
      <c r="H89" s="40"/>
      <c r="I89" s="32" t="s">
        <v>23</v>
      </c>
      <c r="J89" s="79" t="str">
        <f>IF(J12="","",J12)</f>
        <v>3. 2. 2023</v>
      </c>
      <c r="K89" s="40"/>
      <c r="L89" s="40"/>
      <c r="M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>Město Benešov</v>
      </c>
      <c r="G91" s="40"/>
      <c r="H91" s="40"/>
      <c r="I91" s="32" t="s">
        <v>31</v>
      </c>
      <c r="J91" s="36" t="str">
        <f>E21</f>
        <v>Jakub Selinger</v>
      </c>
      <c r="K91" s="40"/>
      <c r="L91" s="40"/>
      <c r="M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Vodohospodářský rozvoj a výstavba a.s.</v>
      </c>
      <c r="K92" s="40"/>
      <c r="L92" s="40"/>
      <c r="M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6" t="s">
        <v>103</v>
      </c>
      <c r="D94" s="177"/>
      <c r="E94" s="177"/>
      <c r="F94" s="177"/>
      <c r="G94" s="177"/>
      <c r="H94" s="177"/>
      <c r="I94" s="178" t="s">
        <v>104</v>
      </c>
      <c r="J94" s="178" t="s">
        <v>105</v>
      </c>
      <c r="K94" s="178" t="s">
        <v>106</v>
      </c>
      <c r="L94" s="177"/>
      <c r="M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9" t="s">
        <v>107</v>
      </c>
      <c r="D96" s="40"/>
      <c r="E96" s="40"/>
      <c r="F96" s="40"/>
      <c r="G96" s="40"/>
      <c r="H96" s="40"/>
      <c r="I96" s="110">
        <f>Q118</f>
        <v>0</v>
      </c>
      <c r="J96" s="110">
        <f>R118</f>
        <v>0</v>
      </c>
      <c r="K96" s="110">
        <f>K118</f>
        <v>0</v>
      </c>
      <c r="L96" s="40"/>
      <c r="M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108</v>
      </c>
    </row>
    <row r="97" spans="1:31" s="9" customFormat="1" ht="24.95" customHeight="1">
      <c r="A97" s="9"/>
      <c r="B97" s="180"/>
      <c r="C97" s="181"/>
      <c r="D97" s="182" t="s">
        <v>109</v>
      </c>
      <c r="E97" s="183"/>
      <c r="F97" s="183"/>
      <c r="G97" s="183"/>
      <c r="H97" s="183"/>
      <c r="I97" s="184">
        <f>Q119</f>
        <v>0</v>
      </c>
      <c r="J97" s="184">
        <f>R119</f>
        <v>0</v>
      </c>
      <c r="K97" s="184">
        <f>K119</f>
        <v>0</v>
      </c>
      <c r="L97" s="181"/>
      <c r="M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110</v>
      </c>
      <c r="E98" s="189"/>
      <c r="F98" s="189"/>
      <c r="G98" s="189"/>
      <c r="H98" s="189"/>
      <c r="I98" s="190">
        <f>Q120</f>
        <v>0</v>
      </c>
      <c r="J98" s="190">
        <f>R120</f>
        <v>0</v>
      </c>
      <c r="K98" s="190">
        <f>K120</f>
        <v>0</v>
      </c>
      <c r="L98" s="187"/>
      <c r="M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112</v>
      </c>
      <c r="D105" s="40"/>
      <c r="E105" s="40"/>
      <c r="F105" s="40"/>
      <c r="G105" s="40"/>
      <c r="H105" s="40"/>
      <c r="I105" s="40"/>
      <c r="J105" s="40"/>
      <c r="K105" s="40"/>
      <c r="L105" s="40"/>
      <c r="M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17</v>
      </c>
      <c r="D107" s="40"/>
      <c r="E107" s="40"/>
      <c r="F107" s="40"/>
      <c r="G107" s="40"/>
      <c r="H107" s="40"/>
      <c r="I107" s="40"/>
      <c r="J107" s="40"/>
      <c r="K107" s="40"/>
      <c r="L107" s="40"/>
      <c r="M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75" t="str">
        <f>E7</f>
        <v>Revitalizace Benešovského potoka</v>
      </c>
      <c r="F108" s="32"/>
      <c r="G108" s="32"/>
      <c r="H108" s="32"/>
      <c r="I108" s="40"/>
      <c r="J108" s="40"/>
      <c r="K108" s="40"/>
      <c r="L108" s="40"/>
      <c r="M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98</v>
      </c>
      <c r="D109" s="40"/>
      <c r="E109" s="40"/>
      <c r="F109" s="40"/>
      <c r="G109" s="40"/>
      <c r="H109" s="40"/>
      <c r="I109" s="40"/>
      <c r="J109" s="40"/>
      <c r="K109" s="40"/>
      <c r="L109" s="40"/>
      <c r="M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SO.3. - Kácení</v>
      </c>
      <c r="F110" s="40"/>
      <c r="G110" s="40"/>
      <c r="H110" s="40"/>
      <c r="I110" s="40"/>
      <c r="J110" s="40"/>
      <c r="K110" s="40"/>
      <c r="L110" s="40"/>
      <c r="M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21</v>
      </c>
      <c r="D112" s="40"/>
      <c r="E112" s="40"/>
      <c r="F112" s="27" t="str">
        <f>F12</f>
        <v>Benešov</v>
      </c>
      <c r="G112" s="40"/>
      <c r="H112" s="40"/>
      <c r="I112" s="32" t="s">
        <v>23</v>
      </c>
      <c r="J112" s="79" t="str">
        <f>IF(J12="","",J12)</f>
        <v>3. 2. 2023</v>
      </c>
      <c r="K112" s="40"/>
      <c r="L112" s="40"/>
      <c r="M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25</v>
      </c>
      <c r="D114" s="40"/>
      <c r="E114" s="40"/>
      <c r="F114" s="27" t="str">
        <f>E15</f>
        <v>Město Benešov</v>
      </c>
      <c r="G114" s="40"/>
      <c r="H114" s="40"/>
      <c r="I114" s="32" t="s">
        <v>31</v>
      </c>
      <c r="J114" s="36" t="str">
        <f>E21</f>
        <v>Jakub Selinger</v>
      </c>
      <c r="K114" s="40"/>
      <c r="L114" s="40"/>
      <c r="M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5.65" customHeight="1">
      <c r="A115" s="38"/>
      <c r="B115" s="39"/>
      <c r="C115" s="32" t="s">
        <v>29</v>
      </c>
      <c r="D115" s="40"/>
      <c r="E115" s="40"/>
      <c r="F115" s="27" t="str">
        <f>IF(E18="","",E18)</f>
        <v>Vyplň údaj</v>
      </c>
      <c r="G115" s="40"/>
      <c r="H115" s="40"/>
      <c r="I115" s="32" t="s">
        <v>33</v>
      </c>
      <c r="J115" s="36" t="str">
        <f>E24</f>
        <v>Vodohospodářský rozvoj a výstavba a.s.</v>
      </c>
      <c r="K115" s="40"/>
      <c r="L115" s="40"/>
      <c r="M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192"/>
      <c r="B117" s="193"/>
      <c r="C117" s="194" t="s">
        <v>113</v>
      </c>
      <c r="D117" s="195" t="s">
        <v>61</v>
      </c>
      <c r="E117" s="195" t="s">
        <v>57</v>
      </c>
      <c r="F117" s="195" t="s">
        <v>58</v>
      </c>
      <c r="G117" s="195" t="s">
        <v>114</v>
      </c>
      <c r="H117" s="195" t="s">
        <v>115</v>
      </c>
      <c r="I117" s="195" t="s">
        <v>116</v>
      </c>
      <c r="J117" s="195" t="s">
        <v>117</v>
      </c>
      <c r="K117" s="195" t="s">
        <v>106</v>
      </c>
      <c r="L117" s="196" t="s">
        <v>118</v>
      </c>
      <c r="M117" s="197"/>
      <c r="N117" s="100" t="s">
        <v>1</v>
      </c>
      <c r="O117" s="101" t="s">
        <v>40</v>
      </c>
      <c r="P117" s="101" t="s">
        <v>119</v>
      </c>
      <c r="Q117" s="101" t="s">
        <v>120</v>
      </c>
      <c r="R117" s="101" t="s">
        <v>121</v>
      </c>
      <c r="S117" s="101" t="s">
        <v>122</v>
      </c>
      <c r="T117" s="101" t="s">
        <v>123</v>
      </c>
      <c r="U117" s="101" t="s">
        <v>124</v>
      </c>
      <c r="V117" s="101" t="s">
        <v>125</v>
      </c>
      <c r="W117" s="101" t="s">
        <v>126</v>
      </c>
      <c r="X117" s="101" t="s">
        <v>127</v>
      </c>
      <c r="Y117" s="102" t="s">
        <v>128</v>
      </c>
      <c r="Z117" s="192"/>
      <c r="AA117" s="192"/>
      <c r="AB117" s="192"/>
      <c r="AC117" s="192"/>
      <c r="AD117" s="192"/>
      <c r="AE117" s="192"/>
    </row>
    <row r="118" spans="1:63" s="2" customFormat="1" ht="22.8" customHeight="1">
      <c r="A118" s="38"/>
      <c r="B118" s="39"/>
      <c r="C118" s="107" t="s">
        <v>129</v>
      </c>
      <c r="D118" s="40"/>
      <c r="E118" s="40"/>
      <c r="F118" s="40"/>
      <c r="G118" s="40"/>
      <c r="H118" s="40"/>
      <c r="I118" s="40"/>
      <c r="J118" s="40"/>
      <c r="K118" s="198">
        <f>BK118</f>
        <v>0</v>
      </c>
      <c r="L118" s="40"/>
      <c r="M118" s="44"/>
      <c r="N118" s="103"/>
      <c r="O118" s="199"/>
      <c r="P118" s="104"/>
      <c r="Q118" s="200">
        <f>Q119</f>
        <v>0</v>
      </c>
      <c r="R118" s="200">
        <f>R119</f>
        <v>0</v>
      </c>
      <c r="S118" s="104"/>
      <c r="T118" s="201">
        <f>T119</f>
        <v>0</v>
      </c>
      <c r="U118" s="104"/>
      <c r="V118" s="201">
        <f>V119</f>
        <v>0</v>
      </c>
      <c r="W118" s="104"/>
      <c r="X118" s="201">
        <f>X119</f>
        <v>0</v>
      </c>
      <c r="Y118" s="105"/>
      <c r="Z118" s="38"/>
      <c r="AA118" s="38"/>
      <c r="AB118" s="38"/>
      <c r="AC118" s="38"/>
      <c r="AD118" s="38"/>
      <c r="AE118" s="38"/>
      <c r="AT118" s="17" t="s">
        <v>77</v>
      </c>
      <c r="AU118" s="17" t="s">
        <v>108</v>
      </c>
      <c r="BK118" s="202">
        <f>BK119</f>
        <v>0</v>
      </c>
    </row>
    <row r="119" spans="1:63" s="12" customFormat="1" ht="25.9" customHeight="1">
      <c r="A119" s="12"/>
      <c r="B119" s="203"/>
      <c r="C119" s="204"/>
      <c r="D119" s="205" t="s">
        <v>77</v>
      </c>
      <c r="E119" s="206" t="s">
        <v>130</v>
      </c>
      <c r="F119" s="206" t="s">
        <v>131</v>
      </c>
      <c r="G119" s="204"/>
      <c r="H119" s="204"/>
      <c r="I119" s="207"/>
      <c r="J119" s="207"/>
      <c r="K119" s="208">
        <f>BK119</f>
        <v>0</v>
      </c>
      <c r="L119" s="204"/>
      <c r="M119" s="209"/>
      <c r="N119" s="210"/>
      <c r="O119" s="211"/>
      <c r="P119" s="211"/>
      <c r="Q119" s="212">
        <f>Q120</f>
        <v>0</v>
      </c>
      <c r="R119" s="212">
        <f>R120</f>
        <v>0</v>
      </c>
      <c r="S119" s="211"/>
      <c r="T119" s="213">
        <f>T120</f>
        <v>0</v>
      </c>
      <c r="U119" s="211"/>
      <c r="V119" s="213">
        <f>V120</f>
        <v>0</v>
      </c>
      <c r="W119" s="211"/>
      <c r="X119" s="213">
        <f>X120</f>
        <v>0</v>
      </c>
      <c r="Y119" s="214"/>
      <c r="Z119" s="12"/>
      <c r="AA119" s="12"/>
      <c r="AB119" s="12"/>
      <c r="AC119" s="12"/>
      <c r="AD119" s="12"/>
      <c r="AE119" s="12"/>
      <c r="AR119" s="215" t="s">
        <v>86</v>
      </c>
      <c r="AT119" s="216" t="s">
        <v>77</v>
      </c>
      <c r="AU119" s="216" t="s">
        <v>78</v>
      </c>
      <c r="AY119" s="215" t="s">
        <v>132</v>
      </c>
      <c r="BK119" s="217">
        <f>BK120</f>
        <v>0</v>
      </c>
    </row>
    <row r="120" spans="1:63" s="12" customFormat="1" ht="22.8" customHeight="1">
      <c r="A120" s="12"/>
      <c r="B120" s="203"/>
      <c r="C120" s="204"/>
      <c r="D120" s="205" t="s">
        <v>77</v>
      </c>
      <c r="E120" s="218" t="s">
        <v>86</v>
      </c>
      <c r="F120" s="218" t="s">
        <v>133</v>
      </c>
      <c r="G120" s="204"/>
      <c r="H120" s="204"/>
      <c r="I120" s="207"/>
      <c r="J120" s="207"/>
      <c r="K120" s="219">
        <f>BK120</f>
        <v>0</v>
      </c>
      <c r="L120" s="204"/>
      <c r="M120" s="209"/>
      <c r="N120" s="210"/>
      <c r="O120" s="211"/>
      <c r="P120" s="211"/>
      <c r="Q120" s="212">
        <f>SUM(Q121:Q218)</f>
        <v>0</v>
      </c>
      <c r="R120" s="212">
        <f>SUM(R121:R218)</f>
        <v>0</v>
      </c>
      <c r="S120" s="211"/>
      <c r="T120" s="213">
        <f>SUM(T121:T218)</f>
        <v>0</v>
      </c>
      <c r="U120" s="211"/>
      <c r="V120" s="213">
        <f>SUM(V121:V218)</f>
        <v>0</v>
      </c>
      <c r="W120" s="211"/>
      <c r="X120" s="213">
        <f>SUM(X121:X218)</f>
        <v>0</v>
      </c>
      <c r="Y120" s="214"/>
      <c r="Z120" s="12"/>
      <c r="AA120" s="12"/>
      <c r="AB120" s="12"/>
      <c r="AC120" s="12"/>
      <c r="AD120" s="12"/>
      <c r="AE120" s="12"/>
      <c r="AR120" s="215" t="s">
        <v>86</v>
      </c>
      <c r="AT120" s="216" t="s">
        <v>77</v>
      </c>
      <c r="AU120" s="216" t="s">
        <v>86</v>
      </c>
      <c r="AY120" s="215" t="s">
        <v>132</v>
      </c>
      <c r="BK120" s="217">
        <f>SUM(BK121:BK218)</f>
        <v>0</v>
      </c>
    </row>
    <row r="121" spans="1:65" s="2" customFormat="1" ht="37.8" customHeight="1">
      <c r="A121" s="38"/>
      <c r="B121" s="39"/>
      <c r="C121" s="220" t="s">
        <v>86</v>
      </c>
      <c r="D121" s="220" t="s">
        <v>134</v>
      </c>
      <c r="E121" s="221" t="s">
        <v>443</v>
      </c>
      <c r="F121" s="222" t="s">
        <v>444</v>
      </c>
      <c r="G121" s="223" t="s">
        <v>237</v>
      </c>
      <c r="H121" s="224">
        <v>1318</v>
      </c>
      <c r="I121" s="225"/>
      <c r="J121" s="225"/>
      <c r="K121" s="226">
        <f>ROUND(P121*H121,2)</f>
        <v>0</v>
      </c>
      <c r="L121" s="222" t="s">
        <v>138</v>
      </c>
      <c r="M121" s="44"/>
      <c r="N121" s="227" t="s">
        <v>1</v>
      </c>
      <c r="O121" s="228" t="s">
        <v>41</v>
      </c>
      <c r="P121" s="229">
        <f>I121+J121</f>
        <v>0</v>
      </c>
      <c r="Q121" s="229">
        <f>ROUND(I121*H121,2)</f>
        <v>0</v>
      </c>
      <c r="R121" s="229">
        <f>ROUND(J121*H121,2)</f>
        <v>0</v>
      </c>
      <c r="S121" s="91"/>
      <c r="T121" s="230">
        <f>S121*H121</f>
        <v>0</v>
      </c>
      <c r="U121" s="230">
        <v>0</v>
      </c>
      <c r="V121" s="230">
        <f>U121*H121</f>
        <v>0</v>
      </c>
      <c r="W121" s="230">
        <v>0</v>
      </c>
      <c r="X121" s="230">
        <f>W121*H121</f>
        <v>0</v>
      </c>
      <c r="Y121" s="231" t="s">
        <v>1</v>
      </c>
      <c r="Z121" s="38"/>
      <c r="AA121" s="38"/>
      <c r="AB121" s="38"/>
      <c r="AC121" s="38"/>
      <c r="AD121" s="38"/>
      <c r="AE121" s="38"/>
      <c r="AR121" s="232" t="s">
        <v>139</v>
      </c>
      <c r="AT121" s="232" t="s">
        <v>134</v>
      </c>
      <c r="AU121" s="232" t="s">
        <v>88</v>
      </c>
      <c r="AY121" s="17" t="s">
        <v>132</v>
      </c>
      <c r="BE121" s="233">
        <f>IF(O121="základní",K121,0)</f>
        <v>0</v>
      </c>
      <c r="BF121" s="233">
        <f>IF(O121="snížená",K121,0)</f>
        <v>0</v>
      </c>
      <c r="BG121" s="233">
        <f>IF(O121="zákl. přenesená",K121,0)</f>
        <v>0</v>
      </c>
      <c r="BH121" s="233">
        <f>IF(O121="sníž. přenesená",K121,0)</f>
        <v>0</v>
      </c>
      <c r="BI121" s="233">
        <f>IF(O121="nulová",K121,0)</f>
        <v>0</v>
      </c>
      <c r="BJ121" s="17" t="s">
        <v>86</v>
      </c>
      <c r="BK121" s="233">
        <f>ROUND(P121*H121,2)</f>
        <v>0</v>
      </c>
      <c r="BL121" s="17" t="s">
        <v>139</v>
      </c>
      <c r="BM121" s="232" t="s">
        <v>445</v>
      </c>
    </row>
    <row r="122" spans="1:47" s="2" customFormat="1" ht="12">
      <c r="A122" s="38"/>
      <c r="B122" s="39"/>
      <c r="C122" s="40"/>
      <c r="D122" s="234" t="s">
        <v>141</v>
      </c>
      <c r="E122" s="40"/>
      <c r="F122" s="235" t="s">
        <v>446</v>
      </c>
      <c r="G122" s="40"/>
      <c r="H122" s="40"/>
      <c r="I122" s="236"/>
      <c r="J122" s="236"/>
      <c r="K122" s="40"/>
      <c r="L122" s="40"/>
      <c r="M122" s="44"/>
      <c r="N122" s="237"/>
      <c r="O122" s="238"/>
      <c r="P122" s="91"/>
      <c r="Q122" s="91"/>
      <c r="R122" s="91"/>
      <c r="S122" s="91"/>
      <c r="T122" s="91"/>
      <c r="U122" s="91"/>
      <c r="V122" s="91"/>
      <c r="W122" s="91"/>
      <c r="X122" s="91"/>
      <c r="Y122" s="92"/>
      <c r="Z122" s="38"/>
      <c r="AA122" s="38"/>
      <c r="AB122" s="38"/>
      <c r="AC122" s="38"/>
      <c r="AD122" s="38"/>
      <c r="AE122" s="38"/>
      <c r="AT122" s="17" t="s">
        <v>141</v>
      </c>
      <c r="AU122" s="17" t="s">
        <v>88</v>
      </c>
    </row>
    <row r="123" spans="1:47" s="2" customFormat="1" ht="12">
      <c r="A123" s="38"/>
      <c r="B123" s="39"/>
      <c r="C123" s="40"/>
      <c r="D123" s="239" t="s">
        <v>143</v>
      </c>
      <c r="E123" s="40"/>
      <c r="F123" s="240" t="s">
        <v>447</v>
      </c>
      <c r="G123" s="40"/>
      <c r="H123" s="40"/>
      <c r="I123" s="236"/>
      <c r="J123" s="236"/>
      <c r="K123" s="40"/>
      <c r="L123" s="40"/>
      <c r="M123" s="44"/>
      <c r="N123" s="237"/>
      <c r="O123" s="238"/>
      <c r="P123" s="91"/>
      <c r="Q123" s="91"/>
      <c r="R123" s="91"/>
      <c r="S123" s="91"/>
      <c r="T123" s="91"/>
      <c r="U123" s="91"/>
      <c r="V123" s="91"/>
      <c r="W123" s="91"/>
      <c r="X123" s="91"/>
      <c r="Y123" s="92"/>
      <c r="Z123" s="38"/>
      <c r="AA123" s="38"/>
      <c r="AB123" s="38"/>
      <c r="AC123" s="38"/>
      <c r="AD123" s="38"/>
      <c r="AE123" s="38"/>
      <c r="AT123" s="17" t="s">
        <v>143</v>
      </c>
      <c r="AU123" s="17" t="s">
        <v>88</v>
      </c>
    </row>
    <row r="124" spans="1:65" s="2" customFormat="1" ht="24.15" customHeight="1">
      <c r="A124" s="38"/>
      <c r="B124" s="39"/>
      <c r="C124" s="220" t="s">
        <v>88</v>
      </c>
      <c r="D124" s="220" t="s">
        <v>134</v>
      </c>
      <c r="E124" s="221" t="s">
        <v>448</v>
      </c>
      <c r="F124" s="222" t="s">
        <v>449</v>
      </c>
      <c r="G124" s="223" t="s">
        <v>304</v>
      </c>
      <c r="H124" s="224">
        <v>21</v>
      </c>
      <c r="I124" s="225"/>
      <c r="J124" s="225"/>
      <c r="K124" s="226">
        <f>ROUND(P124*H124,2)</f>
        <v>0</v>
      </c>
      <c r="L124" s="222" t="s">
        <v>138</v>
      </c>
      <c r="M124" s="44"/>
      <c r="N124" s="227" t="s">
        <v>1</v>
      </c>
      <c r="O124" s="228" t="s">
        <v>41</v>
      </c>
      <c r="P124" s="229">
        <f>I124+J124</f>
        <v>0</v>
      </c>
      <c r="Q124" s="229">
        <f>ROUND(I124*H124,2)</f>
        <v>0</v>
      </c>
      <c r="R124" s="229">
        <f>ROUND(J124*H124,2)</f>
        <v>0</v>
      </c>
      <c r="S124" s="91"/>
      <c r="T124" s="230">
        <f>S124*H124</f>
        <v>0</v>
      </c>
      <c r="U124" s="230">
        <v>0</v>
      </c>
      <c r="V124" s="230">
        <f>U124*H124</f>
        <v>0</v>
      </c>
      <c r="W124" s="230">
        <v>0</v>
      </c>
      <c r="X124" s="230">
        <f>W124*H124</f>
        <v>0</v>
      </c>
      <c r="Y124" s="231" t="s">
        <v>1</v>
      </c>
      <c r="Z124" s="38"/>
      <c r="AA124" s="38"/>
      <c r="AB124" s="38"/>
      <c r="AC124" s="38"/>
      <c r="AD124" s="38"/>
      <c r="AE124" s="38"/>
      <c r="AR124" s="232" t="s">
        <v>139</v>
      </c>
      <c r="AT124" s="232" t="s">
        <v>134</v>
      </c>
      <c r="AU124" s="232" t="s">
        <v>88</v>
      </c>
      <c r="AY124" s="17" t="s">
        <v>132</v>
      </c>
      <c r="BE124" s="233">
        <f>IF(O124="základní",K124,0)</f>
        <v>0</v>
      </c>
      <c r="BF124" s="233">
        <f>IF(O124="snížená",K124,0)</f>
        <v>0</v>
      </c>
      <c r="BG124" s="233">
        <f>IF(O124="zákl. přenesená",K124,0)</f>
        <v>0</v>
      </c>
      <c r="BH124" s="233">
        <f>IF(O124="sníž. přenesená",K124,0)</f>
        <v>0</v>
      </c>
      <c r="BI124" s="233">
        <f>IF(O124="nulová",K124,0)</f>
        <v>0</v>
      </c>
      <c r="BJ124" s="17" t="s">
        <v>86</v>
      </c>
      <c r="BK124" s="233">
        <f>ROUND(P124*H124,2)</f>
        <v>0</v>
      </c>
      <c r="BL124" s="17" t="s">
        <v>139</v>
      </c>
      <c r="BM124" s="232" t="s">
        <v>450</v>
      </c>
    </row>
    <row r="125" spans="1:47" s="2" customFormat="1" ht="12">
      <c r="A125" s="38"/>
      <c r="B125" s="39"/>
      <c r="C125" s="40"/>
      <c r="D125" s="234" t="s">
        <v>141</v>
      </c>
      <c r="E125" s="40"/>
      <c r="F125" s="235" t="s">
        <v>451</v>
      </c>
      <c r="G125" s="40"/>
      <c r="H125" s="40"/>
      <c r="I125" s="236"/>
      <c r="J125" s="236"/>
      <c r="K125" s="40"/>
      <c r="L125" s="40"/>
      <c r="M125" s="44"/>
      <c r="N125" s="237"/>
      <c r="O125" s="238"/>
      <c r="P125" s="91"/>
      <c r="Q125" s="91"/>
      <c r="R125" s="91"/>
      <c r="S125" s="91"/>
      <c r="T125" s="91"/>
      <c r="U125" s="91"/>
      <c r="V125" s="91"/>
      <c r="W125" s="91"/>
      <c r="X125" s="91"/>
      <c r="Y125" s="92"/>
      <c r="Z125" s="38"/>
      <c r="AA125" s="38"/>
      <c r="AB125" s="38"/>
      <c r="AC125" s="38"/>
      <c r="AD125" s="38"/>
      <c r="AE125" s="38"/>
      <c r="AT125" s="17" t="s">
        <v>141</v>
      </c>
      <c r="AU125" s="17" t="s">
        <v>88</v>
      </c>
    </row>
    <row r="126" spans="1:47" s="2" customFormat="1" ht="12">
      <c r="A126" s="38"/>
      <c r="B126" s="39"/>
      <c r="C126" s="40"/>
      <c r="D126" s="239" t="s">
        <v>143</v>
      </c>
      <c r="E126" s="40"/>
      <c r="F126" s="240" t="s">
        <v>452</v>
      </c>
      <c r="G126" s="40"/>
      <c r="H126" s="40"/>
      <c r="I126" s="236"/>
      <c r="J126" s="236"/>
      <c r="K126" s="40"/>
      <c r="L126" s="40"/>
      <c r="M126" s="44"/>
      <c r="N126" s="237"/>
      <c r="O126" s="238"/>
      <c r="P126" s="91"/>
      <c r="Q126" s="91"/>
      <c r="R126" s="91"/>
      <c r="S126" s="91"/>
      <c r="T126" s="91"/>
      <c r="U126" s="91"/>
      <c r="V126" s="91"/>
      <c r="W126" s="91"/>
      <c r="X126" s="91"/>
      <c r="Y126" s="92"/>
      <c r="Z126" s="38"/>
      <c r="AA126" s="38"/>
      <c r="AB126" s="38"/>
      <c r="AC126" s="38"/>
      <c r="AD126" s="38"/>
      <c r="AE126" s="38"/>
      <c r="AT126" s="17" t="s">
        <v>143</v>
      </c>
      <c r="AU126" s="17" t="s">
        <v>88</v>
      </c>
    </row>
    <row r="127" spans="1:65" s="2" customFormat="1" ht="24.15" customHeight="1">
      <c r="A127" s="38"/>
      <c r="B127" s="39"/>
      <c r="C127" s="220" t="s">
        <v>184</v>
      </c>
      <c r="D127" s="220" t="s">
        <v>134</v>
      </c>
      <c r="E127" s="221" t="s">
        <v>453</v>
      </c>
      <c r="F127" s="222" t="s">
        <v>454</v>
      </c>
      <c r="G127" s="223" t="s">
        <v>304</v>
      </c>
      <c r="H127" s="224">
        <v>19</v>
      </c>
      <c r="I127" s="225"/>
      <c r="J127" s="225"/>
      <c r="K127" s="226">
        <f>ROUND(P127*H127,2)</f>
        <v>0</v>
      </c>
      <c r="L127" s="222" t="s">
        <v>138</v>
      </c>
      <c r="M127" s="44"/>
      <c r="N127" s="227" t="s">
        <v>1</v>
      </c>
      <c r="O127" s="228" t="s">
        <v>41</v>
      </c>
      <c r="P127" s="229">
        <f>I127+J127</f>
        <v>0</v>
      </c>
      <c r="Q127" s="229">
        <f>ROUND(I127*H127,2)</f>
        <v>0</v>
      </c>
      <c r="R127" s="229">
        <f>ROUND(J127*H127,2)</f>
        <v>0</v>
      </c>
      <c r="S127" s="91"/>
      <c r="T127" s="230">
        <f>S127*H127</f>
        <v>0</v>
      </c>
      <c r="U127" s="230">
        <v>0</v>
      </c>
      <c r="V127" s="230">
        <f>U127*H127</f>
        <v>0</v>
      </c>
      <c r="W127" s="230">
        <v>0</v>
      </c>
      <c r="X127" s="230">
        <f>W127*H127</f>
        <v>0</v>
      </c>
      <c r="Y127" s="231" t="s">
        <v>1</v>
      </c>
      <c r="Z127" s="38"/>
      <c r="AA127" s="38"/>
      <c r="AB127" s="38"/>
      <c r="AC127" s="38"/>
      <c r="AD127" s="38"/>
      <c r="AE127" s="38"/>
      <c r="AR127" s="232" t="s">
        <v>139</v>
      </c>
      <c r="AT127" s="232" t="s">
        <v>134</v>
      </c>
      <c r="AU127" s="232" t="s">
        <v>88</v>
      </c>
      <c r="AY127" s="17" t="s">
        <v>132</v>
      </c>
      <c r="BE127" s="233">
        <f>IF(O127="základní",K127,0)</f>
        <v>0</v>
      </c>
      <c r="BF127" s="233">
        <f>IF(O127="snížená",K127,0)</f>
        <v>0</v>
      </c>
      <c r="BG127" s="233">
        <f>IF(O127="zákl. přenesená",K127,0)</f>
        <v>0</v>
      </c>
      <c r="BH127" s="233">
        <f>IF(O127="sníž. přenesená",K127,0)</f>
        <v>0</v>
      </c>
      <c r="BI127" s="233">
        <f>IF(O127="nulová",K127,0)</f>
        <v>0</v>
      </c>
      <c r="BJ127" s="17" t="s">
        <v>86</v>
      </c>
      <c r="BK127" s="233">
        <f>ROUND(P127*H127,2)</f>
        <v>0</v>
      </c>
      <c r="BL127" s="17" t="s">
        <v>139</v>
      </c>
      <c r="BM127" s="232" t="s">
        <v>455</v>
      </c>
    </row>
    <row r="128" spans="1:47" s="2" customFormat="1" ht="12">
      <c r="A128" s="38"/>
      <c r="B128" s="39"/>
      <c r="C128" s="40"/>
      <c r="D128" s="234" t="s">
        <v>141</v>
      </c>
      <c r="E128" s="40"/>
      <c r="F128" s="235" t="s">
        <v>456</v>
      </c>
      <c r="G128" s="40"/>
      <c r="H128" s="40"/>
      <c r="I128" s="236"/>
      <c r="J128" s="236"/>
      <c r="K128" s="40"/>
      <c r="L128" s="40"/>
      <c r="M128" s="44"/>
      <c r="N128" s="237"/>
      <c r="O128" s="238"/>
      <c r="P128" s="91"/>
      <c r="Q128" s="91"/>
      <c r="R128" s="91"/>
      <c r="S128" s="91"/>
      <c r="T128" s="91"/>
      <c r="U128" s="91"/>
      <c r="V128" s="91"/>
      <c r="W128" s="91"/>
      <c r="X128" s="91"/>
      <c r="Y128" s="92"/>
      <c r="Z128" s="38"/>
      <c r="AA128" s="38"/>
      <c r="AB128" s="38"/>
      <c r="AC128" s="38"/>
      <c r="AD128" s="38"/>
      <c r="AE128" s="38"/>
      <c r="AT128" s="17" t="s">
        <v>141</v>
      </c>
      <c r="AU128" s="17" t="s">
        <v>88</v>
      </c>
    </row>
    <row r="129" spans="1:47" s="2" customFormat="1" ht="12">
      <c r="A129" s="38"/>
      <c r="B129" s="39"/>
      <c r="C129" s="40"/>
      <c r="D129" s="239" t="s">
        <v>143</v>
      </c>
      <c r="E129" s="40"/>
      <c r="F129" s="240" t="s">
        <v>457</v>
      </c>
      <c r="G129" s="40"/>
      <c r="H129" s="40"/>
      <c r="I129" s="236"/>
      <c r="J129" s="236"/>
      <c r="K129" s="40"/>
      <c r="L129" s="40"/>
      <c r="M129" s="44"/>
      <c r="N129" s="237"/>
      <c r="O129" s="238"/>
      <c r="P129" s="91"/>
      <c r="Q129" s="91"/>
      <c r="R129" s="91"/>
      <c r="S129" s="91"/>
      <c r="T129" s="91"/>
      <c r="U129" s="91"/>
      <c r="V129" s="91"/>
      <c r="W129" s="91"/>
      <c r="X129" s="91"/>
      <c r="Y129" s="92"/>
      <c r="Z129" s="38"/>
      <c r="AA129" s="38"/>
      <c r="AB129" s="38"/>
      <c r="AC129" s="38"/>
      <c r="AD129" s="38"/>
      <c r="AE129" s="38"/>
      <c r="AT129" s="17" t="s">
        <v>143</v>
      </c>
      <c r="AU129" s="17" t="s">
        <v>88</v>
      </c>
    </row>
    <row r="130" spans="1:65" s="2" customFormat="1" ht="24.15" customHeight="1">
      <c r="A130" s="38"/>
      <c r="B130" s="39"/>
      <c r="C130" s="220" t="s">
        <v>139</v>
      </c>
      <c r="D130" s="220" t="s">
        <v>134</v>
      </c>
      <c r="E130" s="221" t="s">
        <v>458</v>
      </c>
      <c r="F130" s="222" t="s">
        <v>459</v>
      </c>
      <c r="G130" s="223" t="s">
        <v>304</v>
      </c>
      <c r="H130" s="224">
        <v>4</v>
      </c>
      <c r="I130" s="225"/>
      <c r="J130" s="225"/>
      <c r="K130" s="226">
        <f>ROUND(P130*H130,2)</f>
        <v>0</v>
      </c>
      <c r="L130" s="222" t="s">
        <v>138</v>
      </c>
      <c r="M130" s="44"/>
      <c r="N130" s="227" t="s">
        <v>1</v>
      </c>
      <c r="O130" s="228" t="s">
        <v>41</v>
      </c>
      <c r="P130" s="229">
        <f>I130+J130</f>
        <v>0</v>
      </c>
      <c r="Q130" s="229">
        <f>ROUND(I130*H130,2)</f>
        <v>0</v>
      </c>
      <c r="R130" s="229">
        <f>ROUND(J130*H130,2)</f>
        <v>0</v>
      </c>
      <c r="S130" s="91"/>
      <c r="T130" s="230">
        <f>S130*H130</f>
        <v>0</v>
      </c>
      <c r="U130" s="230">
        <v>0</v>
      </c>
      <c r="V130" s="230">
        <f>U130*H130</f>
        <v>0</v>
      </c>
      <c r="W130" s="230">
        <v>0</v>
      </c>
      <c r="X130" s="230">
        <f>W130*H130</f>
        <v>0</v>
      </c>
      <c r="Y130" s="231" t="s">
        <v>1</v>
      </c>
      <c r="Z130" s="38"/>
      <c r="AA130" s="38"/>
      <c r="AB130" s="38"/>
      <c r="AC130" s="38"/>
      <c r="AD130" s="38"/>
      <c r="AE130" s="38"/>
      <c r="AR130" s="232" t="s">
        <v>139</v>
      </c>
      <c r="AT130" s="232" t="s">
        <v>134</v>
      </c>
      <c r="AU130" s="232" t="s">
        <v>88</v>
      </c>
      <c r="AY130" s="17" t="s">
        <v>132</v>
      </c>
      <c r="BE130" s="233">
        <f>IF(O130="základní",K130,0)</f>
        <v>0</v>
      </c>
      <c r="BF130" s="233">
        <f>IF(O130="snížená",K130,0)</f>
        <v>0</v>
      </c>
      <c r="BG130" s="233">
        <f>IF(O130="zákl. přenesená",K130,0)</f>
        <v>0</v>
      </c>
      <c r="BH130" s="233">
        <f>IF(O130="sníž. přenesená",K130,0)</f>
        <v>0</v>
      </c>
      <c r="BI130" s="233">
        <f>IF(O130="nulová",K130,0)</f>
        <v>0</v>
      </c>
      <c r="BJ130" s="17" t="s">
        <v>86</v>
      </c>
      <c r="BK130" s="233">
        <f>ROUND(P130*H130,2)</f>
        <v>0</v>
      </c>
      <c r="BL130" s="17" t="s">
        <v>139</v>
      </c>
      <c r="BM130" s="232" t="s">
        <v>460</v>
      </c>
    </row>
    <row r="131" spans="1:47" s="2" customFormat="1" ht="12">
      <c r="A131" s="38"/>
      <c r="B131" s="39"/>
      <c r="C131" s="40"/>
      <c r="D131" s="234" t="s">
        <v>141</v>
      </c>
      <c r="E131" s="40"/>
      <c r="F131" s="235" t="s">
        <v>461</v>
      </c>
      <c r="G131" s="40"/>
      <c r="H131" s="40"/>
      <c r="I131" s="236"/>
      <c r="J131" s="236"/>
      <c r="K131" s="40"/>
      <c r="L131" s="40"/>
      <c r="M131" s="44"/>
      <c r="N131" s="237"/>
      <c r="O131" s="238"/>
      <c r="P131" s="91"/>
      <c r="Q131" s="91"/>
      <c r="R131" s="91"/>
      <c r="S131" s="91"/>
      <c r="T131" s="91"/>
      <c r="U131" s="91"/>
      <c r="V131" s="91"/>
      <c r="W131" s="91"/>
      <c r="X131" s="91"/>
      <c r="Y131" s="92"/>
      <c r="Z131" s="38"/>
      <c r="AA131" s="38"/>
      <c r="AB131" s="38"/>
      <c r="AC131" s="38"/>
      <c r="AD131" s="38"/>
      <c r="AE131" s="38"/>
      <c r="AT131" s="17" t="s">
        <v>141</v>
      </c>
      <c r="AU131" s="17" t="s">
        <v>88</v>
      </c>
    </row>
    <row r="132" spans="1:47" s="2" customFormat="1" ht="12">
      <c r="A132" s="38"/>
      <c r="B132" s="39"/>
      <c r="C132" s="40"/>
      <c r="D132" s="239" t="s">
        <v>143</v>
      </c>
      <c r="E132" s="40"/>
      <c r="F132" s="240" t="s">
        <v>462</v>
      </c>
      <c r="G132" s="40"/>
      <c r="H132" s="40"/>
      <c r="I132" s="236"/>
      <c r="J132" s="236"/>
      <c r="K132" s="40"/>
      <c r="L132" s="40"/>
      <c r="M132" s="44"/>
      <c r="N132" s="237"/>
      <c r="O132" s="238"/>
      <c r="P132" s="91"/>
      <c r="Q132" s="91"/>
      <c r="R132" s="91"/>
      <c r="S132" s="91"/>
      <c r="T132" s="91"/>
      <c r="U132" s="91"/>
      <c r="V132" s="91"/>
      <c r="W132" s="91"/>
      <c r="X132" s="91"/>
      <c r="Y132" s="92"/>
      <c r="Z132" s="38"/>
      <c r="AA132" s="38"/>
      <c r="AB132" s="38"/>
      <c r="AC132" s="38"/>
      <c r="AD132" s="38"/>
      <c r="AE132" s="38"/>
      <c r="AT132" s="17" t="s">
        <v>143</v>
      </c>
      <c r="AU132" s="17" t="s">
        <v>88</v>
      </c>
    </row>
    <row r="133" spans="1:65" s="2" customFormat="1" ht="24.15" customHeight="1">
      <c r="A133" s="38"/>
      <c r="B133" s="39"/>
      <c r="C133" s="220" t="s">
        <v>201</v>
      </c>
      <c r="D133" s="220" t="s">
        <v>134</v>
      </c>
      <c r="E133" s="221" t="s">
        <v>463</v>
      </c>
      <c r="F133" s="222" t="s">
        <v>464</v>
      </c>
      <c r="G133" s="223" t="s">
        <v>304</v>
      </c>
      <c r="H133" s="224">
        <v>1</v>
      </c>
      <c r="I133" s="225"/>
      <c r="J133" s="225"/>
      <c r="K133" s="226">
        <f>ROUND(P133*H133,2)</f>
        <v>0</v>
      </c>
      <c r="L133" s="222" t="s">
        <v>138</v>
      </c>
      <c r="M133" s="44"/>
      <c r="N133" s="227" t="s">
        <v>1</v>
      </c>
      <c r="O133" s="228" t="s">
        <v>41</v>
      </c>
      <c r="P133" s="229">
        <f>I133+J133</f>
        <v>0</v>
      </c>
      <c r="Q133" s="229">
        <f>ROUND(I133*H133,2)</f>
        <v>0</v>
      </c>
      <c r="R133" s="229">
        <f>ROUND(J133*H133,2)</f>
        <v>0</v>
      </c>
      <c r="S133" s="91"/>
      <c r="T133" s="230">
        <f>S133*H133</f>
        <v>0</v>
      </c>
      <c r="U133" s="230">
        <v>0</v>
      </c>
      <c r="V133" s="230">
        <f>U133*H133</f>
        <v>0</v>
      </c>
      <c r="W133" s="230">
        <v>0</v>
      </c>
      <c r="X133" s="230">
        <f>W133*H133</f>
        <v>0</v>
      </c>
      <c r="Y133" s="231" t="s">
        <v>1</v>
      </c>
      <c r="Z133" s="38"/>
      <c r="AA133" s="38"/>
      <c r="AB133" s="38"/>
      <c r="AC133" s="38"/>
      <c r="AD133" s="38"/>
      <c r="AE133" s="38"/>
      <c r="AR133" s="232" t="s">
        <v>139</v>
      </c>
      <c r="AT133" s="232" t="s">
        <v>134</v>
      </c>
      <c r="AU133" s="232" t="s">
        <v>88</v>
      </c>
      <c r="AY133" s="17" t="s">
        <v>132</v>
      </c>
      <c r="BE133" s="233">
        <f>IF(O133="základní",K133,0)</f>
        <v>0</v>
      </c>
      <c r="BF133" s="233">
        <f>IF(O133="snížená",K133,0)</f>
        <v>0</v>
      </c>
      <c r="BG133" s="233">
        <f>IF(O133="zákl. přenesená",K133,0)</f>
        <v>0</v>
      </c>
      <c r="BH133" s="233">
        <f>IF(O133="sníž. přenesená",K133,0)</f>
        <v>0</v>
      </c>
      <c r="BI133" s="233">
        <f>IF(O133="nulová",K133,0)</f>
        <v>0</v>
      </c>
      <c r="BJ133" s="17" t="s">
        <v>86</v>
      </c>
      <c r="BK133" s="233">
        <f>ROUND(P133*H133,2)</f>
        <v>0</v>
      </c>
      <c r="BL133" s="17" t="s">
        <v>139</v>
      </c>
      <c r="BM133" s="232" t="s">
        <v>465</v>
      </c>
    </row>
    <row r="134" spans="1:47" s="2" customFormat="1" ht="12">
      <c r="A134" s="38"/>
      <c r="B134" s="39"/>
      <c r="C134" s="40"/>
      <c r="D134" s="234" t="s">
        <v>141</v>
      </c>
      <c r="E134" s="40"/>
      <c r="F134" s="235" t="s">
        <v>466</v>
      </c>
      <c r="G134" s="40"/>
      <c r="H134" s="40"/>
      <c r="I134" s="236"/>
      <c r="J134" s="236"/>
      <c r="K134" s="40"/>
      <c r="L134" s="40"/>
      <c r="M134" s="44"/>
      <c r="N134" s="237"/>
      <c r="O134" s="238"/>
      <c r="P134" s="91"/>
      <c r="Q134" s="91"/>
      <c r="R134" s="91"/>
      <c r="S134" s="91"/>
      <c r="T134" s="91"/>
      <c r="U134" s="91"/>
      <c r="V134" s="91"/>
      <c r="W134" s="91"/>
      <c r="X134" s="91"/>
      <c r="Y134" s="92"/>
      <c r="Z134" s="38"/>
      <c r="AA134" s="38"/>
      <c r="AB134" s="38"/>
      <c r="AC134" s="38"/>
      <c r="AD134" s="38"/>
      <c r="AE134" s="38"/>
      <c r="AT134" s="17" t="s">
        <v>141</v>
      </c>
      <c r="AU134" s="17" t="s">
        <v>88</v>
      </c>
    </row>
    <row r="135" spans="1:47" s="2" customFormat="1" ht="12">
      <c r="A135" s="38"/>
      <c r="B135" s="39"/>
      <c r="C135" s="40"/>
      <c r="D135" s="239" t="s">
        <v>143</v>
      </c>
      <c r="E135" s="40"/>
      <c r="F135" s="240" t="s">
        <v>467</v>
      </c>
      <c r="G135" s="40"/>
      <c r="H135" s="40"/>
      <c r="I135" s="236"/>
      <c r="J135" s="236"/>
      <c r="K135" s="40"/>
      <c r="L135" s="40"/>
      <c r="M135" s="44"/>
      <c r="N135" s="237"/>
      <c r="O135" s="238"/>
      <c r="P135" s="91"/>
      <c r="Q135" s="91"/>
      <c r="R135" s="91"/>
      <c r="S135" s="91"/>
      <c r="T135" s="91"/>
      <c r="U135" s="91"/>
      <c r="V135" s="91"/>
      <c r="W135" s="91"/>
      <c r="X135" s="91"/>
      <c r="Y135" s="92"/>
      <c r="Z135" s="38"/>
      <c r="AA135" s="38"/>
      <c r="AB135" s="38"/>
      <c r="AC135" s="38"/>
      <c r="AD135" s="38"/>
      <c r="AE135" s="38"/>
      <c r="AT135" s="17" t="s">
        <v>143</v>
      </c>
      <c r="AU135" s="17" t="s">
        <v>88</v>
      </c>
    </row>
    <row r="136" spans="1:65" s="2" customFormat="1" ht="24.15" customHeight="1">
      <c r="A136" s="38"/>
      <c r="B136" s="39"/>
      <c r="C136" s="220" t="s">
        <v>212</v>
      </c>
      <c r="D136" s="220" t="s">
        <v>134</v>
      </c>
      <c r="E136" s="221" t="s">
        <v>468</v>
      </c>
      <c r="F136" s="222" t="s">
        <v>469</v>
      </c>
      <c r="G136" s="223" t="s">
        <v>304</v>
      </c>
      <c r="H136" s="224">
        <v>1</v>
      </c>
      <c r="I136" s="225"/>
      <c r="J136" s="225"/>
      <c r="K136" s="226">
        <f>ROUND(P136*H136,2)</f>
        <v>0</v>
      </c>
      <c r="L136" s="222" t="s">
        <v>138</v>
      </c>
      <c r="M136" s="44"/>
      <c r="N136" s="227" t="s">
        <v>1</v>
      </c>
      <c r="O136" s="228" t="s">
        <v>41</v>
      </c>
      <c r="P136" s="229">
        <f>I136+J136</f>
        <v>0</v>
      </c>
      <c r="Q136" s="229">
        <f>ROUND(I136*H136,2)</f>
        <v>0</v>
      </c>
      <c r="R136" s="229">
        <f>ROUND(J136*H136,2)</f>
        <v>0</v>
      </c>
      <c r="S136" s="91"/>
      <c r="T136" s="230">
        <f>S136*H136</f>
        <v>0</v>
      </c>
      <c r="U136" s="230">
        <v>0</v>
      </c>
      <c r="V136" s="230">
        <f>U136*H136</f>
        <v>0</v>
      </c>
      <c r="W136" s="230">
        <v>0</v>
      </c>
      <c r="X136" s="230">
        <f>W136*H136</f>
        <v>0</v>
      </c>
      <c r="Y136" s="231" t="s">
        <v>1</v>
      </c>
      <c r="Z136" s="38"/>
      <c r="AA136" s="38"/>
      <c r="AB136" s="38"/>
      <c r="AC136" s="38"/>
      <c r="AD136" s="38"/>
      <c r="AE136" s="38"/>
      <c r="AR136" s="232" t="s">
        <v>139</v>
      </c>
      <c r="AT136" s="232" t="s">
        <v>134</v>
      </c>
      <c r="AU136" s="232" t="s">
        <v>88</v>
      </c>
      <c r="AY136" s="17" t="s">
        <v>132</v>
      </c>
      <c r="BE136" s="233">
        <f>IF(O136="základní",K136,0)</f>
        <v>0</v>
      </c>
      <c r="BF136" s="233">
        <f>IF(O136="snížená",K136,0)</f>
        <v>0</v>
      </c>
      <c r="BG136" s="233">
        <f>IF(O136="zákl. přenesená",K136,0)</f>
        <v>0</v>
      </c>
      <c r="BH136" s="233">
        <f>IF(O136="sníž. přenesená",K136,0)</f>
        <v>0</v>
      </c>
      <c r="BI136" s="233">
        <f>IF(O136="nulová",K136,0)</f>
        <v>0</v>
      </c>
      <c r="BJ136" s="17" t="s">
        <v>86</v>
      </c>
      <c r="BK136" s="233">
        <f>ROUND(P136*H136,2)</f>
        <v>0</v>
      </c>
      <c r="BL136" s="17" t="s">
        <v>139</v>
      </c>
      <c r="BM136" s="232" t="s">
        <v>470</v>
      </c>
    </row>
    <row r="137" spans="1:47" s="2" customFormat="1" ht="12">
      <c r="A137" s="38"/>
      <c r="B137" s="39"/>
      <c r="C137" s="40"/>
      <c r="D137" s="234" t="s">
        <v>141</v>
      </c>
      <c r="E137" s="40"/>
      <c r="F137" s="235" t="s">
        <v>471</v>
      </c>
      <c r="G137" s="40"/>
      <c r="H137" s="40"/>
      <c r="I137" s="236"/>
      <c r="J137" s="236"/>
      <c r="K137" s="40"/>
      <c r="L137" s="40"/>
      <c r="M137" s="44"/>
      <c r="N137" s="237"/>
      <c r="O137" s="238"/>
      <c r="P137" s="91"/>
      <c r="Q137" s="91"/>
      <c r="R137" s="91"/>
      <c r="S137" s="91"/>
      <c r="T137" s="91"/>
      <c r="U137" s="91"/>
      <c r="V137" s="91"/>
      <c r="W137" s="91"/>
      <c r="X137" s="91"/>
      <c r="Y137" s="92"/>
      <c r="Z137" s="38"/>
      <c r="AA137" s="38"/>
      <c r="AB137" s="38"/>
      <c r="AC137" s="38"/>
      <c r="AD137" s="38"/>
      <c r="AE137" s="38"/>
      <c r="AT137" s="17" t="s">
        <v>141</v>
      </c>
      <c r="AU137" s="17" t="s">
        <v>88</v>
      </c>
    </row>
    <row r="138" spans="1:47" s="2" customFormat="1" ht="12">
      <c r="A138" s="38"/>
      <c r="B138" s="39"/>
      <c r="C138" s="40"/>
      <c r="D138" s="239" t="s">
        <v>143</v>
      </c>
      <c r="E138" s="40"/>
      <c r="F138" s="240" t="s">
        <v>472</v>
      </c>
      <c r="G138" s="40"/>
      <c r="H138" s="40"/>
      <c r="I138" s="236"/>
      <c r="J138" s="236"/>
      <c r="K138" s="40"/>
      <c r="L138" s="40"/>
      <c r="M138" s="44"/>
      <c r="N138" s="237"/>
      <c r="O138" s="238"/>
      <c r="P138" s="91"/>
      <c r="Q138" s="91"/>
      <c r="R138" s="91"/>
      <c r="S138" s="91"/>
      <c r="T138" s="91"/>
      <c r="U138" s="91"/>
      <c r="V138" s="91"/>
      <c r="W138" s="91"/>
      <c r="X138" s="91"/>
      <c r="Y138" s="92"/>
      <c r="Z138" s="38"/>
      <c r="AA138" s="38"/>
      <c r="AB138" s="38"/>
      <c r="AC138" s="38"/>
      <c r="AD138" s="38"/>
      <c r="AE138" s="38"/>
      <c r="AT138" s="17" t="s">
        <v>143</v>
      </c>
      <c r="AU138" s="17" t="s">
        <v>88</v>
      </c>
    </row>
    <row r="139" spans="1:65" s="2" customFormat="1" ht="24.15" customHeight="1">
      <c r="A139" s="38"/>
      <c r="B139" s="39"/>
      <c r="C139" s="220" t="s">
        <v>222</v>
      </c>
      <c r="D139" s="220" t="s">
        <v>134</v>
      </c>
      <c r="E139" s="221" t="s">
        <v>473</v>
      </c>
      <c r="F139" s="222" t="s">
        <v>474</v>
      </c>
      <c r="G139" s="223" t="s">
        <v>304</v>
      </c>
      <c r="H139" s="224">
        <v>1</v>
      </c>
      <c r="I139" s="225"/>
      <c r="J139" s="225"/>
      <c r="K139" s="226">
        <f>ROUND(P139*H139,2)</f>
        <v>0</v>
      </c>
      <c r="L139" s="222" t="s">
        <v>138</v>
      </c>
      <c r="M139" s="44"/>
      <c r="N139" s="227" t="s">
        <v>1</v>
      </c>
      <c r="O139" s="228" t="s">
        <v>41</v>
      </c>
      <c r="P139" s="229">
        <f>I139+J139</f>
        <v>0</v>
      </c>
      <c r="Q139" s="229">
        <f>ROUND(I139*H139,2)</f>
        <v>0</v>
      </c>
      <c r="R139" s="229">
        <f>ROUND(J139*H139,2)</f>
        <v>0</v>
      </c>
      <c r="S139" s="91"/>
      <c r="T139" s="230">
        <f>S139*H139</f>
        <v>0</v>
      </c>
      <c r="U139" s="230">
        <v>0</v>
      </c>
      <c r="V139" s="230">
        <f>U139*H139</f>
        <v>0</v>
      </c>
      <c r="W139" s="230">
        <v>0</v>
      </c>
      <c r="X139" s="230">
        <f>W139*H139</f>
        <v>0</v>
      </c>
      <c r="Y139" s="231" t="s">
        <v>1</v>
      </c>
      <c r="Z139" s="38"/>
      <c r="AA139" s="38"/>
      <c r="AB139" s="38"/>
      <c r="AC139" s="38"/>
      <c r="AD139" s="38"/>
      <c r="AE139" s="38"/>
      <c r="AR139" s="232" t="s">
        <v>139</v>
      </c>
      <c r="AT139" s="232" t="s">
        <v>134</v>
      </c>
      <c r="AU139" s="232" t="s">
        <v>88</v>
      </c>
      <c r="AY139" s="17" t="s">
        <v>132</v>
      </c>
      <c r="BE139" s="233">
        <f>IF(O139="základní",K139,0)</f>
        <v>0</v>
      </c>
      <c r="BF139" s="233">
        <f>IF(O139="snížená",K139,0)</f>
        <v>0</v>
      </c>
      <c r="BG139" s="233">
        <f>IF(O139="zákl. přenesená",K139,0)</f>
        <v>0</v>
      </c>
      <c r="BH139" s="233">
        <f>IF(O139="sníž. přenesená",K139,0)</f>
        <v>0</v>
      </c>
      <c r="BI139" s="233">
        <f>IF(O139="nulová",K139,0)</f>
        <v>0</v>
      </c>
      <c r="BJ139" s="17" t="s">
        <v>86</v>
      </c>
      <c r="BK139" s="233">
        <f>ROUND(P139*H139,2)</f>
        <v>0</v>
      </c>
      <c r="BL139" s="17" t="s">
        <v>139</v>
      </c>
      <c r="BM139" s="232" t="s">
        <v>475</v>
      </c>
    </row>
    <row r="140" spans="1:47" s="2" customFormat="1" ht="12">
      <c r="A140" s="38"/>
      <c r="B140" s="39"/>
      <c r="C140" s="40"/>
      <c r="D140" s="234" t="s">
        <v>141</v>
      </c>
      <c r="E140" s="40"/>
      <c r="F140" s="235" t="s">
        <v>476</v>
      </c>
      <c r="G140" s="40"/>
      <c r="H140" s="40"/>
      <c r="I140" s="236"/>
      <c r="J140" s="236"/>
      <c r="K140" s="40"/>
      <c r="L140" s="40"/>
      <c r="M140" s="44"/>
      <c r="N140" s="237"/>
      <c r="O140" s="238"/>
      <c r="P140" s="91"/>
      <c r="Q140" s="91"/>
      <c r="R140" s="91"/>
      <c r="S140" s="91"/>
      <c r="T140" s="91"/>
      <c r="U140" s="91"/>
      <c r="V140" s="91"/>
      <c r="W140" s="91"/>
      <c r="X140" s="91"/>
      <c r="Y140" s="92"/>
      <c r="Z140" s="38"/>
      <c r="AA140" s="38"/>
      <c r="AB140" s="38"/>
      <c r="AC140" s="38"/>
      <c r="AD140" s="38"/>
      <c r="AE140" s="38"/>
      <c r="AT140" s="17" t="s">
        <v>141</v>
      </c>
      <c r="AU140" s="17" t="s">
        <v>88</v>
      </c>
    </row>
    <row r="141" spans="1:47" s="2" customFormat="1" ht="12">
      <c r="A141" s="38"/>
      <c r="B141" s="39"/>
      <c r="C141" s="40"/>
      <c r="D141" s="239" t="s">
        <v>143</v>
      </c>
      <c r="E141" s="40"/>
      <c r="F141" s="240" t="s">
        <v>477</v>
      </c>
      <c r="G141" s="40"/>
      <c r="H141" s="40"/>
      <c r="I141" s="236"/>
      <c r="J141" s="236"/>
      <c r="K141" s="40"/>
      <c r="L141" s="40"/>
      <c r="M141" s="44"/>
      <c r="N141" s="237"/>
      <c r="O141" s="238"/>
      <c r="P141" s="91"/>
      <c r="Q141" s="91"/>
      <c r="R141" s="91"/>
      <c r="S141" s="91"/>
      <c r="T141" s="91"/>
      <c r="U141" s="91"/>
      <c r="V141" s="91"/>
      <c r="W141" s="91"/>
      <c r="X141" s="91"/>
      <c r="Y141" s="92"/>
      <c r="Z141" s="38"/>
      <c r="AA141" s="38"/>
      <c r="AB141" s="38"/>
      <c r="AC141" s="38"/>
      <c r="AD141" s="38"/>
      <c r="AE141" s="38"/>
      <c r="AT141" s="17" t="s">
        <v>143</v>
      </c>
      <c r="AU141" s="17" t="s">
        <v>88</v>
      </c>
    </row>
    <row r="142" spans="1:65" s="2" customFormat="1" ht="12">
      <c r="A142" s="38"/>
      <c r="B142" s="39"/>
      <c r="C142" s="220" t="s">
        <v>233</v>
      </c>
      <c r="D142" s="220" t="s">
        <v>134</v>
      </c>
      <c r="E142" s="221" t="s">
        <v>478</v>
      </c>
      <c r="F142" s="222" t="s">
        <v>479</v>
      </c>
      <c r="G142" s="223" t="s">
        <v>304</v>
      </c>
      <c r="H142" s="224">
        <v>21</v>
      </c>
      <c r="I142" s="225"/>
      <c r="J142" s="225"/>
      <c r="K142" s="226">
        <f>ROUND(P142*H142,2)</f>
        <v>0</v>
      </c>
      <c r="L142" s="222" t="s">
        <v>138</v>
      </c>
      <c r="M142" s="44"/>
      <c r="N142" s="227" t="s">
        <v>1</v>
      </c>
      <c r="O142" s="228" t="s">
        <v>41</v>
      </c>
      <c r="P142" s="229">
        <f>I142+J142</f>
        <v>0</v>
      </c>
      <c r="Q142" s="229">
        <f>ROUND(I142*H142,2)</f>
        <v>0</v>
      </c>
      <c r="R142" s="229">
        <f>ROUND(J142*H142,2)</f>
        <v>0</v>
      </c>
      <c r="S142" s="91"/>
      <c r="T142" s="230">
        <f>S142*H142</f>
        <v>0</v>
      </c>
      <c r="U142" s="230">
        <v>0</v>
      </c>
      <c r="V142" s="230">
        <f>U142*H142</f>
        <v>0</v>
      </c>
      <c r="W142" s="230">
        <v>0</v>
      </c>
      <c r="X142" s="230">
        <f>W142*H142</f>
        <v>0</v>
      </c>
      <c r="Y142" s="231" t="s">
        <v>1</v>
      </c>
      <c r="Z142" s="38"/>
      <c r="AA142" s="38"/>
      <c r="AB142" s="38"/>
      <c r="AC142" s="38"/>
      <c r="AD142" s="38"/>
      <c r="AE142" s="38"/>
      <c r="AR142" s="232" t="s">
        <v>139</v>
      </c>
      <c r="AT142" s="232" t="s">
        <v>134</v>
      </c>
      <c r="AU142" s="232" t="s">
        <v>88</v>
      </c>
      <c r="AY142" s="17" t="s">
        <v>132</v>
      </c>
      <c r="BE142" s="233">
        <f>IF(O142="základní",K142,0)</f>
        <v>0</v>
      </c>
      <c r="BF142" s="233">
        <f>IF(O142="snížená",K142,0)</f>
        <v>0</v>
      </c>
      <c r="BG142" s="233">
        <f>IF(O142="zákl. přenesená",K142,0)</f>
        <v>0</v>
      </c>
      <c r="BH142" s="233">
        <f>IF(O142="sníž. přenesená",K142,0)</f>
        <v>0</v>
      </c>
      <c r="BI142" s="233">
        <f>IF(O142="nulová",K142,0)</f>
        <v>0</v>
      </c>
      <c r="BJ142" s="17" t="s">
        <v>86</v>
      </c>
      <c r="BK142" s="233">
        <f>ROUND(P142*H142,2)</f>
        <v>0</v>
      </c>
      <c r="BL142" s="17" t="s">
        <v>139</v>
      </c>
      <c r="BM142" s="232" t="s">
        <v>480</v>
      </c>
    </row>
    <row r="143" spans="1:47" s="2" customFormat="1" ht="12">
      <c r="A143" s="38"/>
      <c r="B143" s="39"/>
      <c r="C143" s="40"/>
      <c r="D143" s="234" t="s">
        <v>141</v>
      </c>
      <c r="E143" s="40"/>
      <c r="F143" s="235" t="s">
        <v>481</v>
      </c>
      <c r="G143" s="40"/>
      <c r="H143" s="40"/>
      <c r="I143" s="236"/>
      <c r="J143" s="236"/>
      <c r="K143" s="40"/>
      <c r="L143" s="40"/>
      <c r="M143" s="44"/>
      <c r="N143" s="237"/>
      <c r="O143" s="238"/>
      <c r="P143" s="91"/>
      <c r="Q143" s="91"/>
      <c r="R143" s="91"/>
      <c r="S143" s="91"/>
      <c r="T143" s="91"/>
      <c r="U143" s="91"/>
      <c r="V143" s="91"/>
      <c r="W143" s="91"/>
      <c r="X143" s="91"/>
      <c r="Y143" s="92"/>
      <c r="Z143" s="38"/>
      <c r="AA143" s="38"/>
      <c r="AB143" s="38"/>
      <c r="AC143" s="38"/>
      <c r="AD143" s="38"/>
      <c r="AE143" s="38"/>
      <c r="AT143" s="17" t="s">
        <v>141</v>
      </c>
      <c r="AU143" s="17" t="s">
        <v>88</v>
      </c>
    </row>
    <row r="144" spans="1:47" s="2" customFormat="1" ht="12">
      <c r="A144" s="38"/>
      <c r="B144" s="39"/>
      <c r="C144" s="40"/>
      <c r="D144" s="239" t="s">
        <v>143</v>
      </c>
      <c r="E144" s="40"/>
      <c r="F144" s="240" t="s">
        <v>482</v>
      </c>
      <c r="G144" s="40"/>
      <c r="H144" s="40"/>
      <c r="I144" s="236"/>
      <c r="J144" s="236"/>
      <c r="K144" s="40"/>
      <c r="L144" s="40"/>
      <c r="M144" s="44"/>
      <c r="N144" s="237"/>
      <c r="O144" s="238"/>
      <c r="P144" s="91"/>
      <c r="Q144" s="91"/>
      <c r="R144" s="91"/>
      <c r="S144" s="91"/>
      <c r="T144" s="91"/>
      <c r="U144" s="91"/>
      <c r="V144" s="91"/>
      <c r="W144" s="91"/>
      <c r="X144" s="91"/>
      <c r="Y144" s="92"/>
      <c r="Z144" s="38"/>
      <c r="AA144" s="38"/>
      <c r="AB144" s="38"/>
      <c r="AC144" s="38"/>
      <c r="AD144" s="38"/>
      <c r="AE144" s="38"/>
      <c r="AT144" s="17" t="s">
        <v>143</v>
      </c>
      <c r="AU144" s="17" t="s">
        <v>88</v>
      </c>
    </row>
    <row r="145" spans="1:51" s="14" customFormat="1" ht="12">
      <c r="A145" s="14"/>
      <c r="B145" s="251"/>
      <c r="C145" s="252"/>
      <c r="D145" s="234" t="s">
        <v>145</v>
      </c>
      <c r="E145" s="253" t="s">
        <v>1</v>
      </c>
      <c r="F145" s="254" t="s">
        <v>8</v>
      </c>
      <c r="G145" s="252"/>
      <c r="H145" s="255">
        <v>21</v>
      </c>
      <c r="I145" s="256"/>
      <c r="J145" s="256"/>
      <c r="K145" s="252"/>
      <c r="L145" s="252"/>
      <c r="M145" s="257"/>
      <c r="N145" s="258"/>
      <c r="O145" s="259"/>
      <c r="P145" s="259"/>
      <c r="Q145" s="259"/>
      <c r="R145" s="259"/>
      <c r="S145" s="259"/>
      <c r="T145" s="259"/>
      <c r="U145" s="259"/>
      <c r="V145" s="259"/>
      <c r="W145" s="259"/>
      <c r="X145" s="259"/>
      <c r="Y145" s="260"/>
      <c r="Z145" s="14"/>
      <c r="AA145" s="14"/>
      <c r="AB145" s="14"/>
      <c r="AC145" s="14"/>
      <c r="AD145" s="14"/>
      <c r="AE145" s="14"/>
      <c r="AT145" s="261" t="s">
        <v>145</v>
      </c>
      <c r="AU145" s="261" t="s">
        <v>88</v>
      </c>
      <c r="AV145" s="14" t="s">
        <v>88</v>
      </c>
      <c r="AW145" s="14" t="s">
        <v>5</v>
      </c>
      <c r="AX145" s="14" t="s">
        <v>86</v>
      </c>
      <c r="AY145" s="261" t="s">
        <v>132</v>
      </c>
    </row>
    <row r="146" spans="1:65" s="2" customFormat="1" ht="12">
      <c r="A146" s="38"/>
      <c r="B146" s="39"/>
      <c r="C146" s="220" t="s">
        <v>242</v>
      </c>
      <c r="D146" s="220" t="s">
        <v>134</v>
      </c>
      <c r="E146" s="221" t="s">
        <v>483</v>
      </c>
      <c r="F146" s="222" t="s">
        <v>484</v>
      </c>
      <c r="G146" s="223" t="s">
        <v>304</v>
      </c>
      <c r="H146" s="224">
        <v>19</v>
      </c>
      <c r="I146" s="225"/>
      <c r="J146" s="225"/>
      <c r="K146" s="226">
        <f>ROUND(P146*H146,2)</f>
        <v>0</v>
      </c>
      <c r="L146" s="222" t="s">
        <v>138</v>
      </c>
      <c r="M146" s="44"/>
      <c r="N146" s="227" t="s">
        <v>1</v>
      </c>
      <c r="O146" s="228" t="s">
        <v>41</v>
      </c>
      <c r="P146" s="229">
        <f>I146+J146</f>
        <v>0</v>
      </c>
      <c r="Q146" s="229">
        <f>ROUND(I146*H146,2)</f>
        <v>0</v>
      </c>
      <c r="R146" s="229">
        <f>ROUND(J146*H146,2)</f>
        <v>0</v>
      </c>
      <c r="S146" s="91"/>
      <c r="T146" s="230">
        <f>S146*H146</f>
        <v>0</v>
      </c>
      <c r="U146" s="230">
        <v>0</v>
      </c>
      <c r="V146" s="230">
        <f>U146*H146</f>
        <v>0</v>
      </c>
      <c r="W146" s="230">
        <v>0</v>
      </c>
      <c r="X146" s="230">
        <f>W146*H146</f>
        <v>0</v>
      </c>
      <c r="Y146" s="231" t="s">
        <v>1</v>
      </c>
      <c r="Z146" s="38"/>
      <c r="AA146" s="38"/>
      <c r="AB146" s="38"/>
      <c r="AC146" s="38"/>
      <c r="AD146" s="38"/>
      <c r="AE146" s="38"/>
      <c r="AR146" s="232" t="s">
        <v>139</v>
      </c>
      <c r="AT146" s="232" t="s">
        <v>134</v>
      </c>
      <c r="AU146" s="232" t="s">
        <v>88</v>
      </c>
      <c r="AY146" s="17" t="s">
        <v>132</v>
      </c>
      <c r="BE146" s="233">
        <f>IF(O146="základní",K146,0)</f>
        <v>0</v>
      </c>
      <c r="BF146" s="233">
        <f>IF(O146="snížená",K146,0)</f>
        <v>0</v>
      </c>
      <c r="BG146" s="233">
        <f>IF(O146="zákl. přenesená",K146,0)</f>
        <v>0</v>
      </c>
      <c r="BH146" s="233">
        <f>IF(O146="sníž. přenesená",K146,0)</f>
        <v>0</v>
      </c>
      <c r="BI146" s="233">
        <f>IF(O146="nulová",K146,0)</f>
        <v>0</v>
      </c>
      <c r="BJ146" s="17" t="s">
        <v>86</v>
      </c>
      <c r="BK146" s="233">
        <f>ROUND(P146*H146,2)</f>
        <v>0</v>
      </c>
      <c r="BL146" s="17" t="s">
        <v>139</v>
      </c>
      <c r="BM146" s="232" t="s">
        <v>485</v>
      </c>
    </row>
    <row r="147" spans="1:47" s="2" customFormat="1" ht="12">
      <c r="A147" s="38"/>
      <c r="B147" s="39"/>
      <c r="C147" s="40"/>
      <c r="D147" s="234" t="s">
        <v>141</v>
      </c>
      <c r="E147" s="40"/>
      <c r="F147" s="235" t="s">
        <v>486</v>
      </c>
      <c r="G147" s="40"/>
      <c r="H147" s="40"/>
      <c r="I147" s="236"/>
      <c r="J147" s="236"/>
      <c r="K147" s="40"/>
      <c r="L147" s="40"/>
      <c r="M147" s="44"/>
      <c r="N147" s="237"/>
      <c r="O147" s="238"/>
      <c r="P147" s="91"/>
      <c r="Q147" s="91"/>
      <c r="R147" s="91"/>
      <c r="S147" s="91"/>
      <c r="T147" s="91"/>
      <c r="U147" s="91"/>
      <c r="V147" s="91"/>
      <c r="W147" s="91"/>
      <c r="X147" s="91"/>
      <c r="Y147" s="92"/>
      <c r="Z147" s="38"/>
      <c r="AA147" s="38"/>
      <c r="AB147" s="38"/>
      <c r="AC147" s="38"/>
      <c r="AD147" s="38"/>
      <c r="AE147" s="38"/>
      <c r="AT147" s="17" t="s">
        <v>141</v>
      </c>
      <c r="AU147" s="17" t="s">
        <v>88</v>
      </c>
    </row>
    <row r="148" spans="1:47" s="2" customFormat="1" ht="12">
      <c r="A148" s="38"/>
      <c r="B148" s="39"/>
      <c r="C148" s="40"/>
      <c r="D148" s="239" t="s">
        <v>143</v>
      </c>
      <c r="E148" s="40"/>
      <c r="F148" s="240" t="s">
        <v>487</v>
      </c>
      <c r="G148" s="40"/>
      <c r="H148" s="40"/>
      <c r="I148" s="236"/>
      <c r="J148" s="236"/>
      <c r="K148" s="40"/>
      <c r="L148" s="40"/>
      <c r="M148" s="44"/>
      <c r="N148" s="237"/>
      <c r="O148" s="238"/>
      <c r="P148" s="91"/>
      <c r="Q148" s="91"/>
      <c r="R148" s="91"/>
      <c r="S148" s="91"/>
      <c r="T148" s="91"/>
      <c r="U148" s="91"/>
      <c r="V148" s="91"/>
      <c r="W148" s="91"/>
      <c r="X148" s="91"/>
      <c r="Y148" s="92"/>
      <c r="Z148" s="38"/>
      <c r="AA148" s="38"/>
      <c r="AB148" s="38"/>
      <c r="AC148" s="38"/>
      <c r="AD148" s="38"/>
      <c r="AE148" s="38"/>
      <c r="AT148" s="17" t="s">
        <v>143</v>
      </c>
      <c r="AU148" s="17" t="s">
        <v>88</v>
      </c>
    </row>
    <row r="149" spans="1:51" s="14" customFormat="1" ht="12">
      <c r="A149" s="14"/>
      <c r="B149" s="251"/>
      <c r="C149" s="252"/>
      <c r="D149" s="234" t="s">
        <v>145</v>
      </c>
      <c r="E149" s="253" t="s">
        <v>1</v>
      </c>
      <c r="F149" s="254" t="s">
        <v>387</v>
      </c>
      <c r="G149" s="252"/>
      <c r="H149" s="255">
        <v>19</v>
      </c>
      <c r="I149" s="256"/>
      <c r="J149" s="256"/>
      <c r="K149" s="252"/>
      <c r="L149" s="252"/>
      <c r="M149" s="257"/>
      <c r="N149" s="258"/>
      <c r="O149" s="259"/>
      <c r="P149" s="259"/>
      <c r="Q149" s="259"/>
      <c r="R149" s="259"/>
      <c r="S149" s="259"/>
      <c r="T149" s="259"/>
      <c r="U149" s="259"/>
      <c r="V149" s="259"/>
      <c r="W149" s="259"/>
      <c r="X149" s="259"/>
      <c r="Y149" s="260"/>
      <c r="Z149" s="14"/>
      <c r="AA149" s="14"/>
      <c r="AB149" s="14"/>
      <c r="AC149" s="14"/>
      <c r="AD149" s="14"/>
      <c r="AE149" s="14"/>
      <c r="AT149" s="261" t="s">
        <v>145</v>
      </c>
      <c r="AU149" s="261" t="s">
        <v>88</v>
      </c>
      <c r="AV149" s="14" t="s">
        <v>88</v>
      </c>
      <c r="AW149" s="14" t="s">
        <v>5</v>
      </c>
      <c r="AX149" s="14" t="s">
        <v>86</v>
      </c>
      <c r="AY149" s="261" t="s">
        <v>132</v>
      </c>
    </row>
    <row r="150" spans="1:65" s="2" customFormat="1" ht="12">
      <c r="A150" s="38"/>
      <c r="B150" s="39"/>
      <c r="C150" s="220" t="s">
        <v>251</v>
      </c>
      <c r="D150" s="220" t="s">
        <v>134</v>
      </c>
      <c r="E150" s="221" t="s">
        <v>488</v>
      </c>
      <c r="F150" s="222" t="s">
        <v>489</v>
      </c>
      <c r="G150" s="223" t="s">
        <v>304</v>
      </c>
      <c r="H150" s="224">
        <v>4</v>
      </c>
      <c r="I150" s="225"/>
      <c r="J150" s="225"/>
      <c r="K150" s="226">
        <f>ROUND(P150*H150,2)</f>
        <v>0</v>
      </c>
      <c r="L150" s="222" t="s">
        <v>138</v>
      </c>
      <c r="M150" s="44"/>
      <c r="N150" s="227" t="s">
        <v>1</v>
      </c>
      <c r="O150" s="228" t="s">
        <v>41</v>
      </c>
      <c r="P150" s="229">
        <f>I150+J150</f>
        <v>0</v>
      </c>
      <c r="Q150" s="229">
        <f>ROUND(I150*H150,2)</f>
        <v>0</v>
      </c>
      <c r="R150" s="229">
        <f>ROUND(J150*H150,2)</f>
        <v>0</v>
      </c>
      <c r="S150" s="91"/>
      <c r="T150" s="230">
        <f>S150*H150</f>
        <v>0</v>
      </c>
      <c r="U150" s="230">
        <v>0</v>
      </c>
      <c r="V150" s="230">
        <f>U150*H150</f>
        <v>0</v>
      </c>
      <c r="W150" s="230">
        <v>0</v>
      </c>
      <c r="X150" s="230">
        <f>W150*H150</f>
        <v>0</v>
      </c>
      <c r="Y150" s="231" t="s">
        <v>1</v>
      </c>
      <c r="Z150" s="38"/>
      <c r="AA150" s="38"/>
      <c r="AB150" s="38"/>
      <c r="AC150" s="38"/>
      <c r="AD150" s="38"/>
      <c r="AE150" s="38"/>
      <c r="AR150" s="232" t="s">
        <v>139</v>
      </c>
      <c r="AT150" s="232" t="s">
        <v>134</v>
      </c>
      <c r="AU150" s="232" t="s">
        <v>88</v>
      </c>
      <c r="AY150" s="17" t="s">
        <v>132</v>
      </c>
      <c r="BE150" s="233">
        <f>IF(O150="základní",K150,0)</f>
        <v>0</v>
      </c>
      <c r="BF150" s="233">
        <f>IF(O150="snížená",K150,0)</f>
        <v>0</v>
      </c>
      <c r="BG150" s="233">
        <f>IF(O150="zákl. přenesená",K150,0)</f>
        <v>0</v>
      </c>
      <c r="BH150" s="233">
        <f>IF(O150="sníž. přenesená",K150,0)</f>
        <v>0</v>
      </c>
      <c r="BI150" s="233">
        <f>IF(O150="nulová",K150,0)</f>
        <v>0</v>
      </c>
      <c r="BJ150" s="17" t="s">
        <v>86</v>
      </c>
      <c r="BK150" s="233">
        <f>ROUND(P150*H150,2)</f>
        <v>0</v>
      </c>
      <c r="BL150" s="17" t="s">
        <v>139</v>
      </c>
      <c r="BM150" s="232" t="s">
        <v>490</v>
      </c>
    </row>
    <row r="151" spans="1:47" s="2" customFormat="1" ht="12">
      <c r="A151" s="38"/>
      <c r="B151" s="39"/>
      <c r="C151" s="40"/>
      <c r="D151" s="234" t="s">
        <v>141</v>
      </c>
      <c r="E151" s="40"/>
      <c r="F151" s="235" t="s">
        <v>491</v>
      </c>
      <c r="G151" s="40"/>
      <c r="H151" s="40"/>
      <c r="I151" s="236"/>
      <c r="J151" s="236"/>
      <c r="K151" s="40"/>
      <c r="L151" s="40"/>
      <c r="M151" s="44"/>
      <c r="N151" s="237"/>
      <c r="O151" s="238"/>
      <c r="P151" s="91"/>
      <c r="Q151" s="91"/>
      <c r="R151" s="91"/>
      <c r="S151" s="91"/>
      <c r="T151" s="91"/>
      <c r="U151" s="91"/>
      <c r="V151" s="91"/>
      <c r="W151" s="91"/>
      <c r="X151" s="91"/>
      <c r="Y151" s="92"/>
      <c r="Z151" s="38"/>
      <c r="AA151" s="38"/>
      <c r="AB151" s="38"/>
      <c r="AC151" s="38"/>
      <c r="AD151" s="38"/>
      <c r="AE151" s="38"/>
      <c r="AT151" s="17" t="s">
        <v>141</v>
      </c>
      <c r="AU151" s="17" t="s">
        <v>88</v>
      </c>
    </row>
    <row r="152" spans="1:47" s="2" customFormat="1" ht="12">
      <c r="A152" s="38"/>
      <c r="B152" s="39"/>
      <c r="C152" s="40"/>
      <c r="D152" s="239" t="s">
        <v>143</v>
      </c>
      <c r="E152" s="40"/>
      <c r="F152" s="240" t="s">
        <v>492</v>
      </c>
      <c r="G152" s="40"/>
      <c r="H152" s="40"/>
      <c r="I152" s="236"/>
      <c r="J152" s="236"/>
      <c r="K152" s="40"/>
      <c r="L152" s="40"/>
      <c r="M152" s="44"/>
      <c r="N152" s="237"/>
      <c r="O152" s="238"/>
      <c r="P152" s="91"/>
      <c r="Q152" s="91"/>
      <c r="R152" s="91"/>
      <c r="S152" s="91"/>
      <c r="T152" s="91"/>
      <c r="U152" s="91"/>
      <c r="V152" s="91"/>
      <c r="W152" s="91"/>
      <c r="X152" s="91"/>
      <c r="Y152" s="92"/>
      <c r="Z152" s="38"/>
      <c r="AA152" s="38"/>
      <c r="AB152" s="38"/>
      <c r="AC152" s="38"/>
      <c r="AD152" s="38"/>
      <c r="AE152" s="38"/>
      <c r="AT152" s="17" t="s">
        <v>143</v>
      </c>
      <c r="AU152" s="17" t="s">
        <v>88</v>
      </c>
    </row>
    <row r="153" spans="1:65" s="2" customFormat="1" ht="12">
      <c r="A153" s="38"/>
      <c r="B153" s="39"/>
      <c r="C153" s="220" t="s">
        <v>337</v>
      </c>
      <c r="D153" s="220" t="s">
        <v>134</v>
      </c>
      <c r="E153" s="221" t="s">
        <v>493</v>
      </c>
      <c r="F153" s="222" t="s">
        <v>494</v>
      </c>
      <c r="G153" s="223" t="s">
        <v>304</v>
      </c>
      <c r="H153" s="224">
        <v>1</v>
      </c>
      <c r="I153" s="225"/>
      <c r="J153" s="225"/>
      <c r="K153" s="226">
        <f>ROUND(P153*H153,2)</f>
        <v>0</v>
      </c>
      <c r="L153" s="222" t="s">
        <v>138</v>
      </c>
      <c r="M153" s="44"/>
      <c r="N153" s="227" t="s">
        <v>1</v>
      </c>
      <c r="O153" s="228" t="s">
        <v>41</v>
      </c>
      <c r="P153" s="229">
        <f>I153+J153</f>
        <v>0</v>
      </c>
      <c r="Q153" s="229">
        <f>ROUND(I153*H153,2)</f>
        <v>0</v>
      </c>
      <c r="R153" s="229">
        <f>ROUND(J153*H153,2)</f>
        <v>0</v>
      </c>
      <c r="S153" s="91"/>
      <c r="T153" s="230">
        <f>S153*H153</f>
        <v>0</v>
      </c>
      <c r="U153" s="230">
        <v>0</v>
      </c>
      <c r="V153" s="230">
        <f>U153*H153</f>
        <v>0</v>
      </c>
      <c r="W153" s="230">
        <v>0</v>
      </c>
      <c r="X153" s="230">
        <f>W153*H153</f>
        <v>0</v>
      </c>
      <c r="Y153" s="231" t="s">
        <v>1</v>
      </c>
      <c r="Z153" s="38"/>
      <c r="AA153" s="38"/>
      <c r="AB153" s="38"/>
      <c r="AC153" s="38"/>
      <c r="AD153" s="38"/>
      <c r="AE153" s="38"/>
      <c r="AR153" s="232" t="s">
        <v>139</v>
      </c>
      <c r="AT153" s="232" t="s">
        <v>134</v>
      </c>
      <c r="AU153" s="232" t="s">
        <v>88</v>
      </c>
      <c r="AY153" s="17" t="s">
        <v>132</v>
      </c>
      <c r="BE153" s="233">
        <f>IF(O153="základní",K153,0)</f>
        <v>0</v>
      </c>
      <c r="BF153" s="233">
        <f>IF(O153="snížená",K153,0)</f>
        <v>0</v>
      </c>
      <c r="BG153" s="233">
        <f>IF(O153="zákl. přenesená",K153,0)</f>
        <v>0</v>
      </c>
      <c r="BH153" s="233">
        <f>IF(O153="sníž. přenesená",K153,0)</f>
        <v>0</v>
      </c>
      <c r="BI153" s="233">
        <f>IF(O153="nulová",K153,0)</f>
        <v>0</v>
      </c>
      <c r="BJ153" s="17" t="s">
        <v>86</v>
      </c>
      <c r="BK153" s="233">
        <f>ROUND(P153*H153,2)</f>
        <v>0</v>
      </c>
      <c r="BL153" s="17" t="s">
        <v>139</v>
      </c>
      <c r="BM153" s="232" t="s">
        <v>495</v>
      </c>
    </row>
    <row r="154" spans="1:47" s="2" customFormat="1" ht="12">
      <c r="A154" s="38"/>
      <c r="B154" s="39"/>
      <c r="C154" s="40"/>
      <c r="D154" s="234" t="s">
        <v>141</v>
      </c>
      <c r="E154" s="40"/>
      <c r="F154" s="235" t="s">
        <v>496</v>
      </c>
      <c r="G154" s="40"/>
      <c r="H154" s="40"/>
      <c r="I154" s="236"/>
      <c r="J154" s="236"/>
      <c r="K154" s="40"/>
      <c r="L154" s="40"/>
      <c r="M154" s="44"/>
      <c r="N154" s="237"/>
      <c r="O154" s="238"/>
      <c r="P154" s="91"/>
      <c r="Q154" s="91"/>
      <c r="R154" s="91"/>
      <c r="S154" s="91"/>
      <c r="T154" s="91"/>
      <c r="U154" s="91"/>
      <c r="V154" s="91"/>
      <c r="W154" s="91"/>
      <c r="X154" s="91"/>
      <c r="Y154" s="92"/>
      <c r="Z154" s="38"/>
      <c r="AA154" s="38"/>
      <c r="AB154" s="38"/>
      <c r="AC154" s="38"/>
      <c r="AD154" s="38"/>
      <c r="AE154" s="38"/>
      <c r="AT154" s="17" t="s">
        <v>141</v>
      </c>
      <c r="AU154" s="17" t="s">
        <v>88</v>
      </c>
    </row>
    <row r="155" spans="1:47" s="2" customFormat="1" ht="12">
      <c r="A155" s="38"/>
      <c r="B155" s="39"/>
      <c r="C155" s="40"/>
      <c r="D155" s="239" t="s">
        <v>143</v>
      </c>
      <c r="E155" s="40"/>
      <c r="F155" s="240" t="s">
        <v>497</v>
      </c>
      <c r="G155" s="40"/>
      <c r="H155" s="40"/>
      <c r="I155" s="236"/>
      <c r="J155" s="236"/>
      <c r="K155" s="40"/>
      <c r="L155" s="40"/>
      <c r="M155" s="44"/>
      <c r="N155" s="237"/>
      <c r="O155" s="238"/>
      <c r="P155" s="91"/>
      <c r="Q155" s="91"/>
      <c r="R155" s="91"/>
      <c r="S155" s="91"/>
      <c r="T155" s="91"/>
      <c r="U155" s="91"/>
      <c r="V155" s="91"/>
      <c r="W155" s="91"/>
      <c r="X155" s="91"/>
      <c r="Y155" s="92"/>
      <c r="Z155" s="38"/>
      <c r="AA155" s="38"/>
      <c r="AB155" s="38"/>
      <c r="AC155" s="38"/>
      <c r="AD155" s="38"/>
      <c r="AE155" s="38"/>
      <c r="AT155" s="17" t="s">
        <v>143</v>
      </c>
      <c r="AU155" s="17" t="s">
        <v>88</v>
      </c>
    </row>
    <row r="156" spans="1:51" s="14" customFormat="1" ht="12">
      <c r="A156" s="14"/>
      <c r="B156" s="251"/>
      <c r="C156" s="252"/>
      <c r="D156" s="234" t="s">
        <v>145</v>
      </c>
      <c r="E156" s="253" t="s">
        <v>1</v>
      </c>
      <c r="F156" s="254" t="s">
        <v>86</v>
      </c>
      <c r="G156" s="252"/>
      <c r="H156" s="255">
        <v>1</v>
      </c>
      <c r="I156" s="256"/>
      <c r="J156" s="256"/>
      <c r="K156" s="252"/>
      <c r="L156" s="252"/>
      <c r="M156" s="257"/>
      <c r="N156" s="258"/>
      <c r="O156" s="259"/>
      <c r="P156" s="259"/>
      <c r="Q156" s="259"/>
      <c r="R156" s="259"/>
      <c r="S156" s="259"/>
      <c r="T156" s="259"/>
      <c r="U156" s="259"/>
      <c r="V156" s="259"/>
      <c r="W156" s="259"/>
      <c r="X156" s="259"/>
      <c r="Y156" s="260"/>
      <c r="Z156" s="14"/>
      <c r="AA156" s="14"/>
      <c r="AB156" s="14"/>
      <c r="AC156" s="14"/>
      <c r="AD156" s="14"/>
      <c r="AE156" s="14"/>
      <c r="AT156" s="261" t="s">
        <v>145</v>
      </c>
      <c r="AU156" s="261" t="s">
        <v>88</v>
      </c>
      <c r="AV156" s="14" t="s">
        <v>88</v>
      </c>
      <c r="AW156" s="14" t="s">
        <v>5</v>
      </c>
      <c r="AX156" s="14" t="s">
        <v>86</v>
      </c>
      <c r="AY156" s="261" t="s">
        <v>132</v>
      </c>
    </row>
    <row r="157" spans="1:65" s="2" customFormat="1" ht="12">
      <c r="A157" s="38"/>
      <c r="B157" s="39"/>
      <c r="C157" s="220" t="s">
        <v>345</v>
      </c>
      <c r="D157" s="220" t="s">
        <v>134</v>
      </c>
      <c r="E157" s="221" t="s">
        <v>498</v>
      </c>
      <c r="F157" s="222" t="s">
        <v>499</v>
      </c>
      <c r="G157" s="223" t="s">
        <v>304</v>
      </c>
      <c r="H157" s="224">
        <v>1</v>
      </c>
      <c r="I157" s="225"/>
      <c r="J157" s="225"/>
      <c r="K157" s="226">
        <f>ROUND(P157*H157,2)</f>
        <v>0</v>
      </c>
      <c r="L157" s="222" t="s">
        <v>138</v>
      </c>
      <c r="M157" s="44"/>
      <c r="N157" s="227" t="s">
        <v>1</v>
      </c>
      <c r="O157" s="228" t="s">
        <v>41</v>
      </c>
      <c r="P157" s="229">
        <f>I157+J157</f>
        <v>0</v>
      </c>
      <c r="Q157" s="229">
        <f>ROUND(I157*H157,2)</f>
        <v>0</v>
      </c>
      <c r="R157" s="229">
        <f>ROUND(J157*H157,2)</f>
        <v>0</v>
      </c>
      <c r="S157" s="91"/>
      <c r="T157" s="230">
        <f>S157*H157</f>
        <v>0</v>
      </c>
      <c r="U157" s="230">
        <v>0</v>
      </c>
      <c r="V157" s="230">
        <f>U157*H157</f>
        <v>0</v>
      </c>
      <c r="W157" s="230">
        <v>0</v>
      </c>
      <c r="X157" s="230">
        <f>W157*H157</f>
        <v>0</v>
      </c>
      <c r="Y157" s="231" t="s">
        <v>1</v>
      </c>
      <c r="Z157" s="38"/>
      <c r="AA157" s="38"/>
      <c r="AB157" s="38"/>
      <c r="AC157" s="38"/>
      <c r="AD157" s="38"/>
      <c r="AE157" s="38"/>
      <c r="AR157" s="232" t="s">
        <v>139</v>
      </c>
      <c r="AT157" s="232" t="s">
        <v>134</v>
      </c>
      <c r="AU157" s="232" t="s">
        <v>88</v>
      </c>
      <c r="AY157" s="17" t="s">
        <v>132</v>
      </c>
      <c r="BE157" s="233">
        <f>IF(O157="základní",K157,0)</f>
        <v>0</v>
      </c>
      <c r="BF157" s="233">
        <f>IF(O157="snížená",K157,0)</f>
        <v>0</v>
      </c>
      <c r="BG157" s="233">
        <f>IF(O157="zákl. přenesená",K157,0)</f>
        <v>0</v>
      </c>
      <c r="BH157" s="233">
        <f>IF(O157="sníž. přenesená",K157,0)</f>
        <v>0</v>
      </c>
      <c r="BI157" s="233">
        <f>IF(O157="nulová",K157,0)</f>
        <v>0</v>
      </c>
      <c r="BJ157" s="17" t="s">
        <v>86</v>
      </c>
      <c r="BK157" s="233">
        <f>ROUND(P157*H157,2)</f>
        <v>0</v>
      </c>
      <c r="BL157" s="17" t="s">
        <v>139</v>
      </c>
      <c r="BM157" s="232" t="s">
        <v>500</v>
      </c>
    </row>
    <row r="158" spans="1:47" s="2" customFormat="1" ht="12">
      <c r="A158" s="38"/>
      <c r="B158" s="39"/>
      <c r="C158" s="40"/>
      <c r="D158" s="234" t="s">
        <v>141</v>
      </c>
      <c r="E158" s="40"/>
      <c r="F158" s="235" t="s">
        <v>501</v>
      </c>
      <c r="G158" s="40"/>
      <c r="H158" s="40"/>
      <c r="I158" s="236"/>
      <c r="J158" s="236"/>
      <c r="K158" s="40"/>
      <c r="L158" s="40"/>
      <c r="M158" s="44"/>
      <c r="N158" s="237"/>
      <c r="O158" s="238"/>
      <c r="P158" s="91"/>
      <c r="Q158" s="91"/>
      <c r="R158" s="91"/>
      <c r="S158" s="91"/>
      <c r="T158" s="91"/>
      <c r="U158" s="91"/>
      <c r="V158" s="91"/>
      <c r="W158" s="91"/>
      <c r="X158" s="91"/>
      <c r="Y158" s="92"/>
      <c r="Z158" s="38"/>
      <c r="AA158" s="38"/>
      <c r="AB158" s="38"/>
      <c r="AC158" s="38"/>
      <c r="AD158" s="38"/>
      <c r="AE158" s="38"/>
      <c r="AT158" s="17" t="s">
        <v>141</v>
      </c>
      <c r="AU158" s="17" t="s">
        <v>88</v>
      </c>
    </row>
    <row r="159" spans="1:47" s="2" customFormat="1" ht="12">
      <c r="A159" s="38"/>
      <c r="B159" s="39"/>
      <c r="C159" s="40"/>
      <c r="D159" s="239" t="s">
        <v>143</v>
      </c>
      <c r="E159" s="40"/>
      <c r="F159" s="240" t="s">
        <v>502</v>
      </c>
      <c r="G159" s="40"/>
      <c r="H159" s="40"/>
      <c r="I159" s="236"/>
      <c r="J159" s="236"/>
      <c r="K159" s="40"/>
      <c r="L159" s="40"/>
      <c r="M159" s="44"/>
      <c r="N159" s="237"/>
      <c r="O159" s="238"/>
      <c r="P159" s="91"/>
      <c r="Q159" s="91"/>
      <c r="R159" s="91"/>
      <c r="S159" s="91"/>
      <c r="T159" s="91"/>
      <c r="U159" s="91"/>
      <c r="V159" s="91"/>
      <c r="W159" s="91"/>
      <c r="X159" s="91"/>
      <c r="Y159" s="92"/>
      <c r="Z159" s="38"/>
      <c r="AA159" s="38"/>
      <c r="AB159" s="38"/>
      <c r="AC159" s="38"/>
      <c r="AD159" s="38"/>
      <c r="AE159" s="38"/>
      <c r="AT159" s="17" t="s">
        <v>143</v>
      </c>
      <c r="AU159" s="17" t="s">
        <v>88</v>
      </c>
    </row>
    <row r="160" spans="1:65" s="2" customFormat="1" ht="12">
      <c r="A160" s="38"/>
      <c r="B160" s="39"/>
      <c r="C160" s="220" t="s">
        <v>232</v>
      </c>
      <c r="D160" s="220" t="s">
        <v>134</v>
      </c>
      <c r="E160" s="221" t="s">
        <v>503</v>
      </c>
      <c r="F160" s="222" t="s">
        <v>504</v>
      </c>
      <c r="G160" s="223" t="s">
        <v>304</v>
      </c>
      <c r="H160" s="224">
        <v>1</v>
      </c>
      <c r="I160" s="225"/>
      <c r="J160" s="225"/>
      <c r="K160" s="226">
        <f>ROUND(P160*H160,2)</f>
        <v>0</v>
      </c>
      <c r="L160" s="222" t="s">
        <v>138</v>
      </c>
      <c r="M160" s="44"/>
      <c r="N160" s="227" t="s">
        <v>1</v>
      </c>
      <c r="O160" s="228" t="s">
        <v>41</v>
      </c>
      <c r="P160" s="229">
        <f>I160+J160</f>
        <v>0</v>
      </c>
      <c r="Q160" s="229">
        <f>ROUND(I160*H160,2)</f>
        <v>0</v>
      </c>
      <c r="R160" s="229">
        <f>ROUND(J160*H160,2)</f>
        <v>0</v>
      </c>
      <c r="S160" s="91"/>
      <c r="T160" s="230">
        <f>S160*H160</f>
        <v>0</v>
      </c>
      <c r="U160" s="230">
        <v>0</v>
      </c>
      <c r="V160" s="230">
        <f>U160*H160</f>
        <v>0</v>
      </c>
      <c r="W160" s="230">
        <v>0</v>
      </c>
      <c r="X160" s="230">
        <f>W160*H160</f>
        <v>0</v>
      </c>
      <c r="Y160" s="231" t="s">
        <v>1</v>
      </c>
      <c r="Z160" s="38"/>
      <c r="AA160" s="38"/>
      <c r="AB160" s="38"/>
      <c r="AC160" s="38"/>
      <c r="AD160" s="38"/>
      <c r="AE160" s="38"/>
      <c r="AR160" s="232" t="s">
        <v>139</v>
      </c>
      <c r="AT160" s="232" t="s">
        <v>134</v>
      </c>
      <c r="AU160" s="232" t="s">
        <v>88</v>
      </c>
      <c r="AY160" s="17" t="s">
        <v>132</v>
      </c>
      <c r="BE160" s="233">
        <f>IF(O160="základní",K160,0)</f>
        <v>0</v>
      </c>
      <c r="BF160" s="233">
        <f>IF(O160="snížená",K160,0)</f>
        <v>0</v>
      </c>
      <c r="BG160" s="233">
        <f>IF(O160="zákl. přenesená",K160,0)</f>
        <v>0</v>
      </c>
      <c r="BH160" s="233">
        <f>IF(O160="sníž. přenesená",K160,0)</f>
        <v>0</v>
      </c>
      <c r="BI160" s="233">
        <f>IF(O160="nulová",K160,0)</f>
        <v>0</v>
      </c>
      <c r="BJ160" s="17" t="s">
        <v>86</v>
      </c>
      <c r="BK160" s="233">
        <f>ROUND(P160*H160,2)</f>
        <v>0</v>
      </c>
      <c r="BL160" s="17" t="s">
        <v>139</v>
      </c>
      <c r="BM160" s="232" t="s">
        <v>505</v>
      </c>
    </row>
    <row r="161" spans="1:47" s="2" customFormat="1" ht="12">
      <c r="A161" s="38"/>
      <c r="B161" s="39"/>
      <c r="C161" s="40"/>
      <c r="D161" s="234" t="s">
        <v>141</v>
      </c>
      <c r="E161" s="40"/>
      <c r="F161" s="235" t="s">
        <v>506</v>
      </c>
      <c r="G161" s="40"/>
      <c r="H161" s="40"/>
      <c r="I161" s="236"/>
      <c r="J161" s="236"/>
      <c r="K161" s="40"/>
      <c r="L161" s="40"/>
      <c r="M161" s="44"/>
      <c r="N161" s="237"/>
      <c r="O161" s="238"/>
      <c r="P161" s="91"/>
      <c r="Q161" s="91"/>
      <c r="R161" s="91"/>
      <c r="S161" s="91"/>
      <c r="T161" s="91"/>
      <c r="U161" s="91"/>
      <c r="V161" s="91"/>
      <c r="W161" s="91"/>
      <c r="X161" s="91"/>
      <c r="Y161" s="92"/>
      <c r="Z161" s="38"/>
      <c r="AA161" s="38"/>
      <c r="AB161" s="38"/>
      <c r="AC161" s="38"/>
      <c r="AD161" s="38"/>
      <c r="AE161" s="38"/>
      <c r="AT161" s="17" t="s">
        <v>141</v>
      </c>
      <c r="AU161" s="17" t="s">
        <v>88</v>
      </c>
    </row>
    <row r="162" spans="1:47" s="2" customFormat="1" ht="12">
      <c r="A162" s="38"/>
      <c r="B162" s="39"/>
      <c r="C162" s="40"/>
      <c r="D162" s="239" t="s">
        <v>143</v>
      </c>
      <c r="E162" s="40"/>
      <c r="F162" s="240" t="s">
        <v>507</v>
      </c>
      <c r="G162" s="40"/>
      <c r="H162" s="40"/>
      <c r="I162" s="236"/>
      <c r="J162" s="236"/>
      <c r="K162" s="40"/>
      <c r="L162" s="40"/>
      <c r="M162" s="44"/>
      <c r="N162" s="237"/>
      <c r="O162" s="238"/>
      <c r="P162" s="91"/>
      <c r="Q162" s="91"/>
      <c r="R162" s="91"/>
      <c r="S162" s="91"/>
      <c r="T162" s="91"/>
      <c r="U162" s="91"/>
      <c r="V162" s="91"/>
      <c r="W162" s="91"/>
      <c r="X162" s="91"/>
      <c r="Y162" s="92"/>
      <c r="Z162" s="38"/>
      <c r="AA162" s="38"/>
      <c r="AB162" s="38"/>
      <c r="AC162" s="38"/>
      <c r="AD162" s="38"/>
      <c r="AE162" s="38"/>
      <c r="AT162" s="17" t="s">
        <v>143</v>
      </c>
      <c r="AU162" s="17" t="s">
        <v>88</v>
      </c>
    </row>
    <row r="163" spans="1:65" s="2" customFormat="1" ht="24.15" customHeight="1">
      <c r="A163" s="38"/>
      <c r="B163" s="39"/>
      <c r="C163" s="220" t="s">
        <v>357</v>
      </c>
      <c r="D163" s="220" t="s">
        <v>134</v>
      </c>
      <c r="E163" s="221" t="s">
        <v>508</v>
      </c>
      <c r="F163" s="222" t="s">
        <v>509</v>
      </c>
      <c r="G163" s="223" t="s">
        <v>304</v>
      </c>
      <c r="H163" s="224">
        <v>21</v>
      </c>
      <c r="I163" s="225"/>
      <c r="J163" s="225"/>
      <c r="K163" s="226">
        <f>ROUND(P163*H163,2)</f>
        <v>0</v>
      </c>
      <c r="L163" s="222" t="s">
        <v>138</v>
      </c>
      <c r="M163" s="44"/>
      <c r="N163" s="227" t="s">
        <v>1</v>
      </c>
      <c r="O163" s="228" t="s">
        <v>41</v>
      </c>
      <c r="P163" s="229">
        <f>I163+J163</f>
        <v>0</v>
      </c>
      <c r="Q163" s="229">
        <f>ROUND(I163*H163,2)</f>
        <v>0</v>
      </c>
      <c r="R163" s="229">
        <f>ROUND(J163*H163,2)</f>
        <v>0</v>
      </c>
      <c r="S163" s="91"/>
      <c r="T163" s="230">
        <f>S163*H163</f>
        <v>0</v>
      </c>
      <c r="U163" s="230">
        <v>0</v>
      </c>
      <c r="V163" s="230">
        <f>U163*H163</f>
        <v>0</v>
      </c>
      <c r="W163" s="230">
        <v>0</v>
      </c>
      <c r="X163" s="230">
        <f>W163*H163</f>
        <v>0</v>
      </c>
      <c r="Y163" s="231" t="s">
        <v>1</v>
      </c>
      <c r="Z163" s="38"/>
      <c r="AA163" s="38"/>
      <c r="AB163" s="38"/>
      <c r="AC163" s="38"/>
      <c r="AD163" s="38"/>
      <c r="AE163" s="38"/>
      <c r="AR163" s="232" t="s">
        <v>139</v>
      </c>
      <c r="AT163" s="232" t="s">
        <v>134</v>
      </c>
      <c r="AU163" s="232" t="s">
        <v>88</v>
      </c>
      <c r="AY163" s="17" t="s">
        <v>132</v>
      </c>
      <c r="BE163" s="233">
        <f>IF(O163="základní",K163,0)</f>
        <v>0</v>
      </c>
      <c r="BF163" s="233">
        <f>IF(O163="snížená",K163,0)</f>
        <v>0</v>
      </c>
      <c r="BG163" s="233">
        <f>IF(O163="zákl. přenesená",K163,0)</f>
        <v>0</v>
      </c>
      <c r="BH163" s="233">
        <f>IF(O163="sníž. přenesená",K163,0)</f>
        <v>0</v>
      </c>
      <c r="BI163" s="233">
        <f>IF(O163="nulová",K163,0)</f>
        <v>0</v>
      </c>
      <c r="BJ163" s="17" t="s">
        <v>86</v>
      </c>
      <c r="BK163" s="233">
        <f>ROUND(P163*H163,2)</f>
        <v>0</v>
      </c>
      <c r="BL163" s="17" t="s">
        <v>139</v>
      </c>
      <c r="BM163" s="232" t="s">
        <v>510</v>
      </c>
    </row>
    <row r="164" spans="1:47" s="2" customFormat="1" ht="12">
      <c r="A164" s="38"/>
      <c r="B164" s="39"/>
      <c r="C164" s="40"/>
      <c r="D164" s="234" t="s">
        <v>141</v>
      </c>
      <c r="E164" s="40"/>
      <c r="F164" s="235" t="s">
        <v>511</v>
      </c>
      <c r="G164" s="40"/>
      <c r="H164" s="40"/>
      <c r="I164" s="236"/>
      <c r="J164" s="236"/>
      <c r="K164" s="40"/>
      <c r="L164" s="40"/>
      <c r="M164" s="44"/>
      <c r="N164" s="237"/>
      <c r="O164" s="238"/>
      <c r="P164" s="91"/>
      <c r="Q164" s="91"/>
      <c r="R164" s="91"/>
      <c r="S164" s="91"/>
      <c r="T164" s="91"/>
      <c r="U164" s="91"/>
      <c r="V164" s="91"/>
      <c r="W164" s="91"/>
      <c r="X164" s="91"/>
      <c r="Y164" s="92"/>
      <c r="Z164" s="38"/>
      <c r="AA164" s="38"/>
      <c r="AB164" s="38"/>
      <c r="AC164" s="38"/>
      <c r="AD164" s="38"/>
      <c r="AE164" s="38"/>
      <c r="AT164" s="17" t="s">
        <v>141</v>
      </c>
      <c r="AU164" s="17" t="s">
        <v>88</v>
      </c>
    </row>
    <row r="165" spans="1:47" s="2" customFormat="1" ht="12">
      <c r="A165" s="38"/>
      <c r="B165" s="39"/>
      <c r="C165" s="40"/>
      <c r="D165" s="239" t="s">
        <v>143</v>
      </c>
      <c r="E165" s="40"/>
      <c r="F165" s="240" t="s">
        <v>512</v>
      </c>
      <c r="G165" s="40"/>
      <c r="H165" s="40"/>
      <c r="I165" s="236"/>
      <c r="J165" s="236"/>
      <c r="K165" s="40"/>
      <c r="L165" s="40"/>
      <c r="M165" s="44"/>
      <c r="N165" s="237"/>
      <c r="O165" s="238"/>
      <c r="P165" s="91"/>
      <c r="Q165" s="91"/>
      <c r="R165" s="91"/>
      <c r="S165" s="91"/>
      <c r="T165" s="91"/>
      <c r="U165" s="91"/>
      <c r="V165" s="91"/>
      <c r="W165" s="91"/>
      <c r="X165" s="91"/>
      <c r="Y165" s="92"/>
      <c r="Z165" s="38"/>
      <c r="AA165" s="38"/>
      <c r="AB165" s="38"/>
      <c r="AC165" s="38"/>
      <c r="AD165" s="38"/>
      <c r="AE165" s="38"/>
      <c r="AT165" s="17" t="s">
        <v>143</v>
      </c>
      <c r="AU165" s="17" t="s">
        <v>88</v>
      </c>
    </row>
    <row r="166" spans="1:65" s="2" customFormat="1" ht="24.15" customHeight="1">
      <c r="A166" s="38"/>
      <c r="B166" s="39"/>
      <c r="C166" s="220" t="s">
        <v>9</v>
      </c>
      <c r="D166" s="220" t="s">
        <v>134</v>
      </c>
      <c r="E166" s="221" t="s">
        <v>513</v>
      </c>
      <c r="F166" s="222" t="s">
        <v>514</v>
      </c>
      <c r="G166" s="223" t="s">
        <v>304</v>
      </c>
      <c r="H166" s="224">
        <v>19</v>
      </c>
      <c r="I166" s="225"/>
      <c r="J166" s="225"/>
      <c r="K166" s="226">
        <f>ROUND(P166*H166,2)</f>
        <v>0</v>
      </c>
      <c r="L166" s="222" t="s">
        <v>138</v>
      </c>
      <c r="M166" s="44"/>
      <c r="N166" s="227" t="s">
        <v>1</v>
      </c>
      <c r="O166" s="228" t="s">
        <v>41</v>
      </c>
      <c r="P166" s="229">
        <f>I166+J166</f>
        <v>0</v>
      </c>
      <c r="Q166" s="229">
        <f>ROUND(I166*H166,2)</f>
        <v>0</v>
      </c>
      <c r="R166" s="229">
        <f>ROUND(J166*H166,2)</f>
        <v>0</v>
      </c>
      <c r="S166" s="91"/>
      <c r="T166" s="230">
        <f>S166*H166</f>
        <v>0</v>
      </c>
      <c r="U166" s="230">
        <v>0</v>
      </c>
      <c r="V166" s="230">
        <f>U166*H166</f>
        <v>0</v>
      </c>
      <c r="W166" s="230">
        <v>0</v>
      </c>
      <c r="X166" s="230">
        <f>W166*H166</f>
        <v>0</v>
      </c>
      <c r="Y166" s="231" t="s">
        <v>1</v>
      </c>
      <c r="Z166" s="38"/>
      <c r="AA166" s="38"/>
      <c r="AB166" s="38"/>
      <c r="AC166" s="38"/>
      <c r="AD166" s="38"/>
      <c r="AE166" s="38"/>
      <c r="AR166" s="232" t="s">
        <v>139</v>
      </c>
      <c r="AT166" s="232" t="s">
        <v>134</v>
      </c>
      <c r="AU166" s="232" t="s">
        <v>88</v>
      </c>
      <c r="AY166" s="17" t="s">
        <v>132</v>
      </c>
      <c r="BE166" s="233">
        <f>IF(O166="základní",K166,0)</f>
        <v>0</v>
      </c>
      <c r="BF166" s="233">
        <f>IF(O166="snížená",K166,0)</f>
        <v>0</v>
      </c>
      <c r="BG166" s="233">
        <f>IF(O166="zákl. přenesená",K166,0)</f>
        <v>0</v>
      </c>
      <c r="BH166" s="233">
        <f>IF(O166="sníž. přenesená",K166,0)</f>
        <v>0</v>
      </c>
      <c r="BI166" s="233">
        <f>IF(O166="nulová",K166,0)</f>
        <v>0</v>
      </c>
      <c r="BJ166" s="17" t="s">
        <v>86</v>
      </c>
      <c r="BK166" s="233">
        <f>ROUND(P166*H166,2)</f>
        <v>0</v>
      </c>
      <c r="BL166" s="17" t="s">
        <v>139</v>
      </c>
      <c r="BM166" s="232" t="s">
        <v>515</v>
      </c>
    </row>
    <row r="167" spans="1:47" s="2" customFormat="1" ht="12">
      <c r="A167" s="38"/>
      <c r="B167" s="39"/>
      <c r="C167" s="40"/>
      <c r="D167" s="234" t="s">
        <v>141</v>
      </c>
      <c r="E167" s="40"/>
      <c r="F167" s="235" t="s">
        <v>516</v>
      </c>
      <c r="G167" s="40"/>
      <c r="H167" s="40"/>
      <c r="I167" s="236"/>
      <c r="J167" s="236"/>
      <c r="K167" s="40"/>
      <c r="L167" s="40"/>
      <c r="M167" s="44"/>
      <c r="N167" s="237"/>
      <c r="O167" s="238"/>
      <c r="P167" s="91"/>
      <c r="Q167" s="91"/>
      <c r="R167" s="91"/>
      <c r="S167" s="91"/>
      <c r="T167" s="91"/>
      <c r="U167" s="91"/>
      <c r="V167" s="91"/>
      <c r="W167" s="91"/>
      <c r="X167" s="91"/>
      <c r="Y167" s="92"/>
      <c r="Z167" s="38"/>
      <c r="AA167" s="38"/>
      <c r="AB167" s="38"/>
      <c r="AC167" s="38"/>
      <c r="AD167" s="38"/>
      <c r="AE167" s="38"/>
      <c r="AT167" s="17" t="s">
        <v>141</v>
      </c>
      <c r="AU167" s="17" t="s">
        <v>88</v>
      </c>
    </row>
    <row r="168" spans="1:47" s="2" customFormat="1" ht="12">
      <c r="A168" s="38"/>
      <c r="B168" s="39"/>
      <c r="C168" s="40"/>
      <c r="D168" s="239" t="s">
        <v>143</v>
      </c>
      <c r="E168" s="40"/>
      <c r="F168" s="240" t="s">
        <v>517</v>
      </c>
      <c r="G168" s="40"/>
      <c r="H168" s="40"/>
      <c r="I168" s="236"/>
      <c r="J168" s="236"/>
      <c r="K168" s="40"/>
      <c r="L168" s="40"/>
      <c r="M168" s="44"/>
      <c r="N168" s="237"/>
      <c r="O168" s="238"/>
      <c r="P168" s="91"/>
      <c r="Q168" s="91"/>
      <c r="R168" s="91"/>
      <c r="S168" s="91"/>
      <c r="T168" s="91"/>
      <c r="U168" s="91"/>
      <c r="V168" s="91"/>
      <c r="W168" s="91"/>
      <c r="X168" s="91"/>
      <c r="Y168" s="92"/>
      <c r="Z168" s="38"/>
      <c r="AA168" s="38"/>
      <c r="AB168" s="38"/>
      <c r="AC168" s="38"/>
      <c r="AD168" s="38"/>
      <c r="AE168" s="38"/>
      <c r="AT168" s="17" t="s">
        <v>143</v>
      </c>
      <c r="AU168" s="17" t="s">
        <v>88</v>
      </c>
    </row>
    <row r="169" spans="1:65" s="2" customFormat="1" ht="24.15" customHeight="1">
      <c r="A169" s="38"/>
      <c r="B169" s="39"/>
      <c r="C169" s="220" t="s">
        <v>306</v>
      </c>
      <c r="D169" s="220" t="s">
        <v>134</v>
      </c>
      <c r="E169" s="221" t="s">
        <v>518</v>
      </c>
      <c r="F169" s="222" t="s">
        <v>519</v>
      </c>
      <c r="G169" s="223" t="s">
        <v>304</v>
      </c>
      <c r="H169" s="224">
        <v>4</v>
      </c>
      <c r="I169" s="225"/>
      <c r="J169" s="225"/>
      <c r="K169" s="226">
        <f>ROUND(P169*H169,2)</f>
        <v>0</v>
      </c>
      <c r="L169" s="222" t="s">
        <v>138</v>
      </c>
      <c r="M169" s="44"/>
      <c r="N169" s="227" t="s">
        <v>1</v>
      </c>
      <c r="O169" s="228" t="s">
        <v>41</v>
      </c>
      <c r="P169" s="229">
        <f>I169+J169</f>
        <v>0</v>
      </c>
      <c r="Q169" s="229">
        <f>ROUND(I169*H169,2)</f>
        <v>0</v>
      </c>
      <c r="R169" s="229">
        <f>ROUND(J169*H169,2)</f>
        <v>0</v>
      </c>
      <c r="S169" s="91"/>
      <c r="T169" s="230">
        <f>S169*H169</f>
        <v>0</v>
      </c>
      <c r="U169" s="230">
        <v>0</v>
      </c>
      <c r="V169" s="230">
        <f>U169*H169</f>
        <v>0</v>
      </c>
      <c r="W169" s="230">
        <v>0</v>
      </c>
      <c r="X169" s="230">
        <f>W169*H169</f>
        <v>0</v>
      </c>
      <c r="Y169" s="231" t="s">
        <v>1</v>
      </c>
      <c r="Z169" s="38"/>
      <c r="AA169" s="38"/>
      <c r="AB169" s="38"/>
      <c r="AC169" s="38"/>
      <c r="AD169" s="38"/>
      <c r="AE169" s="38"/>
      <c r="AR169" s="232" t="s">
        <v>139</v>
      </c>
      <c r="AT169" s="232" t="s">
        <v>134</v>
      </c>
      <c r="AU169" s="232" t="s">
        <v>88</v>
      </c>
      <c r="AY169" s="17" t="s">
        <v>132</v>
      </c>
      <c r="BE169" s="233">
        <f>IF(O169="základní",K169,0)</f>
        <v>0</v>
      </c>
      <c r="BF169" s="233">
        <f>IF(O169="snížená",K169,0)</f>
        <v>0</v>
      </c>
      <c r="BG169" s="233">
        <f>IF(O169="zákl. přenesená",K169,0)</f>
        <v>0</v>
      </c>
      <c r="BH169" s="233">
        <f>IF(O169="sníž. přenesená",K169,0)</f>
        <v>0</v>
      </c>
      <c r="BI169" s="233">
        <f>IF(O169="nulová",K169,0)</f>
        <v>0</v>
      </c>
      <c r="BJ169" s="17" t="s">
        <v>86</v>
      </c>
      <c r="BK169" s="233">
        <f>ROUND(P169*H169,2)</f>
        <v>0</v>
      </c>
      <c r="BL169" s="17" t="s">
        <v>139</v>
      </c>
      <c r="BM169" s="232" t="s">
        <v>520</v>
      </c>
    </row>
    <row r="170" spans="1:47" s="2" customFormat="1" ht="12">
      <c r="A170" s="38"/>
      <c r="B170" s="39"/>
      <c r="C170" s="40"/>
      <c r="D170" s="234" t="s">
        <v>141</v>
      </c>
      <c r="E170" s="40"/>
      <c r="F170" s="235" t="s">
        <v>521</v>
      </c>
      <c r="G170" s="40"/>
      <c r="H170" s="40"/>
      <c r="I170" s="236"/>
      <c r="J170" s="236"/>
      <c r="K170" s="40"/>
      <c r="L170" s="40"/>
      <c r="M170" s="44"/>
      <c r="N170" s="237"/>
      <c r="O170" s="238"/>
      <c r="P170" s="91"/>
      <c r="Q170" s="91"/>
      <c r="R170" s="91"/>
      <c r="S170" s="91"/>
      <c r="T170" s="91"/>
      <c r="U170" s="91"/>
      <c r="V170" s="91"/>
      <c r="W170" s="91"/>
      <c r="X170" s="91"/>
      <c r="Y170" s="92"/>
      <c r="Z170" s="38"/>
      <c r="AA170" s="38"/>
      <c r="AB170" s="38"/>
      <c r="AC170" s="38"/>
      <c r="AD170" s="38"/>
      <c r="AE170" s="38"/>
      <c r="AT170" s="17" t="s">
        <v>141</v>
      </c>
      <c r="AU170" s="17" t="s">
        <v>88</v>
      </c>
    </row>
    <row r="171" spans="1:47" s="2" customFormat="1" ht="12">
      <c r="A171" s="38"/>
      <c r="B171" s="39"/>
      <c r="C171" s="40"/>
      <c r="D171" s="239" t="s">
        <v>143</v>
      </c>
      <c r="E171" s="40"/>
      <c r="F171" s="240" t="s">
        <v>522</v>
      </c>
      <c r="G171" s="40"/>
      <c r="H171" s="40"/>
      <c r="I171" s="236"/>
      <c r="J171" s="236"/>
      <c r="K171" s="40"/>
      <c r="L171" s="40"/>
      <c r="M171" s="44"/>
      <c r="N171" s="237"/>
      <c r="O171" s="238"/>
      <c r="P171" s="91"/>
      <c r="Q171" s="91"/>
      <c r="R171" s="91"/>
      <c r="S171" s="91"/>
      <c r="T171" s="91"/>
      <c r="U171" s="91"/>
      <c r="V171" s="91"/>
      <c r="W171" s="91"/>
      <c r="X171" s="91"/>
      <c r="Y171" s="92"/>
      <c r="Z171" s="38"/>
      <c r="AA171" s="38"/>
      <c r="AB171" s="38"/>
      <c r="AC171" s="38"/>
      <c r="AD171" s="38"/>
      <c r="AE171" s="38"/>
      <c r="AT171" s="17" t="s">
        <v>143</v>
      </c>
      <c r="AU171" s="17" t="s">
        <v>88</v>
      </c>
    </row>
    <row r="172" spans="1:65" s="2" customFormat="1" ht="24.15" customHeight="1">
      <c r="A172" s="38"/>
      <c r="B172" s="39"/>
      <c r="C172" s="220" t="s">
        <v>374</v>
      </c>
      <c r="D172" s="220" t="s">
        <v>134</v>
      </c>
      <c r="E172" s="221" t="s">
        <v>523</v>
      </c>
      <c r="F172" s="222" t="s">
        <v>524</v>
      </c>
      <c r="G172" s="223" t="s">
        <v>304</v>
      </c>
      <c r="H172" s="224">
        <v>1</v>
      </c>
      <c r="I172" s="225"/>
      <c r="J172" s="225"/>
      <c r="K172" s="226">
        <f>ROUND(P172*H172,2)</f>
        <v>0</v>
      </c>
      <c r="L172" s="222" t="s">
        <v>138</v>
      </c>
      <c r="M172" s="44"/>
      <c r="N172" s="227" t="s">
        <v>1</v>
      </c>
      <c r="O172" s="228" t="s">
        <v>41</v>
      </c>
      <c r="P172" s="229">
        <f>I172+J172</f>
        <v>0</v>
      </c>
      <c r="Q172" s="229">
        <f>ROUND(I172*H172,2)</f>
        <v>0</v>
      </c>
      <c r="R172" s="229">
        <f>ROUND(J172*H172,2)</f>
        <v>0</v>
      </c>
      <c r="S172" s="91"/>
      <c r="T172" s="230">
        <f>S172*H172</f>
        <v>0</v>
      </c>
      <c r="U172" s="230">
        <v>0</v>
      </c>
      <c r="V172" s="230">
        <f>U172*H172</f>
        <v>0</v>
      </c>
      <c r="W172" s="230">
        <v>0</v>
      </c>
      <c r="X172" s="230">
        <f>W172*H172</f>
        <v>0</v>
      </c>
      <c r="Y172" s="231" t="s">
        <v>1</v>
      </c>
      <c r="Z172" s="38"/>
      <c r="AA172" s="38"/>
      <c r="AB172" s="38"/>
      <c r="AC172" s="38"/>
      <c r="AD172" s="38"/>
      <c r="AE172" s="38"/>
      <c r="AR172" s="232" t="s">
        <v>139</v>
      </c>
      <c r="AT172" s="232" t="s">
        <v>134</v>
      </c>
      <c r="AU172" s="232" t="s">
        <v>88</v>
      </c>
      <c r="AY172" s="17" t="s">
        <v>132</v>
      </c>
      <c r="BE172" s="233">
        <f>IF(O172="základní",K172,0)</f>
        <v>0</v>
      </c>
      <c r="BF172" s="233">
        <f>IF(O172="snížená",K172,0)</f>
        <v>0</v>
      </c>
      <c r="BG172" s="233">
        <f>IF(O172="zákl. přenesená",K172,0)</f>
        <v>0</v>
      </c>
      <c r="BH172" s="233">
        <f>IF(O172="sníž. přenesená",K172,0)</f>
        <v>0</v>
      </c>
      <c r="BI172" s="233">
        <f>IF(O172="nulová",K172,0)</f>
        <v>0</v>
      </c>
      <c r="BJ172" s="17" t="s">
        <v>86</v>
      </c>
      <c r="BK172" s="233">
        <f>ROUND(P172*H172,2)</f>
        <v>0</v>
      </c>
      <c r="BL172" s="17" t="s">
        <v>139</v>
      </c>
      <c r="BM172" s="232" t="s">
        <v>525</v>
      </c>
    </row>
    <row r="173" spans="1:47" s="2" customFormat="1" ht="12">
      <c r="A173" s="38"/>
      <c r="B173" s="39"/>
      <c r="C173" s="40"/>
      <c r="D173" s="234" t="s">
        <v>141</v>
      </c>
      <c r="E173" s="40"/>
      <c r="F173" s="235" t="s">
        <v>526</v>
      </c>
      <c r="G173" s="40"/>
      <c r="H173" s="40"/>
      <c r="I173" s="236"/>
      <c r="J173" s="236"/>
      <c r="K173" s="40"/>
      <c r="L173" s="40"/>
      <c r="M173" s="44"/>
      <c r="N173" s="237"/>
      <c r="O173" s="238"/>
      <c r="P173" s="91"/>
      <c r="Q173" s="91"/>
      <c r="R173" s="91"/>
      <c r="S173" s="91"/>
      <c r="T173" s="91"/>
      <c r="U173" s="91"/>
      <c r="V173" s="91"/>
      <c r="W173" s="91"/>
      <c r="X173" s="91"/>
      <c r="Y173" s="92"/>
      <c r="Z173" s="38"/>
      <c r="AA173" s="38"/>
      <c r="AB173" s="38"/>
      <c r="AC173" s="38"/>
      <c r="AD173" s="38"/>
      <c r="AE173" s="38"/>
      <c r="AT173" s="17" t="s">
        <v>141</v>
      </c>
      <c r="AU173" s="17" t="s">
        <v>88</v>
      </c>
    </row>
    <row r="174" spans="1:47" s="2" customFormat="1" ht="12">
      <c r="A174" s="38"/>
      <c r="B174" s="39"/>
      <c r="C174" s="40"/>
      <c r="D174" s="239" t="s">
        <v>143</v>
      </c>
      <c r="E174" s="40"/>
      <c r="F174" s="240" t="s">
        <v>527</v>
      </c>
      <c r="G174" s="40"/>
      <c r="H174" s="40"/>
      <c r="I174" s="236"/>
      <c r="J174" s="236"/>
      <c r="K174" s="40"/>
      <c r="L174" s="40"/>
      <c r="M174" s="44"/>
      <c r="N174" s="237"/>
      <c r="O174" s="238"/>
      <c r="P174" s="91"/>
      <c r="Q174" s="91"/>
      <c r="R174" s="91"/>
      <c r="S174" s="91"/>
      <c r="T174" s="91"/>
      <c r="U174" s="91"/>
      <c r="V174" s="91"/>
      <c r="W174" s="91"/>
      <c r="X174" s="91"/>
      <c r="Y174" s="92"/>
      <c r="Z174" s="38"/>
      <c r="AA174" s="38"/>
      <c r="AB174" s="38"/>
      <c r="AC174" s="38"/>
      <c r="AD174" s="38"/>
      <c r="AE174" s="38"/>
      <c r="AT174" s="17" t="s">
        <v>143</v>
      </c>
      <c r="AU174" s="17" t="s">
        <v>88</v>
      </c>
    </row>
    <row r="175" spans="1:65" s="2" customFormat="1" ht="24.15" customHeight="1">
      <c r="A175" s="38"/>
      <c r="B175" s="39"/>
      <c r="C175" s="220" t="s">
        <v>380</v>
      </c>
      <c r="D175" s="220" t="s">
        <v>134</v>
      </c>
      <c r="E175" s="221" t="s">
        <v>528</v>
      </c>
      <c r="F175" s="222" t="s">
        <v>529</v>
      </c>
      <c r="G175" s="223" t="s">
        <v>304</v>
      </c>
      <c r="H175" s="224">
        <v>21</v>
      </c>
      <c r="I175" s="225"/>
      <c r="J175" s="225"/>
      <c r="K175" s="226">
        <f>ROUND(P175*H175,2)</f>
        <v>0</v>
      </c>
      <c r="L175" s="222" t="s">
        <v>138</v>
      </c>
      <c r="M175" s="44"/>
      <c r="N175" s="227" t="s">
        <v>1</v>
      </c>
      <c r="O175" s="228" t="s">
        <v>41</v>
      </c>
      <c r="P175" s="229">
        <f>I175+J175</f>
        <v>0</v>
      </c>
      <c r="Q175" s="229">
        <f>ROUND(I175*H175,2)</f>
        <v>0</v>
      </c>
      <c r="R175" s="229">
        <f>ROUND(J175*H175,2)</f>
        <v>0</v>
      </c>
      <c r="S175" s="91"/>
      <c r="T175" s="230">
        <f>S175*H175</f>
        <v>0</v>
      </c>
      <c r="U175" s="230">
        <v>0</v>
      </c>
      <c r="V175" s="230">
        <f>U175*H175</f>
        <v>0</v>
      </c>
      <c r="W175" s="230">
        <v>0</v>
      </c>
      <c r="X175" s="230">
        <f>W175*H175</f>
        <v>0</v>
      </c>
      <c r="Y175" s="231" t="s">
        <v>1</v>
      </c>
      <c r="Z175" s="38"/>
      <c r="AA175" s="38"/>
      <c r="AB175" s="38"/>
      <c r="AC175" s="38"/>
      <c r="AD175" s="38"/>
      <c r="AE175" s="38"/>
      <c r="AR175" s="232" t="s">
        <v>139</v>
      </c>
      <c r="AT175" s="232" t="s">
        <v>134</v>
      </c>
      <c r="AU175" s="232" t="s">
        <v>88</v>
      </c>
      <c r="AY175" s="17" t="s">
        <v>132</v>
      </c>
      <c r="BE175" s="233">
        <f>IF(O175="základní",K175,0)</f>
        <v>0</v>
      </c>
      <c r="BF175" s="233">
        <f>IF(O175="snížená",K175,0)</f>
        <v>0</v>
      </c>
      <c r="BG175" s="233">
        <f>IF(O175="zákl. přenesená",K175,0)</f>
        <v>0</v>
      </c>
      <c r="BH175" s="233">
        <f>IF(O175="sníž. přenesená",K175,0)</f>
        <v>0</v>
      </c>
      <c r="BI175" s="233">
        <f>IF(O175="nulová",K175,0)</f>
        <v>0</v>
      </c>
      <c r="BJ175" s="17" t="s">
        <v>86</v>
      </c>
      <c r="BK175" s="233">
        <f>ROUND(P175*H175,2)</f>
        <v>0</v>
      </c>
      <c r="BL175" s="17" t="s">
        <v>139</v>
      </c>
      <c r="BM175" s="232" t="s">
        <v>530</v>
      </c>
    </row>
    <row r="176" spans="1:47" s="2" customFormat="1" ht="12">
      <c r="A176" s="38"/>
      <c r="B176" s="39"/>
      <c r="C176" s="40"/>
      <c r="D176" s="234" t="s">
        <v>141</v>
      </c>
      <c r="E176" s="40"/>
      <c r="F176" s="235" t="s">
        <v>531</v>
      </c>
      <c r="G176" s="40"/>
      <c r="H176" s="40"/>
      <c r="I176" s="236"/>
      <c r="J176" s="236"/>
      <c r="K176" s="40"/>
      <c r="L176" s="40"/>
      <c r="M176" s="44"/>
      <c r="N176" s="237"/>
      <c r="O176" s="238"/>
      <c r="P176" s="91"/>
      <c r="Q176" s="91"/>
      <c r="R176" s="91"/>
      <c r="S176" s="91"/>
      <c r="T176" s="91"/>
      <c r="U176" s="91"/>
      <c r="V176" s="91"/>
      <c r="W176" s="91"/>
      <c r="X176" s="91"/>
      <c r="Y176" s="92"/>
      <c r="Z176" s="38"/>
      <c r="AA176" s="38"/>
      <c r="AB176" s="38"/>
      <c r="AC176" s="38"/>
      <c r="AD176" s="38"/>
      <c r="AE176" s="38"/>
      <c r="AT176" s="17" t="s">
        <v>141</v>
      </c>
      <c r="AU176" s="17" t="s">
        <v>88</v>
      </c>
    </row>
    <row r="177" spans="1:47" s="2" customFormat="1" ht="12">
      <c r="A177" s="38"/>
      <c r="B177" s="39"/>
      <c r="C177" s="40"/>
      <c r="D177" s="239" t="s">
        <v>143</v>
      </c>
      <c r="E177" s="40"/>
      <c r="F177" s="240" t="s">
        <v>532</v>
      </c>
      <c r="G177" s="40"/>
      <c r="H177" s="40"/>
      <c r="I177" s="236"/>
      <c r="J177" s="236"/>
      <c r="K177" s="40"/>
      <c r="L177" s="40"/>
      <c r="M177" s="44"/>
      <c r="N177" s="237"/>
      <c r="O177" s="238"/>
      <c r="P177" s="91"/>
      <c r="Q177" s="91"/>
      <c r="R177" s="91"/>
      <c r="S177" s="91"/>
      <c r="T177" s="91"/>
      <c r="U177" s="91"/>
      <c r="V177" s="91"/>
      <c r="W177" s="91"/>
      <c r="X177" s="91"/>
      <c r="Y177" s="92"/>
      <c r="Z177" s="38"/>
      <c r="AA177" s="38"/>
      <c r="AB177" s="38"/>
      <c r="AC177" s="38"/>
      <c r="AD177" s="38"/>
      <c r="AE177" s="38"/>
      <c r="AT177" s="17" t="s">
        <v>143</v>
      </c>
      <c r="AU177" s="17" t="s">
        <v>88</v>
      </c>
    </row>
    <row r="178" spans="1:65" s="2" customFormat="1" ht="24.15" customHeight="1">
      <c r="A178" s="38"/>
      <c r="B178" s="39"/>
      <c r="C178" s="220" t="s">
        <v>387</v>
      </c>
      <c r="D178" s="220" t="s">
        <v>134</v>
      </c>
      <c r="E178" s="221" t="s">
        <v>533</v>
      </c>
      <c r="F178" s="222" t="s">
        <v>534</v>
      </c>
      <c r="G178" s="223" t="s">
        <v>304</v>
      </c>
      <c r="H178" s="224">
        <v>19</v>
      </c>
      <c r="I178" s="225"/>
      <c r="J178" s="225"/>
      <c r="K178" s="226">
        <f>ROUND(P178*H178,2)</f>
        <v>0</v>
      </c>
      <c r="L178" s="222" t="s">
        <v>138</v>
      </c>
      <c r="M178" s="44"/>
      <c r="N178" s="227" t="s">
        <v>1</v>
      </c>
      <c r="O178" s="228" t="s">
        <v>41</v>
      </c>
      <c r="P178" s="229">
        <f>I178+J178</f>
        <v>0</v>
      </c>
      <c r="Q178" s="229">
        <f>ROUND(I178*H178,2)</f>
        <v>0</v>
      </c>
      <c r="R178" s="229">
        <f>ROUND(J178*H178,2)</f>
        <v>0</v>
      </c>
      <c r="S178" s="91"/>
      <c r="T178" s="230">
        <f>S178*H178</f>
        <v>0</v>
      </c>
      <c r="U178" s="230">
        <v>0</v>
      </c>
      <c r="V178" s="230">
        <f>U178*H178</f>
        <v>0</v>
      </c>
      <c r="W178" s="230">
        <v>0</v>
      </c>
      <c r="X178" s="230">
        <f>W178*H178</f>
        <v>0</v>
      </c>
      <c r="Y178" s="231" t="s">
        <v>1</v>
      </c>
      <c r="Z178" s="38"/>
      <c r="AA178" s="38"/>
      <c r="AB178" s="38"/>
      <c r="AC178" s="38"/>
      <c r="AD178" s="38"/>
      <c r="AE178" s="38"/>
      <c r="AR178" s="232" t="s">
        <v>139</v>
      </c>
      <c r="AT178" s="232" t="s">
        <v>134</v>
      </c>
      <c r="AU178" s="232" t="s">
        <v>88</v>
      </c>
      <c r="AY178" s="17" t="s">
        <v>132</v>
      </c>
      <c r="BE178" s="233">
        <f>IF(O178="základní",K178,0)</f>
        <v>0</v>
      </c>
      <c r="BF178" s="233">
        <f>IF(O178="snížená",K178,0)</f>
        <v>0</v>
      </c>
      <c r="BG178" s="233">
        <f>IF(O178="zákl. přenesená",K178,0)</f>
        <v>0</v>
      </c>
      <c r="BH178" s="233">
        <f>IF(O178="sníž. přenesená",K178,0)</f>
        <v>0</v>
      </c>
      <c r="BI178" s="233">
        <f>IF(O178="nulová",K178,0)</f>
        <v>0</v>
      </c>
      <c r="BJ178" s="17" t="s">
        <v>86</v>
      </c>
      <c r="BK178" s="233">
        <f>ROUND(P178*H178,2)</f>
        <v>0</v>
      </c>
      <c r="BL178" s="17" t="s">
        <v>139</v>
      </c>
      <c r="BM178" s="232" t="s">
        <v>535</v>
      </c>
    </row>
    <row r="179" spans="1:47" s="2" customFormat="1" ht="12">
      <c r="A179" s="38"/>
      <c r="B179" s="39"/>
      <c r="C179" s="40"/>
      <c r="D179" s="234" t="s">
        <v>141</v>
      </c>
      <c r="E179" s="40"/>
      <c r="F179" s="235" t="s">
        <v>536</v>
      </c>
      <c r="G179" s="40"/>
      <c r="H179" s="40"/>
      <c r="I179" s="236"/>
      <c r="J179" s="236"/>
      <c r="K179" s="40"/>
      <c r="L179" s="40"/>
      <c r="M179" s="44"/>
      <c r="N179" s="237"/>
      <c r="O179" s="238"/>
      <c r="P179" s="91"/>
      <c r="Q179" s="91"/>
      <c r="R179" s="91"/>
      <c r="S179" s="91"/>
      <c r="T179" s="91"/>
      <c r="U179" s="91"/>
      <c r="V179" s="91"/>
      <c r="W179" s="91"/>
      <c r="X179" s="91"/>
      <c r="Y179" s="92"/>
      <c r="Z179" s="38"/>
      <c r="AA179" s="38"/>
      <c r="AB179" s="38"/>
      <c r="AC179" s="38"/>
      <c r="AD179" s="38"/>
      <c r="AE179" s="38"/>
      <c r="AT179" s="17" t="s">
        <v>141</v>
      </c>
      <c r="AU179" s="17" t="s">
        <v>88</v>
      </c>
    </row>
    <row r="180" spans="1:47" s="2" customFormat="1" ht="12">
      <c r="A180" s="38"/>
      <c r="B180" s="39"/>
      <c r="C180" s="40"/>
      <c r="D180" s="239" t="s">
        <v>143</v>
      </c>
      <c r="E180" s="40"/>
      <c r="F180" s="240" t="s">
        <v>537</v>
      </c>
      <c r="G180" s="40"/>
      <c r="H180" s="40"/>
      <c r="I180" s="236"/>
      <c r="J180" s="236"/>
      <c r="K180" s="40"/>
      <c r="L180" s="40"/>
      <c r="M180" s="44"/>
      <c r="N180" s="237"/>
      <c r="O180" s="238"/>
      <c r="P180" s="91"/>
      <c r="Q180" s="91"/>
      <c r="R180" s="91"/>
      <c r="S180" s="91"/>
      <c r="T180" s="91"/>
      <c r="U180" s="91"/>
      <c r="V180" s="91"/>
      <c r="W180" s="91"/>
      <c r="X180" s="91"/>
      <c r="Y180" s="92"/>
      <c r="Z180" s="38"/>
      <c r="AA180" s="38"/>
      <c r="AB180" s="38"/>
      <c r="AC180" s="38"/>
      <c r="AD180" s="38"/>
      <c r="AE180" s="38"/>
      <c r="AT180" s="17" t="s">
        <v>143</v>
      </c>
      <c r="AU180" s="17" t="s">
        <v>88</v>
      </c>
    </row>
    <row r="181" spans="1:65" s="2" customFormat="1" ht="24.15" customHeight="1">
      <c r="A181" s="38"/>
      <c r="B181" s="39"/>
      <c r="C181" s="220" t="s">
        <v>394</v>
      </c>
      <c r="D181" s="220" t="s">
        <v>134</v>
      </c>
      <c r="E181" s="221" t="s">
        <v>538</v>
      </c>
      <c r="F181" s="222" t="s">
        <v>539</v>
      </c>
      <c r="G181" s="223" t="s">
        <v>304</v>
      </c>
      <c r="H181" s="224">
        <v>4</v>
      </c>
      <c r="I181" s="225"/>
      <c r="J181" s="225"/>
      <c r="K181" s="226">
        <f>ROUND(P181*H181,2)</f>
        <v>0</v>
      </c>
      <c r="L181" s="222" t="s">
        <v>138</v>
      </c>
      <c r="M181" s="44"/>
      <c r="N181" s="227" t="s">
        <v>1</v>
      </c>
      <c r="O181" s="228" t="s">
        <v>41</v>
      </c>
      <c r="P181" s="229">
        <f>I181+J181</f>
        <v>0</v>
      </c>
      <c r="Q181" s="229">
        <f>ROUND(I181*H181,2)</f>
        <v>0</v>
      </c>
      <c r="R181" s="229">
        <f>ROUND(J181*H181,2)</f>
        <v>0</v>
      </c>
      <c r="S181" s="91"/>
      <c r="T181" s="230">
        <f>S181*H181</f>
        <v>0</v>
      </c>
      <c r="U181" s="230">
        <v>0</v>
      </c>
      <c r="V181" s="230">
        <f>U181*H181</f>
        <v>0</v>
      </c>
      <c r="W181" s="230">
        <v>0</v>
      </c>
      <c r="X181" s="230">
        <f>W181*H181</f>
        <v>0</v>
      </c>
      <c r="Y181" s="231" t="s">
        <v>1</v>
      </c>
      <c r="Z181" s="38"/>
      <c r="AA181" s="38"/>
      <c r="AB181" s="38"/>
      <c r="AC181" s="38"/>
      <c r="AD181" s="38"/>
      <c r="AE181" s="38"/>
      <c r="AR181" s="232" t="s">
        <v>139</v>
      </c>
      <c r="AT181" s="232" t="s">
        <v>134</v>
      </c>
      <c r="AU181" s="232" t="s">
        <v>88</v>
      </c>
      <c r="AY181" s="17" t="s">
        <v>132</v>
      </c>
      <c r="BE181" s="233">
        <f>IF(O181="základní",K181,0)</f>
        <v>0</v>
      </c>
      <c r="BF181" s="233">
        <f>IF(O181="snížená",K181,0)</f>
        <v>0</v>
      </c>
      <c r="BG181" s="233">
        <f>IF(O181="zákl. přenesená",K181,0)</f>
        <v>0</v>
      </c>
      <c r="BH181" s="233">
        <f>IF(O181="sníž. přenesená",K181,0)</f>
        <v>0</v>
      </c>
      <c r="BI181" s="233">
        <f>IF(O181="nulová",K181,0)</f>
        <v>0</v>
      </c>
      <c r="BJ181" s="17" t="s">
        <v>86</v>
      </c>
      <c r="BK181" s="233">
        <f>ROUND(P181*H181,2)</f>
        <v>0</v>
      </c>
      <c r="BL181" s="17" t="s">
        <v>139</v>
      </c>
      <c r="BM181" s="232" t="s">
        <v>540</v>
      </c>
    </row>
    <row r="182" spans="1:47" s="2" customFormat="1" ht="12">
      <c r="A182" s="38"/>
      <c r="B182" s="39"/>
      <c r="C182" s="40"/>
      <c r="D182" s="234" t="s">
        <v>141</v>
      </c>
      <c r="E182" s="40"/>
      <c r="F182" s="235" t="s">
        <v>541</v>
      </c>
      <c r="G182" s="40"/>
      <c r="H182" s="40"/>
      <c r="I182" s="236"/>
      <c r="J182" s="236"/>
      <c r="K182" s="40"/>
      <c r="L182" s="40"/>
      <c r="M182" s="44"/>
      <c r="N182" s="237"/>
      <c r="O182" s="238"/>
      <c r="P182" s="91"/>
      <c r="Q182" s="91"/>
      <c r="R182" s="91"/>
      <c r="S182" s="91"/>
      <c r="T182" s="91"/>
      <c r="U182" s="91"/>
      <c r="V182" s="91"/>
      <c r="W182" s="91"/>
      <c r="X182" s="91"/>
      <c r="Y182" s="92"/>
      <c r="Z182" s="38"/>
      <c r="AA182" s="38"/>
      <c r="AB182" s="38"/>
      <c r="AC182" s="38"/>
      <c r="AD182" s="38"/>
      <c r="AE182" s="38"/>
      <c r="AT182" s="17" t="s">
        <v>141</v>
      </c>
      <c r="AU182" s="17" t="s">
        <v>88</v>
      </c>
    </row>
    <row r="183" spans="1:47" s="2" customFormat="1" ht="12">
      <c r="A183" s="38"/>
      <c r="B183" s="39"/>
      <c r="C183" s="40"/>
      <c r="D183" s="239" t="s">
        <v>143</v>
      </c>
      <c r="E183" s="40"/>
      <c r="F183" s="240" t="s">
        <v>542</v>
      </c>
      <c r="G183" s="40"/>
      <c r="H183" s="40"/>
      <c r="I183" s="236"/>
      <c r="J183" s="236"/>
      <c r="K183" s="40"/>
      <c r="L183" s="40"/>
      <c r="M183" s="44"/>
      <c r="N183" s="237"/>
      <c r="O183" s="238"/>
      <c r="P183" s="91"/>
      <c r="Q183" s="91"/>
      <c r="R183" s="91"/>
      <c r="S183" s="91"/>
      <c r="T183" s="91"/>
      <c r="U183" s="91"/>
      <c r="V183" s="91"/>
      <c r="W183" s="91"/>
      <c r="X183" s="91"/>
      <c r="Y183" s="92"/>
      <c r="Z183" s="38"/>
      <c r="AA183" s="38"/>
      <c r="AB183" s="38"/>
      <c r="AC183" s="38"/>
      <c r="AD183" s="38"/>
      <c r="AE183" s="38"/>
      <c r="AT183" s="17" t="s">
        <v>143</v>
      </c>
      <c r="AU183" s="17" t="s">
        <v>88</v>
      </c>
    </row>
    <row r="184" spans="1:65" s="2" customFormat="1" ht="24.15" customHeight="1">
      <c r="A184" s="38"/>
      <c r="B184" s="39"/>
      <c r="C184" s="220" t="s">
        <v>8</v>
      </c>
      <c r="D184" s="220" t="s">
        <v>134</v>
      </c>
      <c r="E184" s="221" t="s">
        <v>543</v>
      </c>
      <c r="F184" s="222" t="s">
        <v>544</v>
      </c>
      <c r="G184" s="223" t="s">
        <v>304</v>
      </c>
      <c r="H184" s="224">
        <v>4</v>
      </c>
      <c r="I184" s="225"/>
      <c r="J184" s="225"/>
      <c r="K184" s="226">
        <f>ROUND(P184*H184,2)</f>
        <v>0</v>
      </c>
      <c r="L184" s="222" t="s">
        <v>138</v>
      </c>
      <c r="M184" s="44"/>
      <c r="N184" s="227" t="s">
        <v>1</v>
      </c>
      <c r="O184" s="228" t="s">
        <v>41</v>
      </c>
      <c r="P184" s="229">
        <f>I184+J184</f>
        <v>0</v>
      </c>
      <c r="Q184" s="229">
        <f>ROUND(I184*H184,2)</f>
        <v>0</v>
      </c>
      <c r="R184" s="229">
        <f>ROUND(J184*H184,2)</f>
        <v>0</v>
      </c>
      <c r="S184" s="91"/>
      <c r="T184" s="230">
        <f>S184*H184</f>
        <v>0</v>
      </c>
      <c r="U184" s="230">
        <v>0</v>
      </c>
      <c r="V184" s="230">
        <f>U184*H184</f>
        <v>0</v>
      </c>
      <c r="W184" s="230">
        <v>0</v>
      </c>
      <c r="X184" s="230">
        <f>W184*H184</f>
        <v>0</v>
      </c>
      <c r="Y184" s="231" t="s">
        <v>1</v>
      </c>
      <c r="Z184" s="38"/>
      <c r="AA184" s="38"/>
      <c r="AB184" s="38"/>
      <c r="AC184" s="38"/>
      <c r="AD184" s="38"/>
      <c r="AE184" s="38"/>
      <c r="AR184" s="232" t="s">
        <v>139</v>
      </c>
      <c r="AT184" s="232" t="s">
        <v>134</v>
      </c>
      <c r="AU184" s="232" t="s">
        <v>88</v>
      </c>
      <c r="AY184" s="17" t="s">
        <v>132</v>
      </c>
      <c r="BE184" s="233">
        <f>IF(O184="základní",K184,0)</f>
        <v>0</v>
      </c>
      <c r="BF184" s="233">
        <f>IF(O184="snížená",K184,0)</f>
        <v>0</v>
      </c>
      <c r="BG184" s="233">
        <f>IF(O184="zákl. přenesená",K184,0)</f>
        <v>0</v>
      </c>
      <c r="BH184" s="233">
        <f>IF(O184="sníž. přenesená",K184,0)</f>
        <v>0</v>
      </c>
      <c r="BI184" s="233">
        <f>IF(O184="nulová",K184,0)</f>
        <v>0</v>
      </c>
      <c r="BJ184" s="17" t="s">
        <v>86</v>
      </c>
      <c r="BK184" s="233">
        <f>ROUND(P184*H184,2)</f>
        <v>0</v>
      </c>
      <c r="BL184" s="17" t="s">
        <v>139</v>
      </c>
      <c r="BM184" s="232" t="s">
        <v>545</v>
      </c>
    </row>
    <row r="185" spans="1:47" s="2" customFormat="1" ht="12">
      <c r="A185" s="38"/>
      <c r="B185" s="39"/>
      <c r="C185" s="40"/>
      <c r="D185" s="234" t="s">
        <v>141</v>
      </c>
      <c r="E185" s="40"/>
      <c r="F185" s="235" t="s">
        <v>546</v>
      </c>
      <c r="G185" s="40"/>
      <c r="H185" s="40"/>
      <c r="I185" s="236"/>
      <c r="J185" s="236"/>
      <c r="K185" s="40"/>
      <c r="L185" s="40"/>
      <c r="M185" s="44"/>
      <c r="N185" s="237"/>
      <c r="O185" s="238"/>
      <c r="P185" s="91"/>
      <c r="Q185" s="91"/>
      <c r="R185" s="91"/>
      <c r="S185" s="91"/>
      <c r="T185" s="91"/>
      <c r="U185" s="91"/>
      <c r="V185" s="91"/>
      <c r="W185" s="91"/>
      <c r="X185" s="91"/>
      <c r="Y185" s="92"/>
      <c r="Z185" s="38"/>
      <c r="AA185" s="38"/>
      <c r="AB185" s="38"/>
      <c r="AC185" s="38"/>
      <c r="AD185" s="38"/>
      <c r="AE185" s="38"/>
      <c r="AT185" s="17" t="s">
        <v>141</v>
      </c>
      <c r="AU185" s="17" t="s">
        <v>88</v>
      </c>
    </row>
    <row r="186" spans="1:47" s="2" customFormat="1" ht="12">
      <c r="A186" s="38"/>
      <c r="B186" s="39"/>
      <c r="C186" s="40"/>
      <c r="D186" s="239" t="s">
        <v>143</v>
      </c>
      <c r="E186" s="40"/>
      <c r="F186" s="240" t="s">
        <v>547</v>
      </c>
      <c r="G186" s="40"/>
      <c r="H186" s="40"/>
      <c r="I186" s="236"/>
      <c r="J186" s="236"/>
      <c r="K186" s="40"/>
      <c r="L186" s="40"/>
      <c r="M186" s="44"/>
      <c r="N186" s="237"/>
      <c r="O186" s="238"/>
      <c r="P186" s="91"/>
      <c r="Q186" s="91"/>
      <c r="R186" s="91"/>
      <c r="S186" s="91"/>
      <c r="T186" s="91"/>
      <c r="U186" s="91"/>
      <c r="V186" s="91"/>
      <c r="W186" s="91"/>
      <c r="X186" s="91"/>
      <c r="Y186" s="92"/>
      <c r="Z186" s="38"/>
      <c r="AA186" s="38"/>
      <c r="AB186" s="38"/>
      <c r="AC186" s="38"/>
      <c r="AD186" s="38"/>
      <c r="AE186" s="38"/>
      <c r="AT186" s="17" t="s">
        <v>143</v>
      </c>
      <c r="AU186" s="17" t="s">
        <v>88</v>
      </c>
    </row>
    <row r="187" spans="1:65" s="2" customFormat="1" ht="24.15" customHeight="1">
      <c r="A187" s="38"/>
      <c r="B187" s="39"/>
      <c r="C187" s="220" t="s">
        <v>407</v>
      </c>
      <c r="D187" s="220" t="s">
        <v>134</v>
      </c>
      <c r="E187" s="221" t="s">
        <v>548</v>
      </c>
      <c r="F187" s="222" t="s">
        <v>549</v>
      </c>
      <c r="G187" s="223" t="s">
        <v>304</v>
      </c>
      <c r="H187" s="224">
        <v>21</v>
      </c>
      <c r="I187" s="225"/>
      <c r="J187" s="225"/>
      <c r="K187" s="226">
        <f>ROUND(P187*H187,2)</f>
        <v>0</v>
      </c>
      <c r="L187" s="222" t="s">
        <v>138</v>
      </c>
      <c r="M187" s="44"/>
      <c r="N187" s="227" t="s">
        <v>1</v>
      </c>
      <c r="O187" s="228" t="s">
        <v>41</v>
      </c>
      <c r="P187" s="229">
        <f>I187+J187</f>
        <v>0</v>
      </c>
      <c r="Q187" s="229">
        <f>ROUND(I187*H187,2)</f>
        <v>0</v>
      </c>
      <c r="R187" s="229">
        <f>ROUND(J187*H187,2)</f>
        <v>0</v>
      </c>
      <c r="S187" s="91"/>
      <c r="T187" s="230">
        <f>S187*H187</f>
        <v>0</v>
      </c>
      <c r="U187" s="230">
        <v>0</v>
      </c>
      <c r="V187" s="230">
        <f>U187*H187</f>
        <v>0</v>
      </c>
      <c r="W187" s="230">
        <v>0</v>
      </c>
      <c r="X187" s="230">
        <f>W187*H187</f>
        <v>0</v>
      </c>
      <c r="Y187" s="231" t="s">
        <v>1</v>
      </c>
      <c r="Z187" s="38"/>
      <c r="AA187" s="38"/>
      <c r="AB187" s="38"/>
      <c r="AC187" s="38"/>
      <c r="AD187" s="38"/>
      <c r="AE187" s="38"/>
      <c r="AR187" s="232" t="s">
        <v>139</v>
      </c>
      <c r="AT187" s="232" t="s">
        <v>134</v>
      </c>
      <c r="AU187" s="232" t="s">
        <v>88</v>
      </c>
      <c r="AY187" s="17" t="s">
        <v>132</v>
      </c>
      <c r="BE187" s="233">
        <f>IF(O187="základní",K187,0)</f>
        <v>0</v>
      </c>
      <c r="BF187" s="233">
        <f>IF(O187="snížená",K187,0)</f>
        <v>0</v>
      </c>
      <c r="BG187" s="233">
        <f>IF(O187="zákl. přenesená",K187,0)</f>
        <v>0</v>
      </c>
      <c r="BH187" s="233">
        <f>IF(O187="sníž. přenesená",K187,0)</f>
        <v>0</v>
      </c>
      <c r="BI187" s="233">
        <f>IF(O187="nulová",K187,0)</f>
        <v>0</v>
      </c>
      <c r="BJ187" s="17" t="s">
        <v>86</v>
      </c>
      <c r="BK187" s="233">
        <f>ROUND(P187*H187,2)</f>
        <v>0</v>
      </c>
      <c r="BL187" s="17" t="s">
        <v>139</v>
      </c>
      <c r="BM187" s="232" t="s">
        <v>550</v>
      </c>
    </row>
    <row r="188" spans="1:47" s="2" customFormat="1" ht="12">
      <c r="A188" s="38"/>
      <c r="B188" s="39"/>
      <c r="C188" s="40"/>
      <c r="D188" s="234" t="s">
        <v>141</v>
      </c>
      <c r="E188" s="40"/>
      <c r="F188" s="235" t="s">
        <v>551</v>
      </c>
      <c r="G188" s="40"/>
      <c r="H188" s="40"/>
      <c r="I188" s="236"/>
      <c r="J188" s="236"/>
      <c r="K188" s="40"/>
      <c r="L188" s="40"/>
      <c r="M188" s="44"/>
      <c r="N188" s="237"/>
      <c r="O188" s="238"/>
      <c r="P188" s="91"/>
      <c r="Q188" s="91"/>
      <c r="R188" s="91"/>
      <c r="S188" s="91"/>
      <c r="T188" s="91"/>
      <c r="U188" s="91"/>
      <c r="V188" s="91"/>
      <c r="W188" s="91"/>
      <c r="X188" s="91"/>
      <c r="Y188" s="92"/>
      <c r="Z188" s="38"/>
      <c r="AA188" s="38"/>
      <c r="AB188" s="38"/>
      <c r="AC188" s="38"/>
      <c r="AD188" s="38"/>
      <c r="AE188" s="38"/>
      <c r="AT188" s="17" t="s">
        <v>141</v>
      </c>
      <c r="AU188" s="17" t="s">
        <v>88</v>
      </c>
    </row>
    <row r="189" spans="1:47" s="2" customFormat="1" ht="12">
      <c r="A189" s="38"/>
      <c r="B189" s="39"/>
      <c r="C189" s="40"/>
      <c r="D189" s="239" t="s">
        <v>143</v>
      </c>
      <c r="E189" s="40"/>
      <c r="F189" s="240" t="s">
        <v>552</v>
      </c>
      <c r="G189" s="40"/>
      <c r="H189" s="40"/>
      <c r="I189" s="236"/>
      <c r="J189" s="236"/>
      <c r="K189" s="40"/>
      <c r="L189" s="40"/>
      <c r="M189" s="44"/>
      <c r="N189" s="237"/>
      <c r="O189" s="238"/>
      <c r="P189" s="91"/>
      <c r="Q189" s="91"/>
      <c r="R189" s="91"/>
      <c r="S189" s="91"/>
      <c r="T189" s="91"/>
      <c r="U189" s="91"/>
      <c r="V189" s="91"/>
      <c r="W189" s="91"/>
      <c r="X189" s="91"/>
      <c r="Y189" s="92"/>
      <c r="Z189" s="38"/>
      <c r="AA189" s="38"/>
      <c r="AB189" s="38"/>
      <c r="AC189" s="38"/>
      <c r="AD189" s="38"/>
      <c r="AE189" s="38"/>
      <c r="AT189" s="17" t="s">
        <v>143</v>
      </c>
      <c r="AU189" s="17" t="s">
        <v>88</v>
      </c>
    </row>
    <row r="190" spans="1:51" s="14" customFormat="1" ht="12">
      <c r="A190" s="14"/>
      <c r="B190" s="251"/>
      <c r="C190" s="252"/>
      <c r="D190" s="234" t="s">
        <v>145</v>
      </c>
      <c r="E190" s="253" t="s">
        <v>1</v>
      </c>
      <c r="F190" s="254" t="s">
        <v>8</v>
      </c>
      <c r="G190" s="252"/>
      <c r="H190" s="255">
        <v>21</v>
      </c>
      <c r="I190" s="256"/>
      <c r="J190" s="256"/>
      <c r="K190" s="252"/>
      <c r="L190" s="252"/>
      <c r="M190" s="257"/>
      <c r="N190" s="258"/>
      <c r="O190" s="259"/>
      <c r="P190" s="259"/>
      <c r="Q190" s="259"/>
      <c r="R190" s="259"/>
      <c r="S190" s="259"/>
      <c r="T190" s="259"/>
      <c r="U190" s="259"/>
      <c r="V190" s="259"/>
      <c r="W190" s="259"/>
      <c r="X190" s="259"/>
      <c r="Y190" s="260"/>
      <c r="Z190" s="14"/>
      <c r="AA190" s="14"/>
      <c r="AB190" s="14"/>
      <c r="AC190" s="14"/>
      <c r="AD190" s="14"/>
      <c r="AE190" s="14"/>
      <c r="AT190" s="261" t="s">
        <v>145</v>
      </c>
      <c r="AU190" s="261" t="s">
        <v>88</v>
      </c>
      <c r="AV190" s="14" t="s">
        <v>88</v>
      </c>
      <c r="AW190" s="14" t="s">
        <v>5</v>
      </c>
      <c r="AX190" s="14" t="s">
        <v>86</v>
      </c>
      <c r="AY190" s="261" t="s">
        <v>132</v>
      </c>
    </row>
    <row r="191" spans="1:65" s="2" customFormat="1" ht="24.15" customHeight="1">
      <c r="A191" s="38"/>
      <c r="B191" s="39"/>
      <c r="C191" s="220" t="s">
        <v>413</v>
      </c>
      <c r="D191" s="220" t="s">
        <v>134</v>
      </c>
      <c r="E191" s="221" t="s">
        <v>553</v>
      </c>
      <c r="F191" s="222" t="s">
        <v>554</v>
      </c>
      <c r="G191" s="223" t="s">
        <v>304</v>
      </c>
      <c r="H191" s="224">
        <v>19</v>
      </c>
      <c r="I191" s="225"/>
      <c r="J191" s="225"/>
      <c r="K191" s="226">
        <f>ROUND(P191*H191,2)</f>
        <v>0</v>
      </c>
      <c r="L191" s="222" t="s">
        <v>138</v>
      </c>
      <c r="M191" s="44"/>
      <c r="N191" s="227" t="s">
        <v>1</v>
      </c>
      <c r="O191" s="228" t="s">
        <v>41</v>
      </c>
      <c r="P191" s="229">
        <f>I191+J191</f>
        <v>0</v>
      </c>
      <c r="Q191" s="229">
        <f>ROUND(I191*H191,2)</f>
        <v>0</v>
      </c>
      <c r="R191" s="229">
        <f>ROUND(J191*H191,2)</f>
        <v>0</v>
      </c>
      <c r="S191" s="91"/>
      <c r="T191" s="230">
        <f>S191*H191</f>
        <v>0</v>
      </c>
      <c r="U191" s="230">
        <v>0</v>
      </c>
      <c r="V191" s="230">
        <f>U191*H191</f>
        <v>0</v>
      </c>
      <c r="W191" s="230">
        <v>0</v>
      </c>
      <c r="X191" s="230">
        <f>W191*H191</f>
        <v>0</v>
      </c>
      <c r="Y191" s="231" t="s">
        <v>1</v>
      </c>
      <c r="Z191" s="38"/>
      <c r="AA191" s="38"/>
      <c r="AB191" s="38"/>
      <c r="AC191" s="38"/>
      <c r="AD191" s="38"/>
      <c r="AE191" s="38"/>
      <c r="AR191" s="232" t="s">
        <v>139</v>
      </c>
      <c r="AT191" s="232" t="s">
        <v>134</v>
      </c>
      <c r="AU191" s="232" t="s">
        <v>88</v>
      </c>
      <c r="AY191" s="17" t="s">
        <v>132</v>
      </c>
      <c r="BE191" s="233">
        <f>IF(O191="základní",K191,0)</f>
        <v>0</v>
      </c>
      <c r="BF191" s="233">
        <f>IF(O191="snížená",K191,0)</f>
        <v>0</v>
      </c>
      <c r="BG191" s="233">
        <f>IF(O191="zákl. přenesená",K191,0)</f>
        <v>0</v>
      </c>
      <c r="BH191" s="233">
        <f>IF(O191="sníž. přenesená",K191,0)</f>
        <v>0</v>
      </c>
      <c r="BI191" s="233">
        <f>IF(O191="nulová",K191,0)</f>
        <v>0</v>
      </c>
      <c r="BJ191" s="17" t="s">
        <v>86</v>
      </c>
      <c r="BK191" s="233">
        <f>ROUND(P191*H191,2)</f>
        <v>0</v>
      </c>
      <c r="BL191" s="17" t="s">
        <v>139</v>
      </c>
      <c r="BM191" s="232" t="s">
        <v>555</v>
      </c>
    </row>
    <row r="192" spans="1:47" s="2" customFormat="1" ht="12">
      <c r="A192" s="38"/>
      <c r="B192" s="39"/>
      <c r="C192" s="40"/>
      <c r="D192" s="234" t="s">
        <v>141</v>
      </c>
      <c r="E192" s="40"/>
      <c r="F192" s="235" t="s">
        <v>556</v>
      </c>
      <c r="G192" s="40"/>
      <c r="H192" s="40"/>
      <c r="I192" s="236"/>
      <c r="J192" s="236"/>
      <c r="K192" s="40"/>
      <c r="L192" s="40"/>
      <c r="M192" s="44"/>
      <c r="N192" s="237"/>
      <c r="O192" s="238"/>
      <c r="P192" s="91"/>
      <c r="Q192" s="91"/>
      <c r="R192" s="91"/>
      <c r="S192" s="91"/>
      <c r="T192" s="91"/>
      <c r="U192" s="91"/>
      <c r="V192" s="91"/>
      <c r="W192" s="91"/>
      <c r="X192" s="91"/>
      <c r="Y192" s="92"/>
      <c r="Z192" s="38"/>
      <c r="AA192" s="38"/>
      <c r="AB192" s="38"/>
      <c r="AC192" s="38"/>
      <c r="AD192" s="38"/>
      <c r="AE192" s="38"/>
      <c r="AT192" s="17" t="s">
        <v>141</v>
      </c>
      <c r="AU192" s="17" t="s">
        <v>88</v>
      </c>
    </row>
    <row r="193" spans="1:47" s="2" customFormat="1" ht="12">
      <c r="A193" s="38"/>
      <c r="B193" s="39"/>
      <c r="C193" s="40"/>
      <c r="D193" s="239" t="s">
        <v>143</v>
      </c>
      <c r="E193" s="40"/>
      <c r="F193" s="240" t="s">
        <v>557</v>
      </c>
      <c r="G193" s="40"/>
      <c r="H193" s="40"/>
      <c r="I193" s="236"/>
      <c r="J193" s="236"/>
      <c r="K193" s="40"/>
      <c r="L193" s="40"/>
      <c r="M193" s="44"/>
      <c r="N193" s="237"/>
      <c r="O193" s="238"/>
      <c r="P193" s="91"/>
      <c r="Q193" s="91"/>
      <c r="R193" s="91"/>
      <c r="S193" s="91"/>
      <c r="T193" s="91"/>
      <c r="U193" s="91"/>
      <c r="V193" s="91"/>
      <c r="W193" s="91"/>
      <c r="X193" s="91"/>
      <c r="Y193" s="92"/>
      <c r="Z193" s="38"/>
      <c r="AA193" s="38"/>
      <c r="AB193" s="38"/>
      <c r="AC193" s="38"/>
      <c r="AD193" s="38"/>
      <c r="AE193" s="38"/>
      <c r="AT193" s="17" t="s">
        <v>143</v>
      </c>
      <c r="AU193" s="17" t="s">
        <v>88</v>
      </c>
    </row>
    <row r="194" spans="1:51" s="14" customFormat="1" ht="12">
      <c r="A194" s="14"/>
      <c r="B194" s="251"/>
      <c r="C194" s="252"/>
      <c r="D194" s="234" t="s">
        <v>145</v>
      </c>
      <c r="E194" s="253" t="s">
        <v>1</v>
      </c>
      <c r="F194" s="254" t="s">
        <v>387</v>
      </c>
      <c r="G194" s="252"/>
      <c r="H194" s="255">
        <v>19</v>
      </c>
      <c r="I194" s="256"/>
      <c r="J194" s="256"/>
      <c r="K194" s="252"/>
      <c r="L194" s="252"/>
      <c r="M194" s="257"/>
      <c r="N194" s="258"/>
      <c r="O194" s="259"/>
      <c r="P194" s="259"/>
      <c r="Q194" s="259"/>
      <c r="R194" s="259"/>
      <c r="S194" s="259"/>
      <c r="T194" s="259"/>
      <c r="U194" s="259"/>
      <c r="V194" s="259"/>
      <c r="W194" s="259"/>
      <c r="X194" s="259"/>
      <c r="Y194" s="260"/>
      <c r="Z194" s="14"/>
      <c r="AA194" s="14"/>
      <c r="AB194" s="14"/>
      <c r="AC194" s="14"/>
      <c r="AD194" s="14"/>
      <c r="AE194" s="14"/>
      <c r="AT194" s="261" t="s">
        <v>145</v>
      </c>
      <c r="AU194" s="261" t="s">
        <v>88</v>
      </c>
      <c r="AV194" s="14" t="s">
        <v>88</v>
      </c>
      <c r="AW194" s="14" t="s">
        <v>5</v>
      </c>
      <c r="AX194" s="14" t="s">
        <v>86</v>
      </c>
      <c r="AY194" s="261" t="s">
        <v>132</v>
      </c>
    </row>
    <row r="195" spans="1:65" s="2" customFormat="1" ht="24.15" customHeight="1">
      <c r="A195" s="38"/>
      <c r="B195" s="39"/>
      <c r="C195" s="220" t="s">
        <v>424</v>
      </c>
      <c r="D195" s="220" t="s">
        <v>134</v>
      </c>
      <c r="E195" s="221" t="s">
        <v>558</v>
      </c>
      <c r="F195" s="222" t="s">
        <v>559</v>
      </c>
      <c r="G195" s="223" t="s">
        <v>304</v>
      </c>
      <c r="H195" s="224">
        <v>4</v>
      </c>
      <c r="I195" s="225"/>
      <c r="J195" s="225"/>
      <c r="K195" s="226">
        <f>ROUND(P195*H195,2)</f>
        <v>0</v>
      </c>
      <c r="L195" s="222" t="s">
        <v>138</v>
      </c>
      <c r="M195" s="44"/>
      <c r="N195" s="227" t="s">
        <v>1</v>
      </c>
      <c r="O195" s="228" t="s">
        <v>41</v>
      </c>
      <c r="P195" s="229">
        <f>I195+J195</f>
        <v>0</v>
      </c>
      <c r="Q195" s="229">
        <f>ROUND(I195*H195,2)</f>
        <v>0</v>
      </c>
      <c r="R195" s="229">
        <f>ROUND(J195*H195,2)</f>
        <v>0</v>
      </c>
      <c r="S195" s="91"/>
      <c r="T195" s="230">
        <f>S195*H195</f>
        <v>0</v>
      </c>
      <c r="U195" s="230">
        <v>0</v>
      </c>
      <c r="V195" s="230">
        <f>U195*H195</f>
        <v>0</v>
      </c>
      <c r="W195" s="230">
        <v>0</v>
      </c>
      <c r="X195" s="230">
        <f>W195*H195</f>
        <v>0</v>
      </c>
      <c r="Y195" s="231" t="s">
        <v>1</v>
      </c>
      <c r="Z195" s="38"/>
      <c r="AA195" s="38"/>
      <c r="AB195" s="38"/>
      <c r="AC195" s="38"/>
      <c r="AD195" s="38"/>
      <c r="AE195" s="38"/>
      <c r="AR195" s="232" t="s">
        <v>139</v>
      </c>
      <c r="AT195" s="232" t="s">
        <v>134</v>
      </c>
      <c r="AU195" s="232" t="s">
        <v>88</v>
      </c>
      <c r="AY195" s="17" t="s">
        <v>132</v>
      </c>
      <c r="BE195" s="233">
        <f>IF(O195="základní",K195,0)</f>
        <v>0</v>
      </c>
      <c r="BF195" s="233">
        <f>IF(O195="snížená",K195,0)</f>
        <v>0</v>
      </c>
      <c r="BG195" s="233">
        <f>IF(O195="zákl. přenesená",K195,0)</f>
        <v>0</v>
      </c>
      <c r="BH195" s="233">
        <f>IF(O195="sníž. přenesená",K195,0)</f>
        <v>0</v>
      </c>
      <c r="BI195" s="233">
        <f>IF(O195="nulová",K195,0)</f>
        <v>0</v>
      </c>
      <c r="BJ195" s="17" t="s">
        <v>86</v>
      </c>
      <c r="BK195" s="233">
        <f>ROUND(P195*H195,2)</f>
        <v>0</v>
      </c>
      <c r="BL195" s="17" t="s">
        <v>139</v>
      </c>
      <c r="BM195" s="232" t="s">
        <v>560</v>
      </c>
    </row>
    <row r="196" spans="1:47" s="2" customFormat="1" ht="12">
      <c r="A196" s="38"/>
      <c r="B196" s="39"/>
      <c r="C196" s="40"/>
      <c r="D196" s="234" t="s">
        <v>141</v>
      </c>
      <c r="E196" s="40"/>
      <c r="F196" s="235" t="s">
        <v>561</v>
      </c>
      <c r="G196" s="40"/>
      <c r="H196" s="40"/>
      <c r="I196" s="236"/>
      <c r="J196" s="236"/>
      <c r="K196" s="40"/>
      <c r="L196" s="40"/>
      <c r="M196" s="44"/>
      <c r="N196" s="237"/>
      <c r="O196" s="238"/>
      <c r="P196" s="91"/>
      <c r="Q196" s="91"/>
      <c r="R196" s="91"/>
      <c r="S196" s="91"/>
      <c r="T196" s="91"/>
      <c r="U196" s="91"/>
      <c r="V196" s="91"/>
      <c r="W196" s="91"/>
      <c r="X196" s="91"/>
      <c r="Y196" s="92"/>
      <c r="Z196" s="38"/>
      <c r="AA196" s="38"/>
      <c r="AB196" s="38"/>
      <c r="AC196" s="38"/>
      <c r="AD196" s="38"/>
      <c r="AE196" s="38"/>
      <c r="AT196" s="17" t="s">
        <v>141</v>
      </c>
      <c r="AU196" s="17" t="s">
        <v>88</v>
      </c>
    </row>
    <row r="197" spans="1:47" s="2" customFormat="1" ht="12">
      <c r="A197" s="38"/>
      <c r="B197" s="39"/>
      <c r="C197" s="40"/>
      <c r="D197" s="239" t="s">
        <v>143</v>
      </c>
      <c r="E197" s="40"/>
      <c r="F197" s="240" t="s">
        <v>562</v>
      </c>
      <c r="G197" s="40"/>
      <c r="H197" s="40"/>
      <c r="I197" s="236"/>
      <c r="J197" s="236"/>
      <c r="K197" s="40"/>
      <c r="L197" s="40"/>
      <c r="M197" s="44"/>
      <c r="N197" s="237"/>
      <c r="O197" s="238"/>
      <c r="P197" s="91"/>
      <c r="Q197" s="91"/>
      <c r="R197" s="91"/>
      <c r="S197" s="91"/>
      <c r="T197" s="91"/>
      <c r="U197" s="91"/>
      <c r="V197" s="91"/>
      <c r="W197" s="91"/>
      <c r="X197" s="91"/>
      <c r="Y197" s="92"/>
      <c r="Z197" s="38"/>
      <c r="AA197" s="38"/>
      <c r="AB197" s="38"/>
      <c r="AC197" s="38"/>
      <c r="AD197" s="38"/>
      <c r="AE197" s="38"/>
      <c r="AT197" s="17" t="s">
        <v>143</v>
      </c>
      <c r="AU197" s="17" t="s">
        <v>88</v>
      </c>
    </row>
    <row r="198" spans="1:65" s="2" customFormat="1" ht="24.15" customHeight="1">
      <c r="A198" s="38"/>
      <c r="B198" s="39"/>
      <c r="C198" s="220" t="s">
        <v>432</v>
      </c>
      <c r="D198" s="220" t="s">
        <v>134</v>
      </c>
      <c r="E198" s="221" t="s">
        <v>563</v>
      </c>
      <c r="F198" s="222" t="s">
        <v>564</v>
      </c>
      <c r="G198" s="223" t="s">
        <v>304</v>
      </c>
      <c r="H198" s="224">
        <v>1</v>
      </c>
      <c r="I198" s="225"/>
      <c r="J198" s="225"/>
      <c r="K198" s="226">
        <f>ROUND(P198*H198,2)</f>
        <v>0</v>
      </c>
      <c r="L198" s="222" t="s">
        <v>138</v>
      </c>
      <c r="M198" s="44"/>
      <c r="N198" s="227" t="s">
        <v>1</v>
      </c>
      <c r="O198" s="228" t="s">
        <v>41</v>
      </c>
      <c r="P198" s="229">
        <f>I198+J198</f>
        <v>0</v>
      </c>
      <c r="Q198" s="229">
        <f>ROUND(I198*H198,2)</f>
        <v>0</v>
      </c>
      <c r="R198" s="229">
        <f>ROUND(J198*H198,2)</f>
        <v>0</v>
      </c>
      <c r="S198" s="91"/>
      <c r="T198" s="230">
        <f>S198*H198</f>
        <v>0</v>
      </c>
      <c r="U198" s="230">
        <v>0</v>
      </c>
      <c r="V198" s="230">
        <f>U198*H198</f>
        <v>0</v>
      </c>
      <c r="W198" s="230">
        <v>0</v>
      </c>
      <c r="X198" s="230">
        <f>W198*H198</f>
        <v>0</v>
      </c>
      <c r="Y198" s="231" t="s">
        <v>1</v>
      </c>
      <c r="Z198" s="38"/>
      <c r="AA198" s="38"/>
      <c r="AB198" s="38"/>
      <c r="AC198" s="38"/>
      <c r="AD198" s="38"/>
      <c r="AE198" s="38"/>
      <c r="AR198" s="232" t="s">
        <v>139</v>
      </c>
      <c r="AT198" s="232" t="s">
        <v>134</v>
      </c>
      <c r="AU198" s="232" t="s">
        <v>88</v>
      </c>
      <c r="AY198" s="17" t="s">
        <v>132</v>
      </c>
      <c r="BE198" s="233">
        <f>IF(O198="základní",K198,0)</f>
        <v>0</v>
      </c>
      <c r="BF198" s="233">
        <f>IF(O198="snížená",K198,0)</f>
        <v>0</v>
      </c>
      <c r="BG198" s="233">
        <f>IF(O198="zákl. přenesená",K198,0)</f>
        <v>0</v>
      </c>
      <c r="BH198" s="233">
        <f>IF(O198="sníž. přenesená",K198,0)</f>
        <v>0</v>
      </c>
      <c r="BI198" s="233">
        <f>IF(O198="nulová",K198,0)</f>
        <v>0</v>
      </c>
      <c r="BJ198" s="17" t="s">
        <v>86</v>
      </c>
      <c r="BK198" s="233">
        <f>ROUND(P198*H198,2)</f>
        <v>0</v>
      </c>
      <c r="BL198" s="17" t="s">
        <v>139</v>
      </c>
      <c r="BM198" s="232" t="s">
        <v>565</v>
      </c>
    </row>
    <row r="199" spans="1:47" s="2" customFormat="1" ht="12">
      <c r="A199" s="38"/>
      <c r="B199" s="39"/>
      <c r="C199" s="40"/>
      <c r="D199" s="234" t="s">
        <v>141</v>
      </c>
      <c r="E199" s="40"/>
      <c r="F199" s="235" t="s">
        <v>566</v>
      </c>
      <c r="G199" s="40"/>
      <c r="H199" s="40"/>
      <c r="I199" s="236"/>
      <c r="J199" s="236"/>
      <c r="K199" s="40"/>
      <c r="L199" s="40"/>
      <c r="M199" s="44"/>
      <c r="N199" s="237"/>
      <c r="O199" s="238"/>
      <c r="P199" s="91"/>
      <c r="Q199" s="91"/>
      <c r="R199" s="91"/>
      <c r="S199" s="91"/>
      <c r="T199" s="91"/>
      <c r="U199" s="91"/>
      <c r="V199" s="91"/>
      <c r="W199" s="91"/>
      <c r="X199" s="91"/>
      <c r="Y199" s="92"/>
      <c r="Z199" s="38"/>
      <c r="AA199" s="38"/>
      <c r="AB199" s="38"/>
      <c r="AC199" s="38"/>
      <c r="AD199" s="38"/>
      <c r="AE199" s="38"/>
      <c r="AT199" s="17" t="s">
        <v>141</v>
      </c>
      <c r="AU199" s="17" t="s">
        <v>88</v>
      </c>
    </row>
    <row r="200" spans="1:47" s="2" customFormat="1" ht="12">
      <c r="A200" s="38"/>
      <c r="B200" s="39"/>
      <c r="C200" s="40"/>
      <c r="D200" s="239" t="s">
        <v>143</v>
      </c>
      <c r="E200" s="40"/>
      <c r="F200" s="240" t="s">
        <v>567</v>
      </c>
      <c r="G200" s="40"/>
      <c r="H200" s="40"/>
      <c r="I200" s="236"/>
      <c r="J200" s="236"/>
      <c r="K200" s="40"/>
      <c r="L200" s="40"/>
      <c r="M200" s="44"/>
      <c r="N200" s="237"/>
      <c r="O200" s="238"/>
      <c r="P200" s="91"/>
      <c r="Q200" s="91"/>
      <c r="R200" s="91"/>
      <c r="S200" s="91"/>
      <c r="T200" s="91"/>
      <c r="U200" s="91"/>
      <c r="V200" s="91"/>
      <c r="W200" s="91"/>
      <c r="X200" s="91"/>
      <c r="Y200" s="92"/>
      <c r="Z200" s="38"/>
      <c r="AA200" s="38"/>
      <c r="AB200" s="38"/>
      <c r="AC200" s="38"/>
      <c r="AD200" s="38"/>
      <c r="AE200" s="38"/>
      <c r="AT200" s="17" t="s">
        <v>143</v>
      </c>
      <c r="AU200" s="17" t="s">
        <v>88</v>
      </c>
    </row>
    <row r="201" spans="1:65" s="2" customFormat="1" ht="24.15" customHeight="1">
      <c r="A201" s="38"/>
      <c r="B201" s="39"/>
      <c r="C201" s="220" t="s">
        <v>436</v>
      </c>
      <c r="D201" s="220" t="s">
        <v>134</v>
      </c>
      <c r="E201" s="221" t="s">
        <v>568</v>
      </c>
      <c r="F201" s="222" t="s">
        <v>569</v>
      </c>
      <c r="G201" s="223" t="s">
        <v>304</v>
      </c>
      <c r="H201" s="224">
        <v>1</v>
      </c>
      <c r="I201" s="225"/>
      <c r="J201" s="225"/>
      <c r="K201" s="226">
        <f>ROUND(P201*H201,2)</f>
        <v>0</v>
      </c>
      <c r="L201" s="222" t="s">
        <v>138</v>
      </c>
      <c r="M201" s="44"/>
      <c r="N201" s="227" t="s">
        <v>1</v>
      </c>
      <c r="O201" s="228" t="s">
        <v>41</v>
      </c>
      <c r="P201" s="229">
        <f>I201+J201</f>
        <v>0</v>
      </c>
      <c r="Q201" s="229">
        <f>ROUND(I201*H201,2)</f>
        <v>0</v>
      </c>
      <c r="R201" s="229">
        <f>ROUND(J201*H201,2)</f>
        <v>0</v>
      </c>
      <c r="S201" s="91"/>
      <c r="T201" s="230">
        <f>S201*H201</f>
        <v>0</v>
      </c>
      <c r="U201" s="230">
        <v>0</v>
      </c>
      <c r="V201" s="230">
        <f>U201*H201</f>
        <v>0</v>
      </c>
      <c r="W201" s="230">
        <v>0</v>
      </c>
      <c r="X201" s="230">
        <f>W201*H201</f>
        <v>0</v>
      </c>
      <c r="Y201" s="231" t="s">
        <v>1</v>
      </c>
      <c r="Z201" s="38"/>
      <c r="AA201" s="38"/>
      <c r="AB201" s="38"/>
      <c r="AC201" s="38"/>
      <c r="AD201" s="38"/>
      <c r="AE201" s="38"/>
      <c r="AR201" s="232" t="s">
        <v>139</v>
      </c>
      <c r="AT201" s="232" t="s">
        <v>134</v>
      </c>
      <c r="AU201" s="232" t="s">
        <v>88</v>
      </c>
      <c r="AY201" s="17" t="s">
        <v>132</v>
      </c>
      <c r="BE201" s="233">
        <f>IF(O201="základní",K201,0)</f>
        <v>0</v>
      </c>
      <c r="BF201" s="233">
        <f>IF(O201="snížená",K201,0)</f>
        <v>0</v>
      </c>
      <c r="BG201" s="233">
        <f>IF(O201="zákl. přenesená",K201,0)</f>
        <v>0</v>
      </c>
      <c r="BH201" s="233">
        <f>IF(O201="sníž. přenesená",K201,0)</f>
        <v>0</v>
      </c>
      <c r="BI201" s="233">
        <f>IF(O201="nulová",K201,0)</f>
        <v>0</v>
      </c>
      <c r="BJ201" s="17" t="s">
        <v>86</v>
      </c>
      <c r="BK201" s="233">
        <f>ROUND(P201*H201,2)</f>
        <v>0</v>
      </c>
      <c r="BL201" s="17" t="s">
        <v>139</v>
      </c>
      <c r="BM201" s="232" t="s">
        <v>570</v>
      </c>
    </row>
    <row r="202" spans="1:47" s="2" customFormat="1" ht="12">
      <c r="A202" s="38"/>
      <c r="B202" s="39"/>
      <c r="C202" s="40"/>
      <c r="D202" s="234" t="s">
        <v>141</v>
      </c>
      <c r="E202" s="40"/>
      <c r="F202" s="235" t="s">
        <v>571</v>
      </c>
      <c r="G202" s="40"/>
      <c r="H202" s="40"/>
      <c r="I202" s="236"/>
      <c r="J202" s="236"/>
      <c r="K202" s="40"/>
      <c r="L202" s="40"/>
      <c r="M202" s="44"/>
      <c r="N202" s="237"/>
      <c r="O202" s="238"/>
      <c r="P202" s="91"/>
      <c r="Q202" s="91"/>
      <c r="R202" s="91"/>
      <c r="S202" s="91"/>
      <c r="T202" s="91"/>
      <c r="U202" s="91"/>
      <c r="V202" s="91"/>
      <c r="W202" s="91"/>
      <c r="X202" s="91"/>
      <c r="Y202" s="92"/>
      <c r="Z202" s="38"/>
      <c r="AA202" s="38"/>
      <c r="AB202" s="38"/>
      <c r="AC202" s="38"/>
      <c r="AD202" s="38"/>
      <c r="AE202" s="38"/>
      <c r="AT202" s="17" t="s">
        <v>141</v>
      </c>
      <c r="AU202" s="17" t="s">
        <v>88</v>
      </c>
    </row>
    <row r="203" spans="1:47" s="2" customFormat="1" ht="12">
      <c r="A203" s="38"/>
      <c r="B203" s="39"/>
      <c r="C203" s="40"/>
      <c r="D203" s="239" t="s">
        <v>143</v>
      </c>
      <c r="E203" s="40"/>
      <c r="F203" s="240" t="s">
        <v>572</v>
      </c>
      <c r="G203" s="40"/>
      <c r="H203" s="40"/>
      <c r="I203" s="236"/>
      <c r="J203" s="236"/>
      <c r="K203" s="40"/>
      <c r="L203" s="40"/>
      <c r="M203" s="44"/>
      <c r="N203" s="237"/>
      <c r="O203" s="238"/>
      <c r="P203" s="91"/>
      <c r="Q203" s="91"/>
      <c r="R203" s="91"/>
      <c r="S203" s="91"/>
      <c r="T203" s="91"/>
      <c r="U203" s="91"/>
      <c r="V203" s="91"/>
      <c r="W203" s="91"/>
      <c r="X203" s="91"/>
      <c r="Y203" s="92"/>
      <c r="Z203" s="38"/>
      <c r="AA203" s="38"/>
      <c r="AB203" s="38"/>
      <c r="AC203" s="38"/>
      <c r="AD203" s="38"/>
      <c r="AE203" s="38"/>
      <c r="AT203" s="17" t="s">
        <v>143</v>
      </c>
      <c r="AU203" s="17" t="s">
        <v>88</v>
      </c>
    </row>
    <row r="204" spans="1:65" s="2" customFormat="1" ht="24.15" customHeight="1">
      <c r="A204" s="38"/>
      <c r="B204" s="39"/>
      <c r="C204" s="220" t="s">
        <v>373</v>
      </c>
      <c r="D204" s="220" t="s">
        <v>134</v>
      </c>
      <c r="E204" s="221" t="s">
        <v>573</v>
      </c>
      <c r="F204" s="222" t="s">
        <v>574</v>
      </c>
      <c r="G204" s="223" t="s">
        <v>304</v>
      </c>
      <c r="H204" s="224">
        <v>1</v>
      </c>
      <c r="I204" s="225"/>
      <c r="J204" s="225"/>
      <c r="K204" s="226">
        <f>ROUND(P204*H204,2)</f>
        <v>0</v>
      </c>
      <c r="L204" s="222" t="s">
        <v>138</v>
      </c>
      <c r="M204" s="44"/>
      <c r="N204" s="227" t="s">
        <v>1</v>
      </c>
      <c r="O204" s="228" t="s">
        <v>41</v>
      </c>
      <c r="P204" s="229">
        <f>I204+J204</f>
        <v>0</v>
      </c>
      <c r="Q204" s="229">
        <f>ROUND(I204*H204,2)</f>
        <v>0</v>
      </c>
      <c r="R204" s="229">
        <f>ROUND(J204*H204,2)</f>
        <v>0</v>
      </c>
      <c r="S204" s="91"/>
      <c r="T204" s="230">
        <f>S204*H204</f>
        <v>0</v>
      </c>
      <c r="U204" s="230">
        <v>0</v>
      </c>
      <c r="V204" s="230">
        <f>U204*H204</f>
        <v>0</v>
      </c>
      <c r="W204" s="230">
        <v>0</v>
      </c>
      <c r="X204" s="230">
        <f>W204*H204</f>
        <v>0</v>
      </c>
      <c r="Y204" s="231" t="s">
        <v>1</v>
      </c>
      <c r="Z204" s="38"/>
      <c r="AA204" s="38"/>
      <c r="AB204" s="38"/>
      <c r="AC204" s="38"/>
      <c r="AD204" s="38"/>
      <c r="AE204" s="38"/>
      <c r="AR204" s="232" t="s">
        <v>139</v>
      </c>
      <c r="AT204" s="232" t="s">
        <v>134</v>
      </c>
      <c r="AU204" s="232" t="s">
        <v>88</v>
      </c>
      <c r="AY204" s="17" t="s">
        <v>132</v>
      </c>
      <c r="BE204" s="233">
        <f>IF(O204="základní",K204,0)</f>
        <v>0</v>
      </c>
      <c r="BF204" s="233">
        <f>IF(O204="snížená",K204,0)</f>
        <v>0</v>
      </c>
      <c r="BG204" s="233">
        <f>IF(O204="zákl. přenesená",K204,0)</f>
        <v>0</v>
      </c>
      <c r="BH204" s="233">
        <f>IF(O204="sníž. přenesená",K204,0)</f>
        <v>0</v>
      </c>
      <c r="BI204" s="233">
        <f>IF(O204="nulová",K204,0)</f>
        <v>0</v>
      </c>
      <c r="BJ204" s="17" t="s">
        <v>86</v>
      </c>
      <c r="BK204" s="233">
        <f>ROUND(P204*H204,2)</f>
        <v>0</v>
      </c>
      <c r="BL204" s="17" t="s">
        <v>139</v>
      </c>
      <c r="BM204" s="232" t="s">
        <v>575</v>
      </c>
    </row>
    <row r="205" spans="1:47" s="2" customFormat="1" ht="12">
      <c r="A205" s="38"/>
      <c r="B205" s="39"/>
      <c r="C205" s="40"/>
      <c r="D205" s="234" t="s">
        <v>141</v>
      </c>
      <c r="E205" s="40"/>
      <c r="F205" s="235" t="s">
        <v>576</v>
      </c>
      <c r="G205" s="40"/>
      <c r="H205" s="40"/>
      <c r="I205" s="236"/>
      <c r="J205" s="236"/>
      <c r="K205" s="40"/>
      <c r="L205" s="40"/>
      <c r="M205" s="44"/>
      <c r="N205" s="237"/>
      <c r="O205" s="238"/>
      <c r="P205" s="91"/>
      <c r="Q205" s="91"/>
      <c r="R205" s="91"/>
      <c r="S205" s="91"/>
      <c r="T205" s="91"/>
      <c r="U205" s="91"/>
      <c r="V205" s="91"/>
      <c r="W205" s="91"/>
      <c r="X205" s="91"/>
      <c r="Y205" s="92"/>
      <c r="Z205" s="38"/>
      <c r="AA205" s="38"/>
      <c r="AB205" s="38"/>
      <c r="AC205" s="38"/>
      <c r="AD205" s="38"/>
      <c r="AE205" s="38"/>
      <c r="AT205" s="17" t="s">
        <v>141</v>
      </c>
      <c r="AU205" s="17" t="s">
        <v>88</v>
      </c>
    </row>
    <row r="206" spans="1:47" s="2" customFormat="1" ht="12">
      <c r="A206" s="38"/>
      <c r="B206" s="39"/>
      <c r="C206" s="40"/>
      <c r="D206" s="239" t="s">
        <v>143</v>
      </c>
      <c r="E206" s="40"/>
      <c r="F206" s="240" t="s">
        <v>577</v>
      </c>
      <c r="G206" s="40"/>
      <c r="H206" s="40"/>
      <c r="I206" s="236"/>
      <c r="J206" s="236"/>
      <c r="K206" s="40"/>
      <c r="L206" s="40"/>
      <c r="M206" s="44"/>
      <c r="N206" s="237"/>
      <c r="O206" s="238"/>
      <c r="P206" s="91"/>
      <c r="Q206" s="91"/>
      <c r="R206" s="91"/>
      <c r="S206" s="91"/>
      <c r="T206" s="91"/>
      <c r="U206" s="91"/>
      <c r="V206" s="91"/>
      <c r="W206" s="91"/>
      <c r="X206" s="91"/>
      <c r="Y206" s="92"/>
      <c r="Z206" s="38"/>
      <c r="AA206" s="38"/>
      <c r="AB206" s="38"/>
      <c r="AC206" s="38"/>
      <c r="AD206" s="38"/>
      <c r="AE206" s="38"/>
      <c r="AT206" s="17" t="s">
        <v>143</v>
      </c>
      <c r="AU206" s="17" t="s">
        <v>88</v>
      </c>
    </row>
    <row r="207" spans="1:65" s="2" customFormat="1" ht="24.15" customHeight="1">
      <c r="A207" s="38"/>
      <c r="B207" s="39"/>
      <c r="C207" s="220" t="s">
        <v>578</v>
      </c>
      <c r="D207" s="220" t="s">
        <v>134</v>
      </c>
      <c r="E207" s="221" t="s">
        <v>579</v>
      </c>
      <c r="F207" s="222" t="s">
        <v>580</v>
      </c>
      <c r="G207" s="223" t="s">
        <v>304</v>
      </c>
      <c r="H207" s="224">
        <v>1</v>
      </c>
      <c r="I207" s="225"/>
      <c r="J207" s="225"/>
      <c r="K207" s="226">
        <f>ROUND(P207*H207,2)</f>
        <v>0</v>
      </c>
      <c r="L207" s="222" t="s">
        <v>138</v>
      </c>
      <c r="M207" s="44"/>
      <c r="N207" s="227" t="s">
        <v>1</v>
      </c>
      <c r="O207" s="228" t="s">
        <v>41</v>
      </c>
      <c r="P207" s="229">
        <f>I207+J207</f>
        <v>0</v>
      </c>
      <c r="Q207" s="229">
        <f>ROUND(I207*H207,2)</f>
        <v>0</v>
      </c>
      <c r="R207" s="229">
        <f>ROUND(J207*H207,2)</f>
        <v>0</v>
      </c>
      <c r="S207" s="91"/>
      <c r="T207" s="230">
        <f>S207*H207</f>
        <v>0</v>
      </c>
      <c r="U207" s="230">
        <v>0</v>
      </c>
      <c r="V207" s="230">
        <f>U207*H207</f>
        <v>0</v>
      </c>
      <c r="W207" s="230">
        <v>0</v>
      </c>
      <c r="X207" s="230">
        <f>W207*H207</f>
        <v>0</v>
      </c>
      <c r="Y207" s="231" t="s">
        <v>1</v>
      </c>
      <c r="Z207" s="38"/>
      <c r="AA207" s="38"/>
      <c r="AB207" s="38"/>
      <c r="AC207" s="38"/>
      <c r="AD207" s="38"/>
      <c r="AE207" s="38"/>
      <c r="AR207" s="232" t="s">
        <v>139</v>
      </c>
      <c r="AT207" s="232" t="s">
        <v>134</v>
      </c>
      <c r="AU207" s="232" t="s">
        <v>88</v>
      </c>
      <c r="AY207" s="17" t="s">
        <v>132</v>
      </c>
      <c r="BE207" s="233">
        <f>IF(O207="základní",K207,0)</f>
        <v>0</v>
      </c>
      <c r="BF207" s="233">
        <f>IF(O207="snížená",K207,0)</f>
        <v>0</v>
      </c>
      <c r="BG207" s="233">
        <f>IF(O207="zákl. přenesená",K207,0)</f>
        <v>0</v>
      </c>
      <c r="BH207" s="233">
        <f>IF(O207="sníž. přenesená",K207,0)</f>
        <v>0</v>
      </c>
      <c r="BI207" s="233">
        <f>IF(O207="nulová",K207,0)</f>
        <v>0</v>
      </c>
      <c r="BJ207" s="17" t="s">
        <v>86</v>
      </c>
      <c r="BK207" s="233">
        <f>ROUND(P207*H207,2)</f>
        <v>0</v>
      </c>
      <c r="BL207" s="17" t="s">
        <v>139</v>
      </c>
      <c r="BM207" s="232" t="s">
        <v>581</v>
      </c>
    </row>
    <row r="208" spans="1:47" s="2" customFormat="1" ht="12">
      <c r="A208" s="38"/>
      <c r="B208" s="39"/>
      <c r="C208" s="40"/>
      <c r="D208" s="234" t="s">
        <v>141</v>
      </c>
      <c r="E208" s="40"/>
      <c r="F208" s="235" t="s">
        <v>582</v>
      </c>
      <c r="G208" s="40"/>
      <c r="H208" s="40"/>
      <c r="I208" s="236"/>
      <c r="J208" s="236"/>
      <c r="K208" s="40"/>
      <c r="L208" s="40"/>
      <c r="M208" s="44"/>
      <c r="N208" s="237"/>
      <c r="O208" s="238"/>
      <c r="P208" s="91"/>
      <c r="Q208" s="91"/>
      <c r="R208" s="91"/>
      <c r="S208" s="91"/>
      <c r="T208" s="91"/>
      <c r="U208" s="91"/>
      <c r="V208" s="91"/>
      <c r="W208" s="91"/>
      <c r="X208" s="91"/>
      <c r="Y208" s="92"/>
      <c r="Z208" s="38"/>
      <c r="AA208" s="38"/>
      <c r="AB208" s="38"/>
      <c r="AC208" s="38"/>
      <c r="AD208" s="38"/>
      <c r="AE208" s="38"/>
      <c r="AT208" s="17" t="s">
        <v>141</v>
      </c>
      <c r="AU208" s="17" t="s">
        <v>88</v>
      </c>
    </row>
    <row r="209" spans="1:47" s="2" customFormat="1" ht="12">
      <c r="A209" s="38"/>
      <c r="B209" s="39"/>
      <c r="C209" s="40"/>
      <c r="D209" s="239" t="s">
        <v>143</v>
      </c>
      <c r="E209" s="40"/>
      <c r="F209" s="240" t="s">
        <v>583</v>
      </c>
      <c r="G209" s="40"/>
      <c r="H209" s="40"/>
      <c r="I209" s="236"/>
      <c r="J209" s="236"/>
      <c r="K209" s="40"/>
      <c r="L209" s="40"/>
      <c r="M209" s="44"/>
      <c r="N209" s="237"/>
      <c r="O209" s="238"/>
      <c r="P209" s="91"/>
      <c r="Q209" s="91"/>
      <c r="R209" s="91"/>
      <c r="S209" s="91"/>
      <c r="T209" s="91"/>
      <c r="U209" s="91"/>
      <c r="V209" s="91"/>
      <c r="W209" s="91"/>
      <c r="X209" s="91"/>
      <c r="Y209" s="92"/>
      <c r="Z209" s="38"/>
      <c r="AA209" s="38"/>
      <c r="AB209" s="38"/>
      <c r="AC209" s="38"/>
      <c r="AD209" s="38"/>
      <c r="AE209" s="38"/>
      <c r="AT209" s="17" t="s">
        <v>143</v>
      </c>
      <c r="AU209" s="17" t="s">
        <v>88</v>
      </c>
    </row>
    <row r="210" spans="1:65" s="2" customFormat="1" ht="24.15" customHeight="1">
      <c r="A210" s="38"/>
      <c r="B210" s="39"/>
      <c r="C210" s="220" t="s">
        <v>584</v>
      </c>
      <c r="D210" s="220" t="s">
        <v>134</v>
      </c>
      <c r="E210" s="221" t="s">
        <v>585</v>
      </c>
      <c r="F210" s="222" t="s">
        <v>586</v>
      </c>
      <c r="G210" s="223" t="s">
        <v>304</v>
      </c>
      <c r="H210" s="224">
        <v>1</v>
      </c>
      <c r="I210" s="225"/>
      <c r="J210" s="225"/>
      <c r="K210" s="226">
        <f>ROUND(P210*H210,2)</f>
        <v>0</v>
      </c>
      <c r="L210" s="222" t="s">
        <v>138</v>
      </c>
      <c r="M210" s="44"/>
      <c r="N210" s="227" t="s">
        <v>1</v>
      </c>
      <c r="O210" s="228" t="s">
        <v>41</v>
      </c>
      <c r="P210" s="229">
        <f>I210+J210</f>
        <v>0</v>
      </c>
      <c r="Q210" s="229">
        <f>ROUND(I210*H210,2)</f>
        <v>0</v>
      </c>
      <c r="R210" s="229">
        <f>ROUND(J210*H210,2)</f>
        <v>0</v>
      </c>
      <c r="S210" s="91"/>
      <c r="T210" s="230">
        <f>S210*H210</f>
        <v>0</v>
      </c>
      <c r="U210" s="230">
        <v>0</v>
      </c>
      <c r="V210" s="230">
        <f>U210*H210</f>
        <v>0</v>
      </c>
      <c r="W210" s="230">
        <v>0</v>
      </c>
      <c r="X210" s="230">
        <f>W210*H210</f>
        <v>0</v>
      </c>
      <c r="Y210" s="231" t="s">
        <v>1</v>
      </c>
      <c r="Z210" s="38"/>
      <c r="AA210" s="38"/>
      <c r="AB210" s="38"/>
      <c r="AC210" s="38"/>
      <c r="AD210" s="38"/>
      <c r="AE210" s="38"/>
      <c r="AR210" s="232" t="s">
        <v>139</v>
      </c>
      <c r="AT210" s="232" t="s">
        <v>134</v>
      </c>
      <c r="AU210" s="232" t="s">
        <v>88</v>
      </c>
      <c r="AY210" s="17" t="s">
        <v>132</v>
      </c>
      <c r="BE210" s="233">
        <f>IF(O210="základní",K210,0)</f>
        <v>0</v>
      </c>
      <c r="BF210" s="233">
        <f>IF(O210="snížená",K210,0)</f>
        <v>0</v>
      </c>
      <c r="BG210" s="233">
        <f>IF(O210="zákl. přenesená",K210,0)</f>
        <v>0</v>
      </c>
      <c r="BH210" s="233">
        <f>IF(O210="sníž. přenesená",K210,0)</f>
        <v>0</v>
      </c>
      <c r="BI210" s="233">
        <f>IF(O210="nulová",K210,0)</f>
        <v>0</v>
      </c>
      <c r="BJ210" s="17" t="s">
        <v>86</v>
      </c>
      <c r="BK210" s="233">
        <f>ROUND(P210*H210,2)</f>
        <v>0</v>
      </c>
      <c r="BL210" s="17" t="s">
        <v>139</v>
      </c>
      <c r="BM210" s="232" t="s">
        <v>587</v>
      </c>
    </row>
    <row r="211" spans="1:47" s="2" customFormat="1" ht="12">
      <c r="A211" s="38"/>
      <c r="B211" s="39"/>
      <c r="C211" s="40"/>
      <c r="D211" s="234" t="s">
        <v>141</v>
      </c>
      <c r="E211" s="40"/>
      <c r="F211" s="235" t="s">
        <v>588</v>
      </c>
      <c r="G211" s="40"/>
      <c r="H211" s="40"/>
      <c r="I211" s="236"/>
      <c r="J211" s="236"/>
      <c r="K211" s="40"/>
      <c r="L211" s="40"/>
      <c r="M211" s="44"/>
      <c r="N211" s="237"/>
      <c r="O211" s="238"/>
      <c r="P211" s="91"/>
      <c r="Q211" s="91"/>
      <c r="R211" s="91"/>
      <c r="S211" s="91"/>
      <c r="T211" s="91"/>
      <c r="U211" s="91"/>
      <c r="V211" s="91"/>
      <c r="W211" s="91"/>
      <c r="X211" s="91"/>
      <c r="Y211" s="92"/>
      <c r="Z211" s="38"/>
      <c r="AA211" s="38"/>
      <c r="AB211" s="38"/>
      <c r="AC211" s="38"/>
      <c r="AD211" s="38"/>
      <c r="AE211" s="38"/>
      <c r="AT211" s="17" t="s">
        <v>141</v>
      </c>
      <c r="AU211" s="17" t="s">
        <v>88</v>
      </c>
    </row>
    <row r="212" spans="1:47" s="2" customFormat="1" ht="12">
      <c r="A212" s="38"/>
      <c r="B212" s="39"/>
      <c r="C212" s="40"/>
      <c r="D212" s="239" t="s">
        <v>143</v>
      </c>
      <c r="E212" s="40"/>
      <c r="F212" s="240" t="s">
        <v>589</v>
      </c>
      <c r="G212" s="40"/>
      <c r="H212" s="40"/>
      <c r="I212" s="236"/>
      <c r="J212" s="236"/>
      <c r="K212" s="40"/>
      <c r="L212" s="40"/>
      <c r="M212" s="44"/>
      <c r="N212" s="237"/>
      <c r="O212" s="238"/>
      <c r="P212" s="91"/>
      <c r="Q212" s="91"/>
      <c r="R212" s="91"/>
      <c r="S212" s="91"/>
      <c r="T212" s="91"/>
      <c r="U212" s="91"/>
      <c r="V212" s="91"/>
      <c r="W212" s="91"/>
      <c r="X212" s="91"/>
      <c r="Y212" s="92"/>
      <c r="Z212" s="38"/>
      <c r="AA212" s="38"/>
      <c r="AB212" s="38"/>
      <c r="AC212" s="38"/>
      <c r="AD212" s="38"/>
      <c r="AE212" s="38"/>
      <c r="AT212" s="17" t="s">
        <v>143</v>
      </c>
      <c r="AU212" s="17" t="s">
        <v>88</v>
      </c>
    </row>
    <row r="213" spans="1:65" s="2" customFormat="1" ht="24.15" customHeight="1">
      <c r="A213" s="38"/>
      <c r="B213" s="39"/>
      <c r="C213" s="220" t="s">
        <v>590</v>
      </c>
      <c r="D213" s="220" t="s">
        <v>134</v>
      </c>
      <c r="E213" s="221" t="s">
        <v>591</v>
      </c>
      <c r="F213" s="222" t="s">
        <v>592</v>
      </c>
      <c r="G213" s="223" t="s">
        <v>304</v>
      </c>
      <c r="H213" s="224">
        <v>1</v>
      </c>
      <c r="I213" s="225"/>
      <c r="J213" s="225"/>
      <c r="K213" s="226">
        <f>ROUND(P213*H213,2)</f>
        <v>0</v>
      </c>
      <c r="L213" s="222" t="s">
        <v>138</v>
      </c>
      <c r="M213" s="44"/>
      <c r="N213" s="227" t="s">
        <v>1</v>
      </c>
      <c r="O213" s="228" t="s">
        <v>41</v>
      </c>
      <c r="P213" s="229">
        <f>I213+J213</f>
        <v>0</v>
      </c>
      <c r="Q213" s="229">
        <f>ROUND(I213*H213,2)</f>
        <v>0</v>
      </c>
      <c r="R213" s="229">
        <f>ROUND(J213*H213,2)</f>
        <v>0</v>
      </c>
      <c r="S213" s="91"/>
      <c r="T213" s="230">
        <f>S213*H213</f>
        <v>0</v>
      </c>
      <c r="U213" s="230">
        <v>0</v>
      </c>
      <c r="V213" s="230">
        <f>U213*H213</f>
        <v>0</v>
      </c>
      <c r="W213" s="230">
        <v>0</v>
      </c>
      <c r="X213" s="230">
        <f>W213*H213</f>
        <v>0</v>
      </c>
      <c r="Y213" s="231" t="s">
        <v>1</v>
      </c>
      <c r="Z213" s="38"/>
      <c r="AA213" s="38"/>
      <c r="AB213" s="38"/>
      <c r="AC213" s="38"/>
      <c r="AD213" s="38"/>
      <c r="AE213" s="38"/>
      <c r="AR213" s="232" t="s">
        <v>139</v>
      </c>
      <c r="AT213" s="232" t="s">
        <v>134</v>
      </c>
      <c r="AU213" s="232" t="s">
        <v>88</v>
      </c>
      <c r="AY213" s="17" t="s">
        <v>132</v>
      </c>
      <c r="BE213" s="233">
        <f>IF(O213="základní",K213,0)</f>
        <v>0</v>
      </c>
      <c r="BF213" s="233">
        <f>IF(O213="snížená",K213,0)</f>
        <v>0</v>
      </c>
      <c r="BG213" s="233">
        <f>IF(O213="zákl. přenesená",K213,0)</f>
        <v>0</v>
      </c>
      <c r="BH213" s="233">
        <f>IF(O213="sníž. přenesená",K213,0)</f>
        <v>0</v>
      </c>
      <c r="BI213" s="233">
        <f>IF(O213="nulová",K213,0)</f>
        <v>0</v>
      </c>
      <c r="BJ213" s="17" t="s">
        <v>86</v>
      </c>
      <c r="BK213" s="233">
        <f>ROUND(P213*H213,2)</f>
        <v>0</v>
      </c>
      <c r="BL213" s="17" t="s">
        <v>139</v>
      </c>
      <c r="BM213" s="232" t="s">
        <v>593</v>
      </c>
    </row>
    <row r="214" spans="1:47" s="2" customFormat="1" ht="12">
      <c r="A214" s="38"/>
      <c r="B214" s="39"/>
      <c r="C214" s="40"/>
      <c r="D214" s="234" t="s">
        <v>141</v>
      </c>
      <c r="E214" s="40"/>
      <c r="F214" s="235" t="s">
        <v>594</v>
      </c>
      <c r="G214" s="40"/>
      <c r="H214" s="40"/>
      <c r="I214" s="236"/>
      <c r="J214" s="236"/>
      <c r="K214" s="40"/>
      <c r="L214" s="40"/>
      <c r="M214" s="44"/>
      <c r="N214" s="237"/>
      <c r="O214" s="238"/>
      <c r="P214" s="91"/>
      <c r="Q214" s="91"/>
      <c r="R214" s="91"/>
      <c r="S214" s="91"/>
      <c r="T214" s="91"/>
      <c r="U214" s="91"/>
      <c r="V214" s="91"/>
      <c r="W214" s="91"/>
      <c r="X214" s="91"/>
      <c r="Y214" s="92"/>
      <c r="Z214" s="38"/>
      <c r="AA214" s="38"/>
      <c r="AB214" s="38"/>
      <c r="AC214" s="38"/>
      <c r="AD214" s="38"/>
      <c r="AE214" s="38"/>
      <c r="AT214" s="17" t="s">
        <v>141</v>
      </c>
      <c r="AU214" s="17" t="s">
        <v>88</v>
      </c>
    </row>
    <row r="215" spans="1:47" s="2" customFormat="1" ht="12">
      <c r="A215" s="38"/>
      <c r="B215" s="39"/>
      <c r="C215" s="40"/>
      <c r="D215" s="239" t="s">
        <v>143</v>
      </c>
      <c r="E215" s="40"/>
      <c r="F215" s="240" t="s">
        <v>595</v>
      </c>
      <c r="G215" s="40"/>
      <c r="H215" s="40"/>
      <c r="I215" s="236"/>
      <c r="J215" s="236"/>
      <c r="K215" s="40"/>
      <c r="L215" s="40"/>
      <c r="M215" s="44"/>
      <c r="N215" s="237"/>
      <c r="O215" s="238"/>
      <c r="P215" s="91"/>
      <c r="Q215" s="91"/>
      <c r="R215" s="91"/>
      <c r="S215" s="91"/>
      <c r="T215" s="91"/>
      <c r="U215" s="91"/>
      <c r="V215" s="91"/>
      <c r="W215" s="91"/>
      <c r="X215" s="91"/>
      <c r="Y215" s="92"/>
      <c r="Z215" s="38"/>
      <c r="AA215" s="38"/>
      <c r="AB215" s="38"/>
      <c r="AC215" s="38"/>
      <c r="AD215" s="38"/>
      <c r="AE215" s="38"/>
      <c r="AT215" s="17" t="s">
        <v>143</v>
      </c>
      <c r="AU215" s="17" t="s">
        <v>88</v>
      </c>
    </row>
    <row r="216" spans="1:65" s="2" customFormat="1" ht="24.15" customHeight="1">
      <c r="A216" s="38"/>
      <c r="B216" s="39"/>
      <c r="C216" s="220" t="s">
        <v>596</v>
      </c>
      <c r="D216" s="220" t="s">
        <v>134</v>
      </c>
      <c r="E216" s="221" t="s">
        <v>597</v>
      </c>
      <c r="F216" s="222" t="s">
        <v>598</v>
      </c>
      <c r="G216" s="223" t="s">
        <v>304</v>
      </c>
      <c r="H216" s="224">
        <v>1</v>
      </c>
      <c r="I216" s="225"/>
      <c r="J216" s="225"/>
      <c r="K216" s="226">
        <f>ROUND(P216*H216,2)</f>
        <v>0</v>
      </c>
      <c r="L216" s="222" t="s">
        <v>138</v>
      </c>
      <c r="M216" s="44"/>
      <c r="N216" s="227" t="s">
        <v>1</v>
      </c>
      <c r="O216" s="228" t="s">
        <v>41</v>
      </c>
      <c r="P216" s="229">
        <f>I216+J216</f>
        <v>0</v>
      </c>
      <c r="Q216" s="229">
        <f>ROUND(I216*H216,2)</f>
        <v>0</v>
      </c>
      <c r="R216" s="229">
        <f>ROUND(J216*H216,2)</f>
        <v>0</v>
      </c>
      <c r="S216" s="91"/>
      <c r="T216" s="230">
        <f>S216*H216</f>
        <v>0</v>
      </c>
      <c r="U216" s="230">
        <v>0</v>
      </c>
      <c r="V216" s="230">
        <f>U216*H216</f>
        <v>0</v>
      </c>
      <c r="W216" s="230">
        <v>0</v>
      </c>
      <c r="X216" s="230">
        <f>W216*H216</f>
        <v>0</v>
      </c>
      <c r="Y216" s="231" t="s">
        <v>1</v>
      </c>
      <c r="Z216" s="38"/>
      <c r="AA216" s="38"/>
      <c r="AB216" s="38"/>
      <c r="AC216" s="38"/>
      <c r="AD216" s="38"/>
      <c r="AE216" s="38"/>
      <c r="AR216" s="232" t="s">
        <v>139</v>
      </c>
      <c r="AT216" s="232" t="s">
        <v>134</v>
      </c>
      <c r="AU216" s="232" t="s">
        <v>88</v>
      </c>
      <c r="AY216" s="17" t="s">
        <v>132</v>
      </c>
      <c r="BE216" s="233">
        <f>IF(O216="základní",K216,0)</f>
        <v>0</v>
      </c>
      <c r="BF216" s="233">
        <f>IF(O216="snížená",K216,0)</f>
        <v>0</v>
      </c>
      <c r="BG216" s="233">
        <f>IF(O216="zákl. přenesená",K216,0)</f>
        <v>0</v>
      </c>
      <c r="BH216" s="233">
        <f>IF(O216="sníž. přenesená",K216,0)</f>
        <v>0</v>
      </c>
      <c r="BI216" s="233">
        <f>IF(O216="nulová",K216,0)</f>
        <v>0</v>
      </c>
      <c r="BJ216" s="17" t="s">
        <v>86</v>
      </c>
      <c r="BK216" s="233">
        <f>ROUND(P216*H216,2)</f>
        <v>0</v>
      </c>
      <c r="BL216" s="17" t="s">
        <v>139</v>
      </c>
      <c r="BM216" s="232" t="s">
        <v>599</v>
      </c>
    </row>
    <row r="217" spans="1:47" s="2" customFormat="1" ht="12">
      <c r="A217" s="38"/>
      <c r="B217" s="39"/>
      <c r="C217" s="40"/>
      <c r="D217" s="234" t="s">
        <v>141</v>
      </c>
      <c r="E217" s="40"/>
      <c r="F217" s="235" t="s">
        <v>600</v>
      </c>
      <c r="G217" s="40"/>
      <c r="H217" s="40"/>
      <c r="I217" s="236"/>
      <c r="J217" s="236"/>
      <c r="K217" s="40"/>
      <c r="L217" s="40"/>
      <c r="M217" s="44"/>
      <c r="N217" s="237"/>
      <c r="O217" s="238"/>
      <c r="P217" s="91"/>
      <c r="Q217" s="91"/>
      <c r="R217" s="91"/>
      <c r="S217" s="91"/>
      <c r="T217" s="91"/>
      <c r="U217" s="91"/>
      <c r="V217" s="91"/>
      <c r="W217" s="91"/>
      <c r="X217" s="91"/>
      <c r="Y217" s="92"/>
      <c r="Z217" s="38"/>
      <c r="AA217" s="38"/>
      <c r="AB217" s="38"/>
      <c r="AC217" s="38"/>
      <c r="AD217" s="38"/>
      <c r="AE217" s="38"/>
      <c r="AT217" s="17" t="s">
        <v>141</v>
      </c>
      <c r="AU217" s="17" t="s">
        <v>88</v>
      </c>
    </row>
    <row r="218" spans="1:47" s="2" customFormat="1" ht="12">
      <c r="A218" s="38"/>
      <c r="B218" s="39"/>
      <c r="C218" s="40"/>
      <c r="D218" s="239" t="s">
        <v>143</v>
      </c>
      <c r="E218" s="40"/>
      <c r="F218" s="240" t="s">
        <v>601</v>
      </c>
      <c r="G218" s="40"/>
      <c r="H218" s="40"/>
      <c r="I218" s="236"/>
      <c r="J218" s="236"/>
      <c r="K218" s="40"/>
      <c r="L218" s="40"/>
      <c r="M218" s="44"/>
      <c r="N218" s="284"/>
      <c r="O218" s="285"/>
      <c r="P218" s="286"/>
      <c r="Q218" s="286"/>
      <c r="R218" s="286"/>
      <c r="S218" s="286"/>
      <c r="T218" s="286"/>
      <c r="U218" s="286"/>
      <c r="V218" s="286"/>
      <c r="W218" s="286"/>
      <c r="X218" s="286"/>
      <c r="Y218" s="287"/>
      <c r="Z218" s="38"/>
      <c r="AA218" s="38"/>
      <c r="AB218" s="38"/>
      <c r="AC218" s="38"/>
      <c r="AD218" s="38"/>
      <c r="AE218" s="38"/>
      <c r="AT218" s="17" t="s">
        <v>143</v>
      </c>
      <c r="AU218" s="17" t="s">
        <v>88</v>
      </c>
    </row>
    <row r="219" spans="1:31" s="2" customFormat="1" ht="6.95" customHeight="1">
      <c r="A219" s="38"/>
      <c r="B219" s="66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44"/>
      <c r="N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</row>
  </sheetData>
  <sheetProtection password="CC35" sheet="1" objects="1" scenarios="1" formatColumns="0" formatRows="0" autoFilter="0"/>
  <autoFilter ref="C117:L218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M2:Z2"/>
  </mergeCells>
  <hyperlinks>
    <hyperlink ref="F123" r:id="rId1" display="https://podminky.urs.cz/item/CS_URS_2023_01/111251103"/>
    <hyperlink ref="F126" r:id="rId2" display="https://podminky.urs.cz/item/CS_URS_2023_01/112101101"/>
    <hyperlink ref="F129" r:id="rId3" display="https://podminky.urs.cz/item/CS_URS_2023_01/112101102"/>
    <hyperlink ref="F132" r:id="rId4" display="https://podminky.urs.cz/item/CS_URS_2023_01/112101103"/>
    <hyperlink ref="F135" r:id="rId5" display="https://podminky.urs.cz/item/CS_URS_2023_01/112101104"/>
    <hyperlink ref="F138" r:id="rId6" display="https://podminky.urs.cz/item/CS_URS_2023_01/112101105"/>
    <hyperlink ref="F141" r:id="rId7" display="https://podminky.urs.cz/item/CS_URS_2023_01/112101106"/>
    <hyperlink ref="F144" r:id="rId8" display="https://podminky.urs.cz/item/CS_URS_2023_01/112251101"/>
    <hyperlink ref="F148" r:id="rId9" display="https://podminky.urs.cz/item/CS_URS_2023_01/112251102"/>
    <hyperlink ref="F152" r:id="rId10" display="https://podminky.urs.cz/item/CS_URS_2023_01/112251103"/>
    <hyperlink ref="F155" r:id="rId11" display="https://podminky.urs.cz/item/CS_URS_2023_01/112251104"/>
    <hyperlink ref="F159" r:id="rId12" display="https://podminky.urs.cz/item/CS_URS_2023_01/112251105"/>
    <hyperlink ref="F162" r:id="rId13" display="https://podminky.urs.cz/item/CS_URS_2023_01/112251107"/>
    <hyperlink ref="F165" r:id="rId14" display="https://podminky.urs.cz/item/CS_URS_2023_01/162201401"/>
    <hyperlink ref="F168" r:id="rId15" display="https://podminky.urs.cz/item/CS_URS_2023_01/162201402"/>
    <hyperlink ref="F171" r:id="rId16" display="https://podminky.urs.cz/item/CS_URS_2023_01/162201403"/>
    <hyperlink ref="F174" r:id="rId17" display="https://podminky.urs.cz/item/CS_URS_2023_01/162201404"/>
    <hyperlink ref="F177" r:id="rId18" display="https://podminky.urs.cz/item/CS_URS_2023_01/162201411"/>
    <hyperlink ref="F180" r:id="rId19" display="https://podminky.urs.cz/item/CS_URS_2023_01/162201412"/>
    <hyperlink ref="F183" r:id="rId20" display="https://podminky.urs.cz/item/CS_URS_2023_01/162201413"/>
    <hyperlink ref="F186" r:id="rId21" display="https://podminky.urs.cz/item/CS_URS_2023_01/162201414"/>
    <hyperlink ref="F189" r:id="rId22" display="https://podminky.urs.cz/item/CS_URS_2023_01/162201421"/>
    <hyperlink ref="F193" r:id="rId23" display="https://podminky.urs.cz/item/CS_URS_2023_01/162201422"/>
    <hyperlink ref="F197" r:id="rId24" display="https://podminky.urs.cz/item/CS_URS_2023_01/162201423"/>
    <hyperlink ref="F200" r:id="rId25" display="https://podminky.urs.cz/item/CS_URS_2023_01/162201424"/>
    <hyperlink ref="F203" r:id="rId26" display="https://podminky.urs.cz/item/CS_URS_2023_01/162201500"/>
    <hyperlink ref="F206" r:id="rId27" display="https://podminky.urs.cz/item/CS_URS_2023_01/162201501"/>
    <hyperlink ref="F209" r:id="rId28" display="https://podminky.urs.cz/item/CS_URS_2023_01/162201510"/>
    <hyperlink ref="F212" r:id="rId29" display="https://podminky.urs.cz/item/CS_URS_2023_01/162201511"/>
    <hyperlink ref="F215" r:id="rId30" display="https://podminky.urs.cz/item/CS_URS_2023_01/162201520"/>
    <hyperlink ref="F218" r:id="rId31" display="https://podminky.urs.cz/item/CS_URS_2023_01/1622015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5" width="14.1406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96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20"/>
      <c r="AT3" s="17" t="s">
        <v>88</v>
      </c>
    </row>
    <row r="4" spans="2:46" s="1" customFormat="1" ht="24.95" customHeight="1">
      <c r="B4" s="20"/>
      <c r="D4" s="139" t="s">
        <v>97</v>
      </c>
      <c r="M4" s="20"/>
      <c r="N4" s="140" t="s">
        <v>11</v>
      </c>
      <c r="AT4" s="17" t="s">
        <v>4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141" t="s">
        <v>17</v>
      </c>
      <c r="M6" s="20"/>
    </row>
    <row r="7" spans="2:13" s="1" customFormat="1" ht="16.5" customHeight="1">
      <c r="B7" s="20"/>
      <c r="E7" s="142" t="str">
        <f>'Rekapitulace stavby'!K6</f>
        <v>Revitalizace Benešovského potoka</v>
      </c>
      <c r="F7" s="141"/>
      <c r="G7" s="141"/>
      <c r="H7" s="141"/>
      <c r="M7" s="20"/>
    </row>
    <row r="8" spans="1:31" s="2" customFormat="1" ht="12" customHeight="1">
      <c r="A8" s="38"/>
      <c r="B8" s="44"/>
      <c r="C8" s="38"/>
      <c r="D8" s="141" t="s">
        <v>98</v>
      </c>
      <c r="E8" s="38"/>
      <c r="F8" s="38"/>
      <c r="G8" s="38"/>
      <c r="H8" s="38"/>
      <c r="I8" s="38"/>
      <c r="J8" s="38"/>
      <c r="K8" s="38"/>
      <c r="L8" s="38"/>
      <c r="M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3" t="s">
        <v>602</v>
      </c>
      <c r="F9" s="38"/>
      <c r="G9" s="38"/>
      <c r="H9" s="38"/>
      <c r="I9" s="38"/>
      <c r="J9" s="38"/>
      <c r="K9" s="38"/>
      <c r="L9" s="38"/>
      <c r="M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19</v>
      </c>
      <c r="E11" s="38"/>
      <c r="F11" s="144" t="s">
        <v>1</v>
      </c>
      <c r="G11" s="38"/>
      <c r="H11" s="38"/>
      <c r="I11" s="141" t="s">
        <v>20</v>
      </c>
      <c r="J11" s="144" t="s">
        <v>1</v>
      </c>
      <c r="K11" s="38"/>
      <c r="L11" s="38"/>
      <c r="M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21</v>
      </c>
      <c r="E12" s="38"/>
      <c r="F12" s="144" t="s">
        <v>22</v>
      </c>
      <c r="G12" s="38"/>
      <c r="H12" s="38"/>
      <c r="I12" s="141" t="s">
        <v>23</v>
      </c>
      <c r="J12" s="145" t="str">
        <f>'Rekapitulace stavby'!AN8</f>
        <v>3. 2. 2023</v>
      </c>
      <c r="K12" s="38"/>
      <c r="L12" s="38"/>
      <c r="M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25</v>
      </c>
      <c r="E14" s="38"/>
      <c r="F14" s="38"/>
      <c r="G14" s="38"/>
      <c r="H14" s="38"/>
      <c r="I14" s="141" t="s">
        <v>26</v>
      </c>
      <c r="J14" s="144" t="s">
        <v>1</v>
      </c>
      <c r="K14" s="38"/>
      <c r="L14" s="38"/>
      <c r="M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">
        <v>27</v>
      </c>
      <c r="F15" s="38"/>
      <c r="G15" s="38"/>
      <c r="H15" s="38"/>
      <c r="I15" s="141" t="s">
        <v>28</v>
      </c>
      <c r="J15" s="144" t="s">
        <v>1</v>
      </c>
      <c r="K15" s="38"/>
      <c r="L15" s="38"/>
      <c r="M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29</v>
      </c>
      <c r="E17" s="38"/>
      <c r="F17" s="38"/>
      <c r="G17" s="38"/>
      <c r="H17" s="38"/>
      <c r="I17" s="141" t="s">
        <v>26</v>
      </c>
      <c r="J17" s="33" t="str">
        <f>'Rekapitulace stavby'!AN13</f>
        <v>Vyplň údaj</v>
      </c>
      <c r="K17" s="38"/>
      <c r="L17" s="38"/>
      <c r="M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28</v>
      </c>
      <c r="J18" s="33" t="str">
        <f>'Rekapitulace stavby'!AN14</f>
        <v>Vyplň údaj</v>
      </c>
      <c r="K18" s="38"/>
      <c r="L18" s="38"/>
      <c r="M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31</v>
      </c>
      <c r="E20" s="38"/>
      <c r="F20" s="38"/>
      <c r="G20" s="38"/>
      <c r="H20" s="38"/>
      <c r="I20" s="141" t="s">
        <v>26</v>
      </c>
      <c r="J20" s="144" t="s">
        <v>1</v>
      </c>
      <c r="K20" s="38"/>
      <c r="L20" s="38"/>
      <c r="M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32</v>
      </c>
      <c r="F21" s="38"/>
      <c r="G21" s="38"/>
      <c r="H21" s="38"/>
      <c r="I21" s="141" t="s">
        <v>28</v>
      </c>
      <c r="J21" s="144" t="s">
        <v>1</v>
      </c>
      <c r="K21" s="38"/>
      <c r="L21" s="38"/>
      <c r="M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26</v>
      </c>
      <c r="J23" s="144" t="s">
        <v>1</v>
      </c>
      <c r="K23" s="38"/>
      <c r="L23" s="38"/>
      <c r="M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34</v>
      </c>
      <c r="F24" s="38"/>
      <c r="G24" s="38"/>
      <c r="H24" s="38"/>
      <c r="I24" s="141" t="s">
        <v>28</v>
      </c>
      <c r="J24" s="144" t="s">
        <v>1</v>
      </c>
      <c r="K24" s="38"/>
      <c r="L24" s="38"/>
      <c r="M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38"/>
      <c r="M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6"/>
      <c r="M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150"/>
      <c r="M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41" t="s">
        <v>100</v>
      </c>
      <c r="F30" s="38"/>
      <c r="G30" s="38"/>
      <c r="H30" s="38"/>
      <c r="I30" s="38"/>
      <c r="J30" s="38"/>
      <c r="K30" s="151">
        <f>I96</f>
        <v>0</v>
      </c>
      <c r="L30" s="38"/>
      <c r="M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41" t="s">
        <v>101</v>
      </c>
      <c r="F31" s="38"/>
      <c r="G31" s="38"/>
      <c r="H31" s="38"/>
      <c r="I31" s="38"/>
      <c r="J31" s="38"/>
      <c r="K31" s="151">
        <f>J96</f>
        <v>0</v>
      </c>
      <c r="L31" s="38"/>
      <c r="M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36</v>
      </c>
      <c r="E32" s="38"/>
      <c r="F32" s="38"/>
      <c r="G32" s="38"/>
      <c r="H32" s="38"/>
      <c r="I32" s="38"/>
      <c r="J32" s="38"/>
      <c r="K32" s="153">
        <f>ROUND(K116,2)</f>
        <v>0</v>
      </c>
      <c r="L32" s="38"/>
      <c r="M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0"/>
      <c r="E33" s="150"/>
      <c r="F33" s="150"/>
      <c r="G33" s="150"/>
      <c r="H33" s="150"/>
      <c r="I33" s="150"/>
      <c r="J33" s="150"/>
      <c r="K33" s="150"/>
      <c r="L33" s="150"/>
      <c r="M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38</v>
      </c>
      <c r="G34" s="38"/>
      <c r="H34" s="38"/>
      <c r="I34" s="154" t="s">
        <v>37</v>
      </c>
      <c r="J34" s="38"/>
      <c r="K34" s="154" t="s">
        <v>39</v>
      </c>
      <c r="L34" s="38"/>
      <c r="M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40</v>
      </c>
      <c r="E35" s="141" t="s">
        <v>41</v>
      </c>
      <c r="F35" s="151">
        <f>ROUND((SUM(BE116:BE154)),2)</f>
        <v>0</v>
      </c>
      <c r="G35" s="38"/>
      <c r="H35" s="38"/>
      <c r="I35" s="156">
        <v>0.21</v>
      </c>
      <c r="J35" s="38"/>
      <c r="K35" s="151">
        <f>ROUND(((SUM(BE116:BE154))*I35),2)</f>
        <v>0</v>
      </c>
      <c r="L35" s="38"/>
      <c r="M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1" t="s">
        <v>42</v>
      </c>
      <c r="F36" s="151">
        <f>ROUND((SUM(BF116:BF154)),2)</f>
        <v>0</v>
      </c>
      <c r="G36" s="38"/>
      <c r="H36" s="38"/>
      <c r="I36" s="156">
        <v>0.15</v>
      </c>
      <c r="J36" s="38"/>
      <c r="K36" s="151">
        <f>ROUND(((SUM(BF116:BF154))*I36),2)</f>
        <v>0</v>
      </c>
      <c r="L36" s="38"/>
      <c r="M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43</v>
      </c>
      <c r="F37" s="151">
        <f>ROUND((SUM(BG116:BG154)),2)</f>
        <v>0</v>
      </c>
      <c r="G37" s="38"/>
      <c r="H37" s="38"/>
      <c r="I37" s="156">
        <v>0.21</v>
      </c>
      <c r="J37" s="38"/>
      <c r="K37" s="151">
        <f>0</f>
        <v>0</v>
      </c>
      <c r="L37" s="38"/>
      <c r="M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1" t="s">
        <v>44</v>
      </c>
      <c r="F38" s="151">
        <f>ROUND((SUM(BH116:BH154)),2)</f>
        <v>0</v>
      </c>
      <c r="G38" s="38"/>
      <c r="H38" s="38"/>
      <c r="I38" s="156">
        <v>0.15</v>
      </c>
      <c r="J38" s="38"/>
      <c r="K38" s="151">
        <f>0</f>
        <v>0</v>
      </c>
      <c r="L38" s="38"/>
      <c r="M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1" t="s">
        <v>45</v>
      </c>
      <c r="F39" s="151">
        <f>ROUND((SUM(BI116:BI154)),2)</f>
        <v>0</v>
      </c>
      <c r="G39" s="38"/>
      <c r="H39" s="38"/>
      <c r="I39" s="156">
        <v>0</v>
      </c>
      <c r="J39" s="38"/>
      <c r="K39" s="151">
        <f>0</f>
        <v>0</v>
      </c>
      <c r="L39" s="38"/>
      <c r="M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7"/>
      <c r="D41" s="158" t="s">
        <v>46</v>
      </c>
      <c r="E41" s="159"/>
      <c r="F41" s="159"/>
      <c r="G41" s="160" t="s">
        <v>47</v>
      </c>
      <c r="H41" s="161" t="s">
        <v>48</v>
      </c>
      <c r="I41" s="159"/>
      <c r="J41" s="159"/>
      <c r="K41" s="162">
        <f>SUM(K32:K39)</f>
        <v>0</v>
      </c>
      <c r="L41" s="163"/>
      <c r="M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3" s="1" customFormat="1" ht="14.4" customHeight="1">
      <c r="B43" s="20"/>
      <c r="M43" s="20"/>
    </row>
    <row r="44" spans="2:13" s="1" customFormat="1" ht="14.4" customHeight="1">
      <c r="B44" s="20"/>
      <c r="M44" s="20"/>
    </row>
    <row r="45" spans="2:13" s="1" customFormat="1" ht="14.4" customHeight="1">
      <c r="B45" s="20"/>
      <c r="M45" s="20"/>
    </row>
    <row r="46" spans="2:13" s="1" customFormat="1" ht="14.4" customHeight="1">
      <c r="B46" s="20"/>
      <c r="M46" s="20"/>
    </row>
    <row r="47" spans="2:13" s="1" customFormat="1" ht="14.4" customHeight="1">
      <c r="B47" s="20"/>
      <c r="M47" s="20"/>
    </row>
    <row r="48" spans="2:13" s="1" customFormat="1" ht="14.4" customHeight="1">
      <c r="B48" s="20"/>
      <c r="M48" s="20"/>
    </row>
    <row r="49" spans="2:13" s="1" customFormat="1" ht="14.4" customHeight="1">
      <c r="B49" s="20"/>
      <c r="M49" s="20"/>
    </row>
    <row r="50" spans="2:13" s="2" customFormat="1" ht="14.4" customHeight="1">
      <c r="B50" s="63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165"/>
      <c r="M50" s="63"/>
    </row>
    <row r="51" spans="2:13" ht="12">
      <c r="B51" s="20"/>
      <c r="M51" s="20"/>
    </row>
    <row r="52" spans="2:13" ht="12">
      <c r="B52" s="20"/>
      <c r="M52" s="20"/>
    </row>
    <row r="53" spans="2:13" ht="12">
      <c r="B53" s="20"/>
      <c r="M53" s="20"/>
    </row>
    <row r="54" spans="2:13" ht="12">
      <c r="B54" s="20"/>
      <c r="M54" s="20"/>
    </row>
    <row r="55" spans="2:13" ht="12">
      <c r="B55" s="20"/>
      <c r="M55" s="20"/>
    </row>
    <row r="56" spans="2:13" ht="12">
      <c r="B56" s="20"/>
      <c r="M56" s="20"/>
    </row>
    <row r="57" spans="2:13" ht="12">
      <c r="B57" s="20"/>
      <c r="M57" s="20"/>
    </row>
    <row r="58" spans="2:13" ht="12">
      <c r="B58" s="20"/>
      <c r="M58" s="20"/>
    </row>
    <row r="59" spans="2:13" ht="12">
      <c r="B59" s="20"/>
      <c r="M59" s="20"/>
    </row>
    <row r="60" spans="2:13" ht="12">
      <c r="B60" s="20"/>
      <c r="M60" s="20"/>
    </row>
    <row r="61" spans="1:31" s="2" customFormat="1" ht="12">
      <c r="A61" s="38"/>
      <c r="B61" s="44"/>
      <c r="C61" s="38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167"/>
      <c r="M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3" ht="12">
      <c r="B62" s="20"/>
      <c r="M62" s="20"/>
    </row>
    <row r="63" spans="2:13" ht="12">
      <c r="B63" s="20"/>
      <c r="M63" s="20"/>
    </row>
    <row r="64" spans="2:13" ht="12">
      <c r="B64" s="20"/>
      <c r="M64" s="20"/>
    </row>
    <row r="65" spans="1:31" s="2" customFormat="1" ht="12">
      <c r="A65" s="38"/>
      <c r="B65" s="44"/>
      <c r="C65" s="38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170"/>
      <c r="M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3" ht="12">
      <c r="B66" s="20"/>
      <c r="M66" s="20"/>
    </row>
    <row r="67" spans="2:13" ht="12">
      <c r="B67" s="20"/>
      <c r="M67" s="20"/>
    </row>
    <row r="68" spans="2:13" ht="12">
      <c r="B68" s="20"/>
      <c r="M68" s="20"/>
    </row>
    <row r="69" spans="2:13" ht="12">
      <c r="B69" s="20"/>
      <c r="M69" s="20"/>
    </row>
    <row r="70" spans="2:13" ht="12">
      <c r="B70" s="20"/>
      <c r="M70" s="20"/>
    </row>
    <row r="71" spans="2:13" ht="12">
      <c r="B71" s="20"/>
      <c r="M71" s="20"/>
    </row>
    <row r="72" spans="2:13" ht="12">
      <c r="B72" s="20"/>
      <c r="M72" s="20"/>
    </row>
    <row r="73" spans="2:13" ht="12">
      <c r="B73" s="20"/>
      <c r="M73" s="20"/>
    </row>
    <row r="74" spans="2:13" ht="12">
      <c r="B74" s="20"/>
      <c r="M74" s="20"/>
    </row>
    <row r="75" spans="2:13" ht="12">
      <c r="B75" s="20"/>
      <c r="M75" s="20"/>
    </row>
    <row r="76" spans="1:31" s="2" customFormat="1" ht="12">
      <c r="A76" s="38"/>
      <c r="B76" s="44"/>
      <c r="C76" s="38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167"/>
      <c r="M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102</v>
      </c>
      <c r="D82" s="40"/>
      <c r="E82" s="40"/>
      <c r="F82" s="40"/>
      <c r="G82" s="40"/>
      <c r="H82" s="40"/>
      <c r="I82" s="40"/>
      <c r="J82" s="40"/>
      <c r="K82" s="40"/>
      <c r="L82" s="40"/>
      <c r="M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40"/>
      <c r="M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5" t="str">
        <f>E7</f>
        <v>Revitalizace Benešovského potoka</v>
      </c>
      <c r="F85" s="32"/>
      <c r="G85" s="32"/>
      <c r="H85" s="32"/>
      <c r="I85" s="40"/>
      <c r="J85" s="40"/>
      <c r="K85" s="40"/>
      <c r="L85" s="40"/>
      <c r="M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98</v>
      </c>
      <c r="D86" s="40"/>
      <c r="E86" s="40"/>
      <c r="F86" s="40"/>
      <c r="G86" s="40"/>
      <c r="H86" s="40"/>
      <c r="I86" s="40"/>
      <c r="J86" s="40"/>
      <c r="K86" s="40"/>
      <c r="L86" s="40"/>
      <c r="M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VON - VON</v>
      </c>
      <c r="F87" s="40"/>
      <c r="G87" s="40"/>
      <c r="H87" s="40"/>
      <c r="I87" s="40"/>
      <c r="J87" s="40"/>
      <c r="K87" s="40"/>
      <c r="L87" s="40"/>
      <c r="M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Benešov</v>
      </c>
      <c r="G89" s="40"/>
      <c r="H89" s="40"/>
      <c r="I89" s="32" t="s">
        <v>23</v>
      </c>
      <c r="J89" s="79" t="str">
        <f>IF(J12="","",J12)</f>
        <v>3. 2. 2023</v>
      </c>
      <c r="K89" s="40"/>
      <c r="L89" s="40"/>
      <c r="M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>Město Benešov</v>
      </c>
      <c r="G91" s="40"/>
      <c r="H91" s="40"/>
      <c r="I91" s="32" t="s">
        <v>31</v>
      </c>
      <c r="J91" s="36" t="str">
        <f>E21</f>
        <v>Jakub Selinger</v>
      </c>
      <c r="K91" s="40"/>
      <c r="L91" s="40"/>
      <c r="M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Vodohospodářský rozvoj a výstavba a.s.</v>
      </c>
      <c r="K92" s="40"/>
      <c r="L92" s="40"/>
      <c r="M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6" t="s">
        <v>103</v>
      </c>
      <c r="D94" s="177"/>
      <c r="E94" s="177"/>
      <c r="F94" s="177"/>
      <c r="G94" s="177"/>
      <c r="H94" s="177"/>
      <c r="I94" s="178" t="s">
        <v>104</v>
      </c>
      <c r="J94" s="178" t="s">
        <v>105</v>
      </c>
      <c r="K94" s="178" t="s">
        <v>106</v>
      </c>
      <c r="L94" s="177"/>
      <c r="M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9" t="s">
        <v>107</v>
      </c>
      <c r="D96" s="40"/>
      <c r="E96" s="40"/>
      <c r="F96" s="40"/>
      <c r="G96" s="40"/>
      <c r="H96" s="40"/>
      <c r="I96" s="110">
        <f>Q116</f>
        <v>0</v>
      </c>
      <c r="J96" s="110">
        <f>R116</f>
        <v>0</v>
      </c>
      <c r="K96" s="110">
        <f>K116</f>
        <v>0</v>
      </c>
      <c r="L96" s="40"/>
      <c r="M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108</v>
      </c>
    </row>
    <row r="97" spans="1:31" s="2" customFormat="1" ht="21.8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6.95" customHeight="1">
      <c r="A98" s="38"/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102" spans="1:31" s="2" customFormat="1" ht="6.95" customHeight="1">
      <c r="A102" s="38"/>
      <c r="B102" s="68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24.95" customHeight="1">
      <c r="A103" s="38"/>
      <c r="B103" s="39"/>
      <c r="C103" s="23" t="s">
        <v>112</v>
      </c>
      <c r="D103" s="40"/>
      <c r="E103" s="40"/>
      <c r="F103" s="40"/>
      <c r="G103" s="40"/>
      <c r="H103" s="40"/>
      <c r="I103" s="40"/>
      <c r="J103" s="40"/>
      <c r="K103" s="40"/>
      <c r="L103" s="40"/>
      <c r="M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12" customHeight="1">
      <c r="A105" s="38"/>
      <c r="B105" s="39"/>
      <c r="C105" s="32" t="s">
        <v>17</v>
      </c>
      <c r="D105" s="40"/>
      <c r="E105" s="40"/>
      <c r="F105" s="40"/>
      <c r="G105" s="40"/>
      <c r="H105" s="40"/>
      <c r="I105" s="40"/>
      <c r="J105" s="40"/>
      <c r="K105" s="40"/>
      <c r="L105" s="40"/>
      <c r="M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16.5" customHeight="1">
      <c r="A106" s="38"/>
      <c r="B106" s="39"/>
      <c r="C106" s="40"/>
      <c r="D106" s="40"/>
      <c r="E106" s="175" t="str">
        <f>E7</f>
        <v>Revitalizace Benešovského potoka</v>
      </c>
      <c r="F106" s="32"/>
      <c r="G106" s="32"/>
      <c r="H106" s="32"/>
      <c r="I106" s="40"/>
      <c r="J106" s="40"/>
      <c r="K106" s="40"/>
      <c r="L106" s="40"/>
      <c r="M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98</v>
      </c>
      <c r="D107" s="40"/>
      <c r="E107" s="40"/>
      <c r="F107" s="40"/>
      <c r="G107" s="40"/>
      <c r="H107" s="40"/>
      <c r="I107" s="40"/>
      <c r="J107" s="40"/>
      <c r="K107" s="40"/>
      <c r="L107" s="40"/>
      <c r="M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76" t="str">
        <f>E9</f>
        <v>VON - VON</v>
      </c>
      <c r="F108" s="40"/>
      <c r="G108" s="40"/>
      <c r="H108" s="40"/>
      <c r="I108" s="40"/>
      <c r="J108" s="40"/>
      <c r="K108" s="40"/>
      <c r="L108" s="40"/>
      <c r="M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21</v>
      </c>
      <c r="D110" s="40"/>
      <c r="E110" s="40"/>
      <c r="F110" s="27" t="str">
        <f>F12</f>
        <v>Benešov</v>
      </c>
      <c r="G110" s="40"/>
      <c r="H110" s="40"/>
      <c r="I110" s="32" t="s">
        <v>23</v>
      </c>
      <c r="J110" s="79" t="str">
        <f>IF(J12="","",J12)</f>
        <v>3. 2. 2023</v>
      </c>
      <c r="K110" s="40"/>
      <c r="L110" s="40"/>
      <c r="M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5.15" customHeight="1">
      <c r="A112" s="38"/>
      <c r="B112" s="39"/>
      <c r="C112" s="32" t="s">
        <v>25</v>
      </c>
      <c r="D112" s="40"/>
      <c r="E112" s="40"/>
      <c r="F112" s="27" t="str">
        <f>E15</f>
        <v>Město Benešov</v>
      </c>
      <c r="G112" s="40"/>
      <c r="H112" s="40"/>
      <c r="I112" s="32" t="s">
        <v>31</v>
      </c>
      <c r="J112" s="36" t="str">
        <f>E21</f>
        <v>Jakub Selinger</v>
      </c>
      <c r="K112" s="40"/>
      <c r="L112" s="40"/>
      <c r="M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5.65" customHeight="1">
      <c r="A113" s="38"/>
      <c r="B113" s="39"/>
      <c r="C113" s="32" t="s">
        <v>29</v>
      </c>
      <c r="D113" s="40"/>
      <c r="E113" s="40"/>
      <c r="F113" s="27" t="str">
        <f>IF(E18="","",E18)</f>
        <v>Vyplň údaj</v>
      </c>
      <c r="G113" s="40"/>
      <c r="H113" s="40"/>
      <c r="I113" s="32" t="s">
        <v>33</v>
      </c>
      <c r="J113" s="36" t="str">
        <f>E24</f>
        <v>Vodohospodářský rozvoj a výstavba a.s.</v>
      </c>
      <c r="K113" s="40"/>
      <c r="L113" s="40"/>
      <c r="M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0.3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11" customFormat="1" ht="29.25" customHeight="1">
      <c r="A115" s="192"/>
      <c r="B115" s="193"/>
      <c r="C115" s="194" t="s">
        <v>113</v>
      </c>
      <c r="D115" s="195" t="s">
        <v>61</v>
      </c>
      <c r="E115" s="195" t="s">
        <v>57</v>
      </c>
      <c r="F115" s="195" t="s">
        <v>58</v>
      </c>
      <c r="G115" s="195" t="s">
        <v>114</v>
      </c>
      <c r="H115" s="195" t="s">
        <v>115</v>
      </c>
      <c r="I115" s="195" t="s">
        <v>116</v>
      </c>
      <c r="J115" s="195" t="s">
        <v>117</v>
      </c>
      <c r="K115" s="195" t="s">
        <v>106</v>
      </c>
      <c r="L115" s="196" t="s">
        <v>118</v>
      </c>
      <c r="M115" s="197"/>
      <c r="N115" s="100" t="s">
        <v>1</v>
      </c>
      <c r="O115" s="101" t="s">
        <v>40</v>
      </c>
      <c r="P115" s="101" t="s">
        <v>119</v>
      </c>
      <c r="Q115" s="101" t="s">
        <v>120</v>
      </c>
      <c r="R115" s="101" t="s">
        <v>121</v>
      </c>
      <c r="S115" s="101" t="s">
        <v>122</v>
      </c>
      <c r="T115" s="101" t="s">
        <v>123</v>
      </c>
      <c r="U115" s="101" t="s">
        <v>124</v>
      </c>
      <c r="V115" s="101" t="s">
        <v>125</v>
      </c>
      <c r="W115" s="101" t="s">
        <v>126</v>
      </c>
      <c r="X115" s="101" t="s">
        <v>127</v>
      </c>
      <c r="Y115" s="102" t="s">
        <v>128</v>
      </c>
      <c r="Z115" s="192"/>
      <c r="AA115" s="192"/>
      <c r="AB115" s="192"/>
      <c r="AC115" s="192"/>
      <c r="AD115" s="192"/>
      <c r="AE115" s="192"/>
    </row>
    <row r="116" spans="1:63" s="2" customFormat="1" ht="22.8" customHeight="1">
      <c r="A116" s="38"/>
      <c r="B116" s="39"/>
      <c r="C116" s="107" t="s">
        <v>129</v>
      </c>
      <c r="D116" s="40"/>
      <c r="E116" s="40"/>
      <c r="F116" s="40"/>
      <c r="G116" s="40"/>
      <c r="H116" s="40"/>
      <c r="I116" s="40"/>
      <c r="J116" s="40"/>
      <c r="K116" s="198">
        <f>BK116</f>
        <v>0</v>
      </c>
      <c r="L116" s="40"/>
      <c r="M116" s="44"/>
      <c r="N116" s="103"/>
      <c r="O116" s="199"/>
      <c r="P116" s="104"/>
      <c r="Q116" s="200">
        <f>SUM(Q117:Q154)</f>
        <v>0</v>
      </c>
      <c r="R116" s="200">
        <f>SUM(R117:R154)</f>
        <v>0</v>
      </c>
      <c r="S116" s="104"/>
      <c r="T116" s="201">
        <f>SUM(T117:T154)</f>
        <v>0</v>
      </c>
      <c r="U116" s="104"/>
      <c r="V116" s="201">
        <f>SUM(V117:V154)</f>
        <v>0</v>
      </c>
      <c r="W116" s="104"/>
      <c r="X116" s="201">
        <f>SUM(X117:X154)</f>
        <v>0</v>
      </c>
      <c r="Y116" s="105"/>
      <c r="Z116" s="38"/>
      <c r="AA116" s="38"/>
      <c r="AB116" s="38"/>
      <c r="AC116" s="38"/>
      <c r="AD116" s="38"/>
      <c r="AE116" s="38"/>
      <c r="AT116" s="17" t="s">
        <v>77</v>
      </c>
      <c r="AU116" s="17" t="s">
        <v>108</v>
      </c>
      <c r="BK116" s="202">
        <f>SUM(BK117:BK154)</f>
        <v>0</v>
      </c>
    </row>
    <row r="117" spans="1:65" s="2" customFormat="1" ht="44.25" customHeight="1">
      <c r="A117" s="38"/>
      <c r="B117" s="39"/>
      <c r="C117" s="220" t="s">
        <v>86</v>
      </c>
      <c r="D117" s="220" t="s">
        <v>134</v>
      </c>
      <c r="E117" s="221" t="s">
        <v>603</v>
      </c>
      <c r="F117" s="222" t="s">
        <v>604</v>
      </c>
      <c r="G117" s="223" t="s">
        <v>605</v>
      </c>
      <c r="H117" s="224">
        <v>1</v>
      </c>
      <c r="I117" s="225"/>
      <c r="J117" s="225"/>
      <c r="K117" s="226">
        <f>ROUND(P117*H117,2)</f>
        <v>0</v>
      </c>
      <c r="L117" s="222" t="s">
        <v>1</v>
      </c>
      <c r="M117" s="44"/>
      <c r="N117" s="227" t="s">
        <v>1</v>
      </c>
      <c r="O117" s="228" t="s">
        <v>41</v>
      </c>
      <c r="P117" s="229">
        <f>I117+J117</f>
        <v>0</v>
      </c>
      <c r="Q117" s="229">
        <f>ROUND(I117*H117,2)</f>
        <v>0</v>
      </c>
      <c r="R117" s="229">
        <f>ROUND(J117*H117,2)</f>
        <v>0</v>
      </c>
      <c r="S117" s="91"/>
      <c r="T117" s="230">
        <f>S117*H117</f>
        <v>0</v>
      </c>
      <c r="U117" s="230">
        <v>0</v>
      </c>
      <c r="V117" s="230">
        <f>U117*H117</f>
        <v>0</v>
      </c>
      <c r="W117" s="230">
        <v>0</v>
      </c>
      <c r="X117" s="230">
        <f>W117*H117</f>
        <v>0</v>
      </c>
      <c r="Y117" s="231" t="s">
        <v>1</v>
      </c>
      <c r="Z117" s="38"/>
      <c r="AA117" s="38"/>
      <c r="AB117" s="38"/>
      <c r="AC117" s="38"/>
      <c r="AD117" s="38"/>
      <c r="AE117" s="38"/>
      <c r="AR117" s="232" t="s">
        <v>606</v>
      </c>
      <c r="AT117" s="232" t="s">
        <v>134</v>
      </c>
      <c r="AU117" s="232" t="s">
        <v>78</v>
      </c>
      <c r="AY117" s="17" t="s">
        <v>132</v>
      </c>
      <c r="BE117" s="233">
        <f>IF(O117="základní",K117,0)</f>
        <v>0</v>
      </c>
      <c r="BF117" s="233">
        <f>IF(O117="snížená",K117,0)</f>
        <v>0</v>
      </c>
      <c r="BG117" s="233">
        <f>IF(O117="zákl. přenesená",K117,0)</f>
        <v>0</v>
      </c>
      <c r="BH117" s="233">
        <f>IF(O117="sníž. přenesená",K117,0)</f>
        <v>0</v>
      </c>
      <c r="BI117" s="233">
        <f>IF(O117="nulová",K117,0)</f>
        <v>0</v>
      </c>
      <c r="BJ117" s="17" t="s">
        <v>86</v>
      </c>
      <c r="BK117" s="233">
        <f>ROUND(P117*H117,2)</f>
        <v>0</v>
      </c>
      <c r="BL117" s="17" t="s">
        <v>606</v>
      </c>
      <c r="BM117" s="232" t="s">
        <v>607</v>
      </c>
    </row>
    <row r="118" spans="1:47" s="2" customFormat="1" ht="12">
      <c r="A118" s="38"/>
      <c r="B118" s="39"/>
      <c r="C118" s="40"/>
      <c r="D118" s="234" t="s">
        <v>141</v>
      </c>
      <c r="E118" s="40"/>
      <c r="F118" s="235" t="s">
        <v>604</v>
      </c>
      <c r="G118" s="40"/>
      <c r="H118" s="40"/>
      <c r="I118" s="236"/>
      <c r="J118" s="236"/>
      <c r="K118" s="40"/>
      <c r="L118" s="40"/>
      <c r="M118" s="44"/>
      <c r="N118" s="237"/>
      <c r="O118" s="238"/>
      <c r="P118" s="91"/>
      <c r="Q118" s="91"/>
      <c r="R118" s="91"/>
      <c r="S118" s="91"/>
      <c r="T118" s="91"/>
      <c r="U118" s="91"/>
      <c r="V118" s="91"/>
      <c r="W118" s="91"/>
      <c r="X118" s="91"/>
      <c r="Y118" s="92"/>
      <c r="Z118" s="38"/>
      <c r="AA118" s="38"/>
      <c r="AB118" s="38"/>
      <c r="AC118" s="38"/>
      <c r="AD118" s="38"/>
      <c r="AE118" s="38"/>
      <c r="AT118" s="17" t="s">
        <v>141</v>
      </c>
      <c r="AU118" s="17" t="s">
        <v>78</v>
      </c>
    </row>
    <row r="119" spans="1:51" s="14" customFormat="1" ht="12">
      <c r="A119" s="14"/>
      <c r="B119" s="251"/>
      <c r="C119" s="252"/>
      <c r="D119" s="234" t="s">
        <v>145</v>
      </c>
      <c r="E119" s="253" t="s">
        <v>1</v>
      </c>
      <c r="F119" s="254" t="s">
        <v>86</v>
      </c>
      <c r="G119" s="252"/>
      <c r="H119" s="255">
        <v>1</v>
      </c>
      <c r="I119" s="256"/>
      <c r="J119" s="256"/>
      <c r="K119" s="252"/>
      <c r="L119" s="252"/>
      <c r="M119" s="257"/>
      <c r="N119" s="258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60"/>
      <c r="Z119" s="14"/>
      <c r="AA119" s="14"/>
      <c r="AB119" s="14"/>
      <c r="AC119" s="14"/>
      <c r="AD119" s="14"/>
      <c r="AE119" s="14"/>
      <c r="AT119" s="261" t="s">
        <v>145</v>
      </c>
      <c r="AU119" s="261" t="s">
        <v>78</v>
      </c>
      <c r="AV119" s="14" t="s">
        <v>88</v>
      </c>
      <c r="AW119" s="14" t="s">
        <v>5</v>
      </c>
      <c r="AX119" s="14" t="s">
        <v>86</v>
      </c>
      <c r="AY119" s="261" t="s">
        <v>132</v>
      </c>
    </row>
    <row r="120" spans="1:65" s="2" customFormat="1" ht="62.7" customHeight="1">
      <c r="A120" s="38"/>
      <c r="B120" s="39"/>
      <c r="C120" s="220" t="s">
        <v>88</v>
      </c>
      <c r="D120" s="220" t="s">
        <v>134</v>
      </c>
      <c r="E120" s="221" t="s">
        <v>608</v>
      </c>
      <c r="F120" s="222" t="s">
        <v>609</v>
      </c>
      <c r="G120" s="223" t="s">
        <v>605</v>
      </c>
      <c r="H120" s="224">
        <v>1</v>
      </c>
      <c r="I120" s="225"/>
      <c r="J120" s="225"/>
      <c r="K120" s="226">
        <f>ROUND(P120*H120,2)</f>
        <v>0</v>
      </c>
      <c r="L120" s="222" t="s">
        <v>1</v>
      </c>
      <c r="M120" s="44"/>
      <c r="N120" s="227" t="s">
        <v>1</v>
      </c>
      <c r="O120" s="228" t="s">
        <v>41</v>
      </c>
      <c r="P120" s="229">
        <f>I120+J120</f>
        <v>0</v>
      </c>
      <c r="Q120" s="229">
        <f>ROUND(I120*H120,2)</f>
        <v>0</v>
      </c>
      <c r="R120" s="229">
        <f>ROUND(J120*H120,2)</f>
        <v>0</v>
      </c>
      <c r="S120" s="91"/>
      <c r="T120" s="230">
        <f>S120*H120</f>
        <v>0</v>
      </c>
      <c r="U120" s="230">
        <v>0</v>
      </c>
      <c r="V120" s="230">
        <f>U120*H120</f>
        <v>0</v>
      </c>
      <c r="W120" s="230">
        <v>0</v>
      </c>
      <c r="X120" s="230">
        <f>W120*H120</f>
        <v>0</v>
      </c>
      <c r="Y120" s="231" t="s">
        <v>1</v>
      </c>
      <c r="Z120" s="38"/>
      <c r="AA120" s="38"/>
      <c r="AB120" s="38"/>
      <c r="AC120" s="38"/>
      <c r="AD120" s="38"/>
      <c r="AE120" s="38"/>
      <c r="AR120" s="232" t="s">
        <v>606</v>
      </c>
      <c r="AT120" s="232" t="s">
        <v>134</v>
      </c>
      <c r="AU120" s="232" t="s">
        <v>78</v>
      </c>
      <c r="AY120" s="17" t="s">
        <v>132</v>
      </c>
      <c r="BE120" s="233">
        <f>IF(O120="základní",K120,0)</f>
        <v>0</v>
      </c>
      <c r="BF120" s="233">
        <f>IF(O120="snížená",K120,0)</f>
        <v>0</v>
      </c>
      <c r="BG120" s="233">
        <f>IF(O120="zákl. přenesená",K120,0)</f>
        <v>0</v>
      </c>
      <c r="BH120" s="233">
        <f>IF(O120="sníž. přenesená",K120,0)</f>
        <v>0</v>
      </c>
      <c r="BI120" s="233">
        <f>IF(O120="nulová",K120,0)</f>
        <v>0</v>
      </c>
      <c r="BJ120" s="17" t="s">
        <v>86</v>
      </c>
      <c r="BK120" s="233">
        <f>ROUND(P120*H120,2)</f>
        <v>0</v>
      </c>
      <c r="BL120" s="17" t="s">
        <v>606</v>
      </c>
      <c r="BM120" s="232" t="s">
        <v>610</v>
      </c>
    </row>
    <row r="121" spans="1:47" s="2" customFormat="1" ht="12">
      <c r="A121" s="38"/>
      <c r="B121" s="39"/>
      <c r="C121" s="40"/>
      <c r="D121" s="234" t="s">
        <v>141</v>
      </c>
      <c r="E121" s="40"/>
      <c r="F121" s="235" t="s">
        <v>611</v>
      </c>
      <c r="G121" s="40"/>
      <c r="H121" s="40"/>
      <c r="I121" s="236"/>
      <c r="J121" s="236"/>
      <c r="K121" s="40"/>
      <c r="L121" s="40"/>
      <c r="M121" s="44"/>
      <c r="N121" s="237"/>
      <c r="O121" s="238"/>
      <c r="P121" s="91"/>
      <c r="Q121" s="91"/>
      <c r="R121" s="91"/>
      <c r="S121" s="91"/>
      <c r="T121" s="91"/>
      <c r="U121" s="91"/>
      <c r="V121" s="91"/>
      <c r="W121" s="91"/>
      <c r="X121" s="91"/>
      <c r="Y121" s="92"/>
      <c r="Z121" s="38"/>
      <c r="AA121" s="38"/>
      <c r="AB121" s="38"/>
      <c r="AC121" s="38"/>
      <c r="AD121" s="38"/>
      <c r="AE121" s="38"/>
      <c r="AT121" s="17" t="s">
        <v>141</v>
      </c>
      <c r="AU121" s="17" t="s">
        <v>78</v>
      </c>
    </row>
    <row r="122" spans="1:47" s="2" customFormat="1" ht="12">
      <c r="A122" s="38"/>
      <c r="B122" s="39"/>
      <c r="C122" s="40"/>
      <c r="D122" s="234" t="s">
        <v>228</v>
      </c>
      <c r="E122" s="40"/>
      <c r="F122" s="273" t="s">
        <v>612</v>
      </c>
      <c r="G122" s="40"/>
      <c r="H122" s="40"/>
      <c r="I122" s="236"/>
      <c r="J122" s="236"/>
      <c r="K122" s="40"/>
      <c r="L122" s="40"/>
      <c r="M122" s="44"/>
      <c r="N122" s="237"/>
      <c r="O122" s="238"/>
      <c r="P122" s="91"/>
      <c r="Q122" s="91"/>
      <c r="R122" s="91"/>
      <c r="S122" s="91"/>
      <c r="T122" s="91"/>
      <c r="U122" s="91"/>
      <c r="V122" s="91"/>
      <c r="W122" s="91"/>
      <c r="X122" s="91"/>
      <c r="Y122" s="92"/>
      <c r="Z122" s="38"/>
      <c r="AA122" s="38"/>
      <c r="AB122" s="38"/>
      <c r="AC122" s="38"/>
      <c r="AD122" s="38"/>
      <c r="AE122" s="38"/>
      <c r="AT122" s="17" t="s">
        <v>228</v>
      </c>
      <c r="AU122" s="17" t="s">
        <v>78</v>
      </c>
    </row>
    <row r="123" spans="1:51" s="14" customFormat="1" ht="12">
      <c r="A123" s="14"/>
      <c r="B123" s="251"/>
      <c r="C123" s="252"/>
      <c r="D123" s="234" t="s">
        <v>145</v>
      </c>
      <c r="E123" s="253" t="s">
        <v>1</v>
      </c>
      <c r="F123" s="254" t="s">
        <v>86</v>
      </c>
      <c r="G123" s="252"/>
      <c r="H123" s="255">
        <v>1</v>
      </c>
      <c r="I123" s="256"/>
      <c r="J123" s="256"/>
      <c r="K123" s="252"/>
      <c r="L123" s="252"/>
      <c r="M123" s="257"/>
      <c r="N123" s="258"/>
      <c r="O123" s="259"/>
      <c r="P123" s="259"/>
      <c r="Q123" s="259"/>
      <c r="R123" s="259"/>
      <c r="S123" s="259"/>
      <c r="T123" s="259"/>
      <c r="U123" s="259"/>
      <c r="V123" s="259"/>
      <c r="W123" s="259"/>
      <c r="X123" s="259"/>
      <c r="Y123" s="260"/>
      <c r="Z123" s="14"/>
      <c r="AA123" s="14"/>
      <c r="AB123" s="14"/>
      <c r="AC123" s="14"/>
      <c r="AD123" s="14"/>
      <c r="AE123" s="14"/>
      <c r="AT123" s="261" t="s">
        <v>145</v>
      </c>
      <c r="AU123" s="261" t="s">
        <v>78</v>
      </c>
      <c r="AV123" s="14" t="s">
        <v>88</v>
      </c>
      <c r="AW123" s="14" t="s">
        <v>5</v>
      </c>
      <c r="AX123" s="14" t="s">
        <v>86</v>
      </c>
      <c r="AY123" s="261" t="s">
        <v>132</v>
      </c>
    </row>
    <row r="124" spans="1:65" s="2" customFormat="1" ht="52.2" customHeight="1">
      <c r="A124" s="38"/>
      <c r="B124" s="39"/>
      <c r="C124" s="220" t="s">
        <v>184</v>
      </c>
      <c r="D124" s="220" t="s">
        <v>134</v>
      </c>
      <c r="E124" s="221" t="s">
        <v>613</v>
      </c>
      <c r="F124" s="222" t="s">
        <v>614</v>
      </c>
      <c r="G124" s="223" t="s">
        <v>605</v>
      </c>
      <c r="H124" s="224">
        <v>1</v>
      </c>
      <c r="I124" s="225"/>
      <c r="J124" s="225"/>
      <c r="K124" s="226">
        <f>ROUND(P124*H124,2)</f>
        <v>0</v>
      </c>
      <c r="L124" s="222" t="s">
        <v>1</v>
      </c>
      <c r="M124" s="44"/>
      <c r="N124" s="227" t="s">
        <v>1</v>
      </c>
      <c r="O124" s="228" t="s">
        <v>41</v>
      </c>
      <c r="P124" s="229">
        <f>I124+J124</f>
        <v>0</v>
      </c>
      <c r="Q124" s="229">
        <f>ROUND(I124*H124,2)</f>
        <v>0</v>
      </c>
      <c r="R124" s="229">
        <f>ROUND(J124*H124,2)</f>
        <v>0</v>
      </c>
      <c r="S124" s="91"/>
      <c r="T124" s="230">
        <f>S124*H124</f>
        <v>0</v>
      </c>
      <c r="U124" s="230">
        <v>0</v>
      </c>
      <c r="V124" s="230">
        <f>U124*H124</f>
        <v>0</v>
      </c>
      <c r="W124" s="230">
        <v>0</v>
      </c>
      <c r="X124" s="230">
        <f>W124*H124</f>
        <v>0</v>
      </c>
      <c r="Y124" s="231" t="s">
        <v>1</v>
      </c>
      <c r="Z124" s="38"/>
      <c r="AA124" s="38"/>
      <c r="AB124" s="38"/>
      <c r="AC124" s="38"/>
      <c r="AD124" s="38"/>
      <c r="AE124" s="38"/>
      <c r="AR124" s="232" t="s">
        <v>606</v>
      </c>
      <c r="AT124" s="232" t="s">
        <v>134</v>
      </c>
      <c r="AU124" s="232" t="s">
        <v>78</v>
      </c>
      <c r="AY124" s="17" t="s">
        <v>132</v>
      </c>
      <c r="BE124" s="233">
        <f>IF(O124="základní",K124,0)</f>
        <v>0</v>
      </c>
      <c r="BF124" s="233">
        <f>IF(O124="snížená",K124,0)</f>
        <v>0</v>
      </c>
      <c r="BG124" s="233">
        <f>IF(O124="zákl. přenesená",K124,0)</f>
        <v>0</v>
      </c>
      <c r="BH124" s="233">
        <f>IF(O124="sníž. přenesená",K124,0)</f>
        <v>0</v>
      </c>
      <c r="BI124" s="233">
        <f>IF(O124="nulová",K124,0)</f>
        <v>0</v>
      </c>
      <c r="BJ124" s="17" t="s">
        <v>86</v>
      </c>
      <c r="BK124" s="233">
        <f>ROUND(P124*H124,2)</f>
        <v>0</v>
      </c>
      <c r="BL124" s="17" t="s">
        <v>606</v>
      </c>
      <c r="BM124" s="232" t="s">
        <v>615</v>
      </c>
    </row>
    <row r="125" spans="1:47" s="2" customFormat="1" ht="12">
      <c r="A125" s="38"/>
      <c r="B125" s="39"/>
      <c r="C125" s="40"/>
      <c r="D125" s="234" t="s">
        <v>141</v>
      </c>
      <c r="E125" s="40"/>
      <c r="F125" s="235" t="s">
        <v>616</v>
      </c>
      <c r="G125" s="40"/>
      <c r="H125" s="40"/>
      <c r="I125" s="236"/>
      <c r="J125" s="236"/>
      <c r="K125" s="40"/>
      <c r="L125" s="40"/>
      <c r="M125" s="44"/>
      <c r="N125" s="237"/>
      <c r="O125" s="238"/>
      <c r="P125" s="91"/>
      <c r="Q125" s="91"/>
      <c r="R125" s="91"/>
      <c r="S125" s="91"/>
      <c r="T125" s="91"/>
      <c r="U125" s="91"/>
      <c r="V125" s="91"/>
      <c r="W125" s="91"/>
      <c r="X125" s="91"/>
      <c r="Y125" s="92"/>
      <c r="Z125" s="38"/>
      <c r="AA125" s="38"/>
      <c r="AB125" s="38"/>
      <c r="AC125" s="38"/>
      <c r="AD125" s="38"/>
      <c r="AE125" s="38"/>
      <c r="AT125" s="17" t="s">
        <v>141</v>
      </c>
      <c r="AU125" s="17" t="s">
        <v>78</v>
      </c>
    </row>
    <row r="126" spans="1:51" s="14" customFormat="1" ht="12">
      <c r="A126" s="14"/>
      <c r="B126" s="251"/>
      <c r="C126" s="252"/>
      <c r="D126" s="234" t="s">
        <v>145</v>
      </c>
      <c r="E126" s="253" t="s">
        <v>1</v>
      </c>
      <c r="F126" s="254" t="s">
        <v>86</v>
      </c>
      <c r="G126" s="252"/>
      <c r="H126" s="255">
        <v>1</v>
      </c>
      <c r="I126" s="256"/>
      <c r="J126" s="256"/>
      <c r="K126" s="252"/>
      <c r="L126" s="252"/>
      <c r="M126" s="257"/>
      <c r="N126" s="258"/>
      <c r="O126" s="259"/>
      <c r="P126" s="259"/>
      <c r="Q126" s="259"/>
      <c r="R126" s="259"/>
      <c r="S126" s="259"/>
      <c r="T126" s="259"/>
      <c r="U126" s="259"/>
      <c r="V126" s="259"/>
      <c r="W126" s="259"/>
      <c r="X126" s="259"/>
      <c r="Y126" s="260"/>
      <c r="Z126" s="14"/>
      <c r="AA126" s="14"/>
      <c r="AB126" s="14"/>
      <c r="AC126" s="14"/>
      <c r="AD126" s="14"/>
      <c r="AE126" s="14"/>
      <c r="AT126" s="261" t="s">
        <v>145</v>
      </c>
      <c r="AU126" s="261" t="s">
        <v>78</v>
      </c>
      <c r="AV126" s="14" t="s">
        <v>88</v>
      </c>
      <c r="AW126" s="14" t="s">
        <v>5</v>
      </c>
      <c r="AX126" s="14" t="s">
        <v>86</v>
      </c>
      <c r="AY126" s="261" t="s">
        <v>132</v>
      </c>
    </row>
    <row r="127" spans="1:65" s="2" customFormat="1" ht="38.55" customHeight="1">
      <c r="A127" s="38"/>
      <c r="B127" s="39"/>
      <c r="C127" s="220" t="s">
        <v>139</v>
      </c>
      <c r="D127" s="220" t="s">
        <v>134</v>
      </c>
      <c r="E127" s="221" t="s">
        <v>617</v>
      </c>
      <c r="F127" s="222" t="s">
        <v>618</v>
      </c>
      <c r="G127" s="223" t="s">
        <v>605</v>
      </c>
      <c r="H127" s="224">
        <v>1</v>
      </c>
      <c r="I127" s="225"/>
      <c r="J127" s="225"/>
      <c r="K127" s="226">
        <f>ROUND(P127*H127,2)</f>
        <v>0</v>
      </c>
      <c r="L127" s="222" t="s">
        <v>1</v>
      </c>
      <c r="M127" s="44"/>
      <c r="N127" s="227" t="s">
        <v>1</v>
      </c>
      <c r="O127" s="228" t="s">
        <v>41</v>
      </c>
      <c r="P127" s="229">
        <f>I127+J127</f>
        <v>0</v>
      </c>
      <c r="Q127" s="229">
        <f>ROUND(I127*H127,2)</f>
        <v>0</v>
      </c>
      <c r="R127" s="229">
        <f>ROUND(J127*H127,2)</f>
        <v>0</v>
      </c>
      <c r="S127" s="91"/>
      <c r="T127" s="230">
        <f>S127*H127</f>
        <v>0</v>
      </c>
      <c r="U127" s="230">
        <v>0</v>
      </c>
      <c r="V127" s="230">
        <f>U127*H127</f>
        <v>0</v>
      </c>
      <c r="W127" s="230">
        <v>0</v>
      </c>
      <c r="X127" s="230">
        <f>W127*H127</f>
        <v>0</v>
      </c>
      <c r="Y127" s="231" t="s">
        <v>1</v>
      </c>
      <c r="Z127" s="38"/>
      <c r="AA127" s="38"/>
      <c r="AB127" s="38"/>
      <c r="AC127" s="38"/>
      <c r="AD127" s="38"/>
      <c r="AE127" s="38"/>
      <c r="AR127" s="232" t="s">
        <v>606</v>
      </c>
      <c r="AT127" s="232" t="s">
        <v>134</v>
      </c>
      <c r="AU127" s="232" t="s">
        <v>78</v>
      </c>
      <c r="AY127" s="17" t="s">
        <v>132</v>
      </c>
      <c r="BE127" s="233">
        <f>IF(O127="základní",K127,0)</f>
        <v>0</v>
      </c>
      <c r="BF127" s="233">
        <f>IF(O127="snížená",K127,0)</f>
        <v>0</v>
      </c>
      <c r="BG127" s="233">
        <f>IF(O127="zákl. přenesená",K127,0)</f>
        <v>0</v>
      </c>
      <c r="BH127" s="233">
        <f>IF(O127="sníž. přenesená",K127,0)</f>
        <v>0</v>
      </c>
      <c r="BI127" s="233">
        <f>IF(O127="nulová",K127,0)</f>
        <v>0</v>
      </c>
      <c r="BJ127" s="17" t="s">
        <v>86</v>
      </c>
      <c r="BK127" s="233">
        <f>ROUND(P127*H127,2)</f>
        <v>0</v>
      </c>
      <c r="BL127" s="17" t="s">
        <v>606</v>
      </c>
      <c r="BM127" s="232" t="s">
        <v>619</v>
      </c>
    </row>
    <row r="128" spans="1:47" s="2" customFormat="1" ht="12">
      <c r="A128" s="38"/>
      <c r="B128" s="39"/>
      <c r="C128" s="40"/>
      <c r="D128" s="234" t="s">
        <v>141</v>
      </c>
      <c r="E128" s="40"/>
      <c r="F128" s="235" t="s">
        <v>620</v>
      </c>
      <c r="G128" s="40"/>
      <c r="H128" s="40"/>
      <c r="I128" s="236"/>
      <c r="J128" s="236"/>
      <c r="K128" s="40"/>
      <c r="L128" s="40"/>
      <c r="M128" s="44"/>
      <c r="N128" s="237"/>
      <c r="O128" s="238"/>
      <c r="P128" s="91"/>
      <c r="Q128" s="91"/>
      <c r="R128" s="91"/>
      <c r="S128" s="91"/>
      <c r="T128" s="91"/>
      <c r="U128" s="91"/>
      <c r="V128" s="91"/>
      <c r="W128" s="91"/>
      <c r="X128" s="91"/>
      <c r="Y128" s="92"/>
      <c r="Z128" s="38"/>
      <c r="AA128" s="38"/>
      <c r="AB128" s="38"/>
      <c r="AC128" s="38"/>
      <c r="AD128" s="38"/>
      <c r="AE128" s="38"/>
      <c r="AT128" s="17" t="s">
        <v>141</v>
      </c>
      <c r="AU128" s="17" t="s">
        <v>78</v>
      </c>
    </row>
    <row r="129" spans="1:51" s="14" customFormat="1" ht="12">
      <c r="A129" s="14"/>
      <c r="B129" s="251"/>
      <c r="C129" s="252"/>
      <c r="D129" s="234" t="s">
        <v>145</v>
      </c>
      <c r="E129" s="253" t="s">
        <v>1</v>
      </c>
      <c r="F129" s="254" t="s">
        <v>86</v>
      </c>
      <c r="G129" s="252"/>
      <c r="H129" s="255">
        <v>1</v>
      </c>
      <c r="I129" s="256"/>
      <c r="J129" s="256"/>
      <c r="K129" s="252"/>
      <c r="L129" s="252"/>
      <c r="M129" s="257"/>
      <c r="N129" s="258"/>
      <c r="O129" s="259"/>
      <c r="P129" s="259"/>
      <c r="Q129" s="259"/>
      <c r="R129" s="259"/>
      <c r="S129" s="259"/>
      <c r="T129" s="259"/>
      <c r="U129" s="259"/>
      <c r="V129" s="259"/>
      <c r="W129" s="259"/>
      <c r="X129" s="259"/>
      <c r="Y129" s="260"/>
      <c r="Z129" s="14"/>
      <c r="AA129" s="14"/>
      <c r="AB129" s="14"/>
      <c r="AC129" s="14"/>
      <c r="AD129" s="14"/>
      <c r="AE129" s="14"/>
      <c r="AT129" s="261" t="s">
        <v>145</v>
      </c>
      <c r="AU129" s="261" t="s">
        <v>78</v>
      </c>
      <c r="AV129" s="14" t="s">
        <v>88</v>
      </c>
      <c r="AW129" s="14" t="s">
        <v>5</v>
      </c>
      <c r="AX129" s="14" t="s">
        <v>86</v>
      </c>
      <c r="AY129" s="261" t="s">
        <v>132</v>
      </c>
    </row>
    <row r="130" spans="1:65" s="2" customFormat="1" ht="78.75" customHeight="1">
      <c r="A130" s="38"/>
      <c r="B130" s="39"/>
      <c r="C130" s="220" t="s">
        <v>201</v>
      </c>
      <c r="D130" s="220" t="s">
        <v>134</v>
      </c>
      <c r="E130" s="221" t="s">
        <v>621</v>
      </c>
      <c r="F130" s="222" t="s">
        <v>622</v>
      </c>
      <c r="G130" s="223" t="s">
        <v>605</v>
      </c>
      <c r="H130" s="224">
        <v>1</v>
      </c>
      <c r="I130" s="225"/>
      <c r="J130" s="225"/>
      <c r="K130" s="226">
        <f>ROUND(P130*H130,2)</f>
        <v>0</v>
      </c>
      <c r="L130" s="222" t="s">
        <v>1</v>
      </c>
      <c r="M130" s="44"/>
      <c r="N130" s="227" t="s">
        <v>1</v>
      </c>
      <c r="O130" s="228" t="s">
        <v>41</v>
      </c>
      <c r="P130" s="229">
        <f>I130+J130</f>
        <v>0</v>
      </c>
      <c r="Q130" s="229">
        <f>ROUND(I130*H130,2)</f>
        <v>0</v>
      </c>
      <c r="R130" s="229">
        <f>ROUND(J130*H130,2)</f>
        <v>0</v>
      </c>
      <c r="S130" s="91"/>
      <c r="T130" s="230">
        <f>S130*H130</f>
        <v>0</v>
      </c>
      <c r="U130" s="230">
        <v>0</v>
      </c>
      <c r="V130" s="230">
        <f>U130*H130</f>
        <v>0</v>
      </c>
      <c r="W130" s="230">
        <v>0</v>
      </c>
      <c r="X130" s="230">
        <f>W130*H130</f>
        <v>0</v>
      </c>
      <c r="Y130" s="231" t="s">
        <v>1</v>
      </c>
      <c r="Z130" s="38"/>
      <c r="AA130" s="38"/>
      <c r="AB130" s="38"/>
      <c r="AC130" s="38"/>
      <c r="AD130" s="38"/>
      <c r="AE130" s="38"/>
      <c r="AR130" s="232" t="s">
        <v>606</v>
      </c>
      <c r="AT130" s="232" t="s">
        <v>134</v>
      </c>
      <c r="AU130" s="232" t="s">
        <v>78</v>
      </c>
      <c r="AY130" s="17" t="s">
        <v>132</v>
      </c>
      <c r="BE130" s="233">
        <f>IF(O130="základní",K130,0)</f>
        <v>0</v>
      </c>
      <c r="BF130" s="233">
        <f>IF(O130="snížená",K130,0)</f>
        <v>0</v>
      </c>
      <c r="BG130" s="233">
        <f>IF(O130="zákl. přenesená",K130,0)</f>
        <v>0</v>
      </c>
      <c r="BH130" s="233">
        <f>IF(O130="sníž. přenesená",K130,0)</f>
        <v>0</v>
      </c>
      <c r="BI130" s="233">
        <f>IF(O130="nulová",K130,0)</f>
        <v>0</v>
      </c>
      <c r="BJ130" s="17" t="s">
        <v>86</v>
      </c>
      <c r="BK130" s="233">
        <f>ROUND(P130*H130,2)</f>
        <v>0</v>
      </c>
      <c r="BL130" s="17" t="s">
        <v>606</v>
      </c>
      <c r="BM130" s="232" t="s">
        <v>623</v>
      </c>
    </row>
    <row r="131" spans="1:47" s="2" customFormat="1" ht="12">
      <c r="A131" s="38"/>
      <c r="B131" s="39"/>
      <c r="C131" s="40"/>
      <c r="D131" s="234" t="s">
        <v>141</v>
      </c>
      <c r="E131" s="40"/>
      <c r="F131" s="235" t="s">
        <v>624</v>
      </c>
      <c r="G131" s="40"/>
      <c r="H131" s="40"/>
      <c r="I131" s="236"/>
      <c r="J131" s="236"/>
      <c r="K131" s="40"/>
      <c r="L131" s="40"/>
      <c r="M131" s="44"/>
      <c r="N131" s="237"/>
      <c r="O131" s="238"/>
      <c r="P131" s="91"/>
      <c r="Q131" s="91"/>
      <c r="R131" s="91"/>
      <c r="S131" s="91"/>
      <c r="T131" s="91"/>
      <c r="U131" s="91"/>
      <c r="V131" s="91"/>
      <c r="W131" s="91"/>
      <c r="X131" s="91"/>
      <c r="Y131" s="92"/>
      <c r="Z131" s="38"/>
      <c r="AA131" s="38"/>
      <c r="AB131" s="38"/>
      <c r="AC131" s="38"/>
      <c r="AD131" s="38"/>
      <c r="AE131" s="38"/>
      <c r="AT131" s="17" t="s">
        <v>141</v>
      </c>
      <c r="AU131" s="17" t="s">
        <v>78</v>
      </c>
    </row>
    <row r="132" spans="1:51" s="14" customFormat="1" ht="12">
      <c r="A132" s="14"/>
      <c r="B132" s="251"/>
      <c r="C132" s="252"/>
      <c r="D132" s="234" t="s">
        <v>145</v>
      </c>
      <c r="E132" s="253" t="s">
        <v>1</v>
      </c>
      <c r="F132" s="254" t="s">
        <v>86</v>
      </c>
      <c r="G132" s="252"/>
      <c r="H132" s="255">
        <v>1</v>
      </c>
      <c r="I132" s="256"/>
      <c r="J132" s="256"/>
      <c r="K132" s="252"/>
      <c r="L132" s="252"/>
      <c r="M132" s="257"/>
      <c r="N132" s="258"/>
      <c r="O132" s="259"/>
      <c r="P132" s="259"/>
      <c r="Q132" s="259"/>
      <c r="R132" s="259"/>
      <c r="S132" s="259"/>
      <c r="T132" s="259"/>
      <c r="U132" s="259"/>
      <c r="V132" s="259"/>
      <c r="W132" s="259"/>
      <c r="X132" s="259"/>
      <c r="Y132" s="260"/>
      <c r="Z132" s="14"/>
      <c r="AA132" s="14"/>
      <c r="AB132" s="14"/>
      <c r="AC132" s="14"/>
      <c r="AD132" s="14"/>
      <c r="AE132" s="14"/>
      <c r="AT132" s="261" t="s">
        <v>145</v>
      </c>
      <c r="AU132" s="261" t="s">
        <v>78</v>
      </c>
      <c r="AV132" s="14" t="s">
        <v>88</v>
      </c>
      <c r="AW132" s="14" t="s">
        <v>5</v>
      </c>
      <c r="AX132" s="14" t="s">
        <v>86</v>
      </c>
      <c r="AY132" s="261" t="s">
        <v>132</v>
      </c>
    </row>
    <row r="133" spans="1:65" s="2" customFormat="1" ht="24.15" customHeight="1">
      <c r="A133" s="38"/>
      <c r="B133" s="39"/>
      <c r="C133" s="220" t="s">
        <v>212</v>
      </c>
      <c r="D133" s="220" t="s">
        <v>134</v>
      </c>
      <c r="E133" s="221" t="s">
        <v>625</v>
      </c>
      <c r="F133" s="222" t="s">
        <v>626</v>
      </c>
      <c r="G133" s="223" t="s">
        <v>1</v>
      </c>
      <c r="H133" s="224">
        <v>1</v>
      </c>
      <c r="I133" s="225"/>
      <c r="J133" s="225"/>
      <c r="K133" s="226">
        <f>ROUND(P133*H133,2)</f>
        <v>0</v>
      </c>
      <c r="L133" s="222" t="s">
        <v>1</v>
      </c>
      <c r="M133" s="44"/>
      <c r="N133" s="227" t="s">
        <v>1</v>
      </c>
      <c r="O133" s="228" t="s">
        <v>41</v>
      </c>
      <c r="P133" s="229">
        <f>I133+J133</f>
        <v>0</v>
      </c>
      <c r="Q133" s="229">
        <f>ROUND(I133*H133,2)</f>
        <v>0</v>
      </c>
      <c r="R133" s="229">
        <f>ROUND(J133*H133,2)</f>
        <v>0</v>
      </c>
      <c r="S133" s="91"/>
      <c r="T133" s="230">
        <f>S133*H133</f>
        <v>0</v>
      </c>
      <c r="U133" s="230">
        <v>0</v>
      </c>
      <c r="V133" s="230">
        <f>U133*H133</f>
        <v>0</v>
      </c>
      <c r="W133" s="230">
        <v>0</v>
      </c>
      <c r="X133" s="230">
        <f>W133*H133</f>
        <v>0</v>
      </c>
      <c r="Y133" s="231" t="s">
        <v>1</v>
      </c>
      <c r="Z133" s="38"/>
      <c r="AA133" s="38"/>
      <c r="AB133" s="38"/>
      <c r="AC133" s="38"/>
      <c r="AD133" s="38"/>
      <c r="AE133" s="38"/>
      <c r="AR133" s="232" t="s">
        <v>606</v>
      </c>
      <c r="AT133" s="232" t="s">
        <v>134</v>
      </c>
      <c r="AU133" s="232" t="s">
        <v>78</v>
      </c>
      <c r="AY133" s="17" t="s">
        <v>132</v>
      </c>
      <c r="BE133" s="233">
        <f>IF(O133="základní",K133,0)</f>
        <v>0</v>
      </c>
      <c r="BF133" s="233">
        <f>IF(O133="snížená",K133,0)</f>
        <v>0</v>
      </c>
      <c r="BG133" s="233">
        <f>IF(O133="zákl. přenesená",K133,0)</f>
        <v>0</v>
      </c>
      <c r="BH133" s="233">
        <f>IF(O133="sníž. přenesená",K133,0)</f>
        <v>0</v>
      </c>
      <c r="BI133" s="233">
        <f>IF(O133="nulová",K133,0)</f>
        <v>0</v>
      </c>
      <c r="BJ133" s="17" t="s">
        <v>86</v>
      </c>
      <c r="BK133" s="233">
        <f>ROUND(P133*H133,2)</f>
        <v>0</v>
      </c>
      <c r="BL133" s="17" t="s">
        <v>606</v>
      </c>
      <c r="BM133" s="232" t="s">
        <v>627</v>
      </c>
    </row>
    <row r="134" spans="1:47" s="2" customFormat="1" ht="12">
      <c r="A134" s="38"/>
      <c r="B134" s="39"/>
      <c r="C134" s="40"/>
      <c r="D134" s="234" t="s">
        <v>141</v>
      </c>
      <c r="E134" s="40"/>
      <c r="F134" s="235" t="s">
        <v>628</v>
      </c>
      <c r="G134" s="40"/>
      <c r="H134" s="40"/>
      <c r="I134" s="236"/>
      <c r="J134" s="236"/>
      <c r="K134" s="40"/>
      <c r="L134" s="40"/>
      <c r="M134" s="44"/>
      <c r="N134" s="237"/>
      <c r="O134" s="238"/>
      <c r="P134" s="91"/>
      <c r="Q134" s="91"/>
      <c r="R134" s="91"/>
      <c r="S134" s="91"/>
      <c r="T134" s="91"/>
      <c r="U134" s="91"/>
      <c r="V134" s="91"/>
      <c r="W134" s="91"/>
      <c r="X134" s="91"/>
      <c r="Y134" s="92"/>
      <c r="Z134" s="38"/>
      <c r="AA134" s="38"/>
      <c r="AB134" s="38"/>
      <c r="AC134" s="38"/>
      <c r="AD134" s="38"/>
      <c r="AE134" s="38"/>
      <c r="AT134" s="17" t="s">
        <v>141</v>
      </c>
      <c r="AU134" s="17" t="s">
        <v>78</v>
      </c>
    </row>
    <row r="135" spans="1:51" s="14" customFormat="1" ht="12">
      <c r="A135" s="14"/>
      <c r="B135" s="251"/>
      <c r="C135" s="252"/>
      <c r="D135" s="234" t="s">
        <v>145</v>
      </c>
      <c r="E135" s="253" t="s">
        <v>1</v>
      </c>
      <c r="F135" s="254" t="s">
        <v>86</v>
      </c>
      <c r="G135" s="252"/>
      <c r="H135" s="255">
        <v>1</v>
      </c>
      <c r="I135" s="256"/>
      <c r="J135" s="256"/>
      <c r="K135" s="252"/>
      <c r="L135" s="252"/>
      <c r="M135" s="257"/>
      <c r="N135" s="258"/>
      <c r="O135" s="259"/>
      <c r="P135" s="259"/>
      <c r="Q135" s="259"/>
      <c r="R135" s="259"/>
      <c r="S135" s="259"/>
      <c r="T135" s="259"/>
      <c r="U135" s="259"/>
      <c r="V135" s="259"/>
      <c r="W135" s="259"/>
      <c r="X135" s="259"/>
      <c r="Y135" s="260"/>
      <c r="Z135" s="14"/>
      <c r="AA135" s="14"/>
      <c r="AB135" s="14"/>
      <c r="AC135" s="14"/>
      <c r="AD135" s="14"/>
      <c r="AE135" s="14"/>
      <c r="AT135" s="261" t="s">
        <v>145</v>
      </c>
      <c r="AU135" s="261" t="s">
        <v>78</v>
      </c>
      <c r="AV135" s="14" t="s">
        <v>88</v>
      </c>
      <c r="AW135" s="14" t="s">
        <v>5</v>
      </c>
      <c r="AX135" s="14" t="s">
        <v>86</v>
      </c>
      <c r="AY135" s="261" t="s">
        <v>132</v>
      </c>
    </row>
    <row r="136" spans="1:65" s="2" customFormat="1" ht="24.15" customHeight="1">
      <c r="A136" s="38"/>
      <c r="B136" s="39"/>
      <c r="C136" s="220" t="s">
        <v>222</v>
      </c>
      <c r="D136" s="220" t="s">
        <v>134</v>
      </c>
      <c r="E136" s="221" t="s">
        <v>629</v>
      </c>
      <c r="F136" s="222" t="s">
        <v>630</v>
      </c>
      <c r="G136" s="223" t="s">
        <v>631</v>
      </c>
      <c r="H136" s="224">
        <v>1</v>
      </c>
      <c r="I136" s="225"/>
      <c r="J136" s="225"/>
      <c r="K136" s="226">
        <f>ROUND(P136*H136,2)</f>
        <v>0</v>
      </c>
      <c r="L136" s="222" t="s">
        <v>1</v>
      </c>
      <c r="M136" s="44"/>
      <c r="N136" s="227" t="s">
        <v>1</v>
      </c>
      <c r="O136" s="228" t="s">
        <v>41</v>
      </c>
      <c r="P136" s="229">
        <f>I136+J136</f>
        <v>0</v>
      </c>
      <c r="Q136" s="229">
        <f>ROUND(I136*H136,2)</f>
        <v>0</v>
      </c>
      <c r="R136" s="229">
        <f>ROUND(J136*H136,2)</f>
        <v>0</v>
      </c>
      <c r="S136" s="91"/>
      <c r="T136" s="230">
        <f>S136*H136</f>
        <v>0</v>
      </c>
      <c r="U136" s="230">
        <v>0</v>
      </c>
      <c r="V136" s="230">
        <f>U136*H136</f>
        <v>0</v>
      </c>
      <c r="W136" s="230">
        <v>0</v>
      </c>
      <c r="X136" s="230">
        <f>W136*H136</f>
        <v>0</v>
      </c>
      <c r="Y136" s="231" t="s">
        <v>1</v>
      </c>
      <c r="Z136" s="38"/>
      <c r="AA136" s="38"/>
      <c r="AB136" s="38"/>
      <c r="AC136" s="38"/>
      <c r="AD136" s="38"/>
      <c r="AE136" s="38"/>
      <c r="AR136" s="232" t="s">
        <v>606</v>
      </c>
      <c r="AT136" s="232" t="s">
        <v>134</v>
      </c>
      <c r="AU136" s="232" t="s">
        <v>78</v>
      </c>
      <c r="AY136" s="17" t="s">
        <v>132</v>
      </c>
      <c r="BE136" s="233">
        <f>IF(O136="základní",K136,0)</f>
        <v>0</v>
      </c>
      <c r="BF136" s="233">
        <f>IF(O136="snížená",K136,0)</f>
        <v>0</v>
      </c>
      <c r="BG136" s="233">
        <f>IF(O136="zákl. přenesená",K136,0)</f>
        <v>0</v>
      </c>
      <c r="BH136" s="233">
        <f>IF(O136="sníž. přenesená",K136,0)</f>
        <v>0</v>
      </c>
      <c r="BI136" s="233">
        <f>IF(O136="nulová",K136,0)</f>
        <v>0</v>
      </c>
      <c r="BJ136" s="17" t="s">
        <v>86</v>
      </c>
      <c r="BK136" s="233">
        <f>ROUND(P136*H136,2)</f>
        <v>0</v>
      </c>
      <c r="BL136" s="17" t="s">
        <v>606</v>
      </c>
      <c r="BM136" s="232" t="s">
        <v>632</v>
      </c>
    </row>
    <row r="137" spans="1:47" s="2" customFormat="1" ht="12">
      <c r="A137" s="38"/>
      <c r="B137" s="39"/>
      <c r="C137" s="40"/>
      <c r="D137" s="234" t="s">
        <v>141</v>
      </c>
      <c r="E137" s="40"/>
      <c r="F137" s="235" t="s">
        <v>630</v>
      </c>
      <c r="G137" s="40"/>
      <c r="H137" s="40"/>
      <c r="I137" s="236"/>
      <c r="J137" s="236"/>
      <c r="K137" s="40"/>
      <c r="L137" s="40"/>
      <c r="M137" s="44"/>
      <c r="N137" s="237"/>
      <c r="O137" s="238"/>
      <c r="P137" s="91"/>
      <c r="Q137" s="91"/>
      <c r="R137" s="91"/>
      <c r="S137" s="91"/>
      <c r="T137" s="91"/>
      <c r="U137" s="91"/>
      <c r="V137" s="91"/>
      <c r="W137" s="91"/>
      <c r="X137" s="91"/>
      <c r="Y137" s="92"/>
      <c r="Z137" s="38"/>
      <c r="AA137" s="38"/>
      <c r="AB137" s="38"/>
      <c r="AC137" s="38"/>
      <c r="AD137" s="38"/>
      <c r="AE137" s="38"/>
      <c r="AT137" s="17" t="s">
        <v>141</v>
      </c>
      <c r="AU137" s="17" t="s">
        <v>78</v>
      </c>
    </row>
    <row r="138" spans="1:51" s="14" customFormat="1" ht="12">
      <c r="A138" s="14"/>
      <c r="B138" s="251"/>
      <c r="C138" s="252"/>
      <c r="D138" s="234" t="s">
        <v>145</v>
      </c>
      <c r="E138" s="253" t="s">
        <v>1</v>
      </c>
      <c r="F138" s="254" t="s">
        <v>86</v>
      </c>
      <c r="G138" s="252"/>
      <c r="H138" s="255">
        <v>1</v>
      </c>
      <c r="I138" s="256"/>
      <c r="J138" s="256"/>
      <c r="K138" s="252"/>
      <c r="L138" s="252"/>
      <c r="M138" s="257"/>
      <c r="N138" s="258"/>
      <c r="O138" s="259"/>
      <c r="P138" s="259"/>
      <c r="Q138" s="259"/>
      <c r="R138" s="259"/>
      <c r="S138" s="259"/>
      <c r="T138" s="259"/>
      <c r="U138" s="259"/>
      <c r="V138" s="259"/>
      <c r="W138" s="259"/>
      <c r="X138" s="259"/>
      <c r="Y138" s="260"/>
      <c r="Z138" s="14"/>
      <c r="AA138" s="14"/>
      <c r="AB138" s="14"/>
      <c r="AC138" s="14"/>
      <c r="AD138" s="14"/>
      <c r="AE138" s="14"/>
      <c r="AT138" s="261" t="s">
        <v>145</v>
      </c>
      <c r="AU138" s="261" t="s">
        <v>78</v>
      </c>
      <c r="AV138" s="14" t="s">
        <v>88</v>
      </c>
      <c r="AW138" s="14" t="s">
        <v>5</v>
      </c>
      <c r="AX138" s="14" t="s">
        <v>86</v>
      </c>
      <c r="AY138" s="261" t="s">
        <v>132</v>
      </c>
    </row>
    <row r="139" spans="1:65" s="2" customFormat="1" ht="76.35" customHeight="1">
      <c r="A139" s="38"/>
      <c r="B139" s="39"/>
      <c r="C139" s="220" t="s">
        <v>233</v>
      </c>
      <c r="D139" s="220" t="s">
        <v>134</v>
      </c>
      <c r="E139" s="221" t="s">
        <v>633</v>
      </c>
      <c r="F139" s="222" t="s">
        <v>634</v>
      </c>
      <c r="G139" s="223" t="s">
        <v>605</v>
      </c>
      <c r="H139" s="224">
        <v>1</v>
      </c>
      <c r="I139" s="225"/>
      <c r="J139" s="225"/>
      <c r="K139" s="226">
        <f>ROUND(P139*H139,2)</f>
        <v>0</v>
      </c>
      <c r="L139" s="222" t="s">
        <v>1</v>
      </c>
      <c r="M139" s="44"/>
      <c r="N139" s="227" t="s">
        <v>1</v>
      </c>
      <c r="O139" s="228" t="s">
        <v>41</v>
      </c>
      <c r="P139" s="229">
        <f>I139+J139</f>
        <v>0</v>
      </c>
      <c r="Q139" s="229">
        <f>ROUND(I139*H139,2)</f>
        <v>0</v>
      </c>
      <c r="R139" s="229">
        <f>ROUND(J139*H139,2)</f>
        <v>0</v>
      </c>
      <c r="S139" s="91"/>
      <c r="T139" s="230">
        <f>S139*H139</f>
        <v>0</v>
      </c>
      <c r="U139" s="230">
        <v>0</v>
      </c>
      <c r="V139" s="230">
        <f>U139*H139</f>
        <v>0</v>
      </c>
      <c r="W139" s="230">
        <v>0</v>
      </c>
      <c r="X139" s="230">
        <f>W139*H139</f>
        <v>0</v>
      </c>
      <c r="Y139" s="231" t="s">
        <v>1</v>
      </c>
      <c r="Z139" s="38"/>
      <c r="AA139" s="38"/>
      <c r="AB139" s="38"/>
      <c r="AC139" s="38"/>
      <c r="AD139" s="38"/>
      <c r="AE139" s="38"/>
      <c r="AR139" s="232" t="s">
        <v>139</v>
      </c>
      <c r="AT139" s="232" t="s">
        <v>134</v>
      </c>
      <c r="AU139" s="232" t="s">
        <v>78</v>
      </c>
      <c r="AY139" s="17" t="s">
        <v>132</v>
      </c>
      <c r="BE139" s="233">
        <f>IF(O139="základní",K139,0)</f>
        <v>0</v>
      </c>
      <c r="BF139" s="233">
        <f>IF(O139="snížená",K139,0)</f>
        <v>0</v>
      </c>
      <c r="BG139" s="233">
        <f>IF(O139="zákl. přenesená",K139,0)</f>
        <v>0</v>
      </c>
      <c r="BH139" s="233">
        <f>IF(O139="sníž. přenesená",K139,0)</f>
        <v>0</v>
      </c>
      <c r="BI139" s="233">
        <f>IF(O139="nulová",K139,0)</f>
        <v>0</v>
      </c>
      <c r="BJ139" s="17" t="s">
        <v>86</v>
      </c>
      <c r="BK139" s="233">
        <f>ROUND(P139*H139,2)</f>
        <v>0</v>
      </c>
      <c r="BL139" s="17" t="s">
        <v>139</v>
      </c>
      <c r="BM139" s="232" t="s">
        <v>635</v>
      </c>
    </row>
    <row r="140" spans="1:47" s="2" customFormat="1" ht="12">
      <c r="A140" s="38"/>
      <c r="B140" s="39"/>
      <c r="C140" s="40"/>
      <c r="D140" s="234" t="s">
        <v>141</v>
      </c>
      <c r="E140" s="40"/>
      <c r="F140" s="235" t="s">
        <v>636</v>
      </c>
      <c r="G140" s="40"/>
      <c r="H140" s="40"/>
      <c r="I140" s="236"/>
      <c r="J140" s="236"/>
      <c r="K140" s="40"/>
      <c r="L140" s="40"/>
      <c r="M140" s="44"/>
      <c r="N140" s="237"/>
      <c r="O140" s="238"/>
      <c r="P140" s="91"/>
      <c r="Q140" s="91"/>
      <c r="R140" s="91"/>
      <c r="S140" s="91"/>
      <c r="T140" s="91"/>
      <c r="U140" s="91"/>
      <c r="V140" s="91"/>
      <c r="W140" s="91"/>
      <c r="X140" s="91"/>
      <c r="Y140" s="92"/>
      <c r="Z140" s="38"/>
      <c r="AA140" s="38"/>
      <c r="AB140" s="38"/>
      <c r="AC140" s="38"/>
      <c r="AD140" s="38"/>
      <c r="AE140" s="38"/>
      <c r="AT140" s="17" t="s">
        <v>141</v>
      </c>
      <c r="AU140" s="17" t="s">
        <v>78</v>
      </c>
    </row>
    <row r="141" spans="1:47" s="2" customFormat="1" ht="12">
      <c r="A141" s="38"/>
      <c r="B141" s="39"/>
      <c r="C141" s="40"/>
      <c r="D141" s="234" t="s">
        <v>228</v>
      </c>
      <c r="E141" s="40"/>
      <c r="F141" s="273" t="s">
        <v>637</v>
      </c>
      <c r="G141" s="40"/>
      <c r="H141" s="40"/>
      <c r="I141" s="236"/>
      <c r="J141" s="236"/>
      <c r="K141" s="40"/>
      <c r="L141" s="40"/>
      <c r="M141" s="44"/>
      <c r="N141" s="237"/>
      <c r="O141" s="238"/>
      <c r="P141" s="91"/>
      <c r="Q141" s="91"/>
      <c r="R141" s="91"/>
      <c r="S141" s="91"/>
      <c r="T141" s="91"/>
      <c r="U141" s="91"/>
      <c r="V141" s="91"/>
      <c r="W141" s="91"/>
      <c r="X141" s="91"/>
      <c r="Y141" s="92"/>
      <c r="Z141" s="38"/>
      <c r="AA141" s="38"/>
      <c r="AB141" s="38"/>
      <c r="AC141" s="38"/>
      <c r="AD141" s="38"/>
      <c r="AE141" s="38"/>
      <c r="AT141" s="17" t="s">
        <v>228</v>
      </c>
      <c r="AU141" s="17" t="s">
        <v>78</v>
      </c>
    </row>
    <row r="142" spans="1:65" s="2" customFormat="1" ht="16.5" customHeight="1">
      <c r="A142" s="38"/>
      <c r="B142" s="39"/>
      <c r="C142" s="220" t="s">
        <v>242</v>
      </c>
      <c r="D142" s="220" t="s">
        <v>134</v>
      </c>
      <c r="E142" s="221" t="s">
        <v>638</v>
      </c>
      <c r="F142" s="222" t="s">
        <v>639</v>
      </c>
      <c r="G142" s="223" t="s">
        <v>640</v>
      </c>
      <c r="H142" s="224">
        <v>1</v>
      </c>
      <c r="I142" s="225"/>
      <c r="J142" s="225"/>
      <c r="K142" s="226">
        <f>ROUND(P142*H142,2)</f>
        <v>0</v>
      </c>
      <c r="L142" s="222" t="s">
        <v>1</v>
      </c>
      <c r="M142" s="44"/>
      <c r="N142" s="227" t="s">
        <v>1</v>
      </c>
      <c r="O142" s="228" t="s">
        <v>41</v>
      </c>
      <c r="P142" s="229">
        <f>I142+J142</f>
        <v>0</v>
      </c>
      <c r="Q142" s="229">
        <f>ROUND(I142*H142,2)</f>
        <v>0</v>
      </c>
      <c r="R142" s="229">
        <f>ROUND(J142*H142,2)</f>
        <v>0</v>
      </c>
      <c r="S142" s="91"/>
      <c r="T142" s="230">
        <f>S142*H142</f>
        <v>0</v>
      </c>
      <c r="U142" s="230">
        <v>0</v>
      </c>
      <c r="V142" s="230">
        <f>U142*H142</f>
        <v>0</v>
      </c>
      <c r="W142" s="230">
        <v>0</v>
      </c>
      <c r="X142" s="230">
        <f>W142*H142</f>
        <v>0</v>
      </c>
      <c r="Y142" s="231" t="s">
        <v>1</v>
      </c>
      <c r="Z142" s="38"/>
      <c r="AA142" s="38"/>
      <c r="AB142" s="38"/>
      <c r="AC142" s="38"/>
      <c r="AD142" s="38"/>
      <c r="AE142" s="38"/>
      <c r="AR142" s="232" t="s">
        <v>606</v>
      </c>
      <c r="AT142" s="232" t="s">
        <v>134</v>
      </c>
      <c r="AU142" s="232" t="s">
        <v>78</v>
      </c>
      <c r="AY142" s="17" t="s">
        <v>132</v>
      </c>
      <c r="BE142" s="233">
        <f>IF(O142="základní",K142,0)</f>
        <v>0</v>
      </c>
      <c r="BF142" s="233">
        <f>IF(O142="snížená",K142,0)</f>
        <v>0</v>
      </c>
      <c r="BG142" s="233">
        <f>IF(O142="zákl. přenesená",K142,0)</f>
        <v>0</v>
      </c>
      <c r="BH142" s="233">
        <f>IF(O142="sníž. přenesená",K142,0)</f>
        <v>0</v>
      </c>
      <c r="BI142" s="233">
        <f>IF(O142="nulová",K142,0)</f>
        <v>0</v>
      </c>
      <c r="BJ142" s="17" t="s">
        <v>86</v>
      </c>
      <c r="BK142" s="233">
        <f>ROUND(P142*H142,2)</f>
        <v>0</v>
      </c>
      <c r="BL142" s="17" t="s">
        <v>606</v>
      </c>
      <c r="BM142" s="232" t="s">
        <v>641</v>
      </c>
    </row>
    <row r="143" spans="1:47" s="2" customFormat="1" ht="12">
      <c r="A143" s="38"/>
      <c r="B143" s="39"/>
      <c r="C143" s="40"/>
      <c r="D143" s="234" t="s">
        <v>141</v>
      </c>
      <c r="E143" s="40"/>
      <c r="F143" s="235" t="s">
        <v>642</v>
      </c>
      <c r="G143" s="40"/>
      <c r="H143" s="40"/>
      <c r="I143" s="236"/>
      <c r="J143" s="236"/>
      <c r="K143" s="40"/>
      <c r="L143" s="40"/>
      <c r="M143" s="44"/>
      <c r="N143" s="237"/>
      <c r="O143" s="238"/>
      <c r="P143" s="91"/>
      <c r="Q143" s="91"/>
      <c r="R143" s="91"/>
      <c r="S143" s="91"/>
      <c r="T143" s="91"/>
      <c r="U143" s="91"/>
      <c r="V143" s="91"/>
      <c r="W143" s="91"/>
      <c r="X143" s="91"/>
      <c r="Y143" s="92"/>
      <c r="Z143" s="38"/>
      <c r="AA143" s="38"/>
      <c r="AB143" s="38"/>
      <c r="AC143" s="38"/>
      <c r="AD143" s="38"/>
      <c r="AE143" s="38"/>
      <c r="AT143" s="17" t="s">
        <v>141</v>
      </c>
      <c r="AU143" s="17" t="s">
        <v>78</v>
      </c>
    </row>
    <row r="144" spans="1:51" s="14" customFormat="1" ht="12">
      <c r="A144" s="14"/>
      <c r="B144" s="251"/>
      <c r="C144" s="252"/>
      <c r="D144" s="234" t="s">
        <v>145</v>
      </c>
      <c r="E144" s="253" t="s">
        <v>1</v>
      </c>
      <c r="F144" s="254" t="s">
        <v>86</v>
      </c>
      <c r="G144" s="252"/>
      <c r="H144" s="255">
        <v>1</v>
      </c>
      <c r="I144" s="256"/>
      <c r="J144" s="256"/>
      <c r="K144" s="252"/>
      <c r="L144" s="252"/>
      <c r="M144" s="257"/>
      <c r="N144" s="258"/>
      <c r="O144" s="259"/>
      <c r="P144" s="259"/>
      <c r="Q144" s="259"/>
      <c r="R144" s="259"/>
      <c r="S144" s="259"/>
      <c r="T144" s="259"/>
      <c r="U144" s="259"/>
      <c r="V144" s="259"/>
      <c r="W144" s="259"/>
      <c r="X144" s="259"/>
      <c r="Y144" s="260"/>
      <c r="Z144" s="14"/>
      <c r="AA144" s="14"/>
      <c r="AB144" s="14"/>
      <c r="AC144" s="14"/>
      <c r="AD144" s="14"/>
      <c r="AE144" s="14"/>
      <c r="AT144" s="261" t="s">
        <v>145</v>
      </c>
      <c r="AU144" s="261" t="s">
        <v>78</v>
      </c>
      <c r="AV144" s="14" t="s">
        <v>88</v>
      </c>
      <c r="AW144" s="14" t="s">
        <v>5</v>
      </c>
      <c r="AX144" s="14" t="s">
        <v>86</v>
      </c>
      <c r="AY144" s="261" t="s">
        <v>132</v>
      </c>
    </row>
    <row r="145" spans="1:65" s="2" customFormat="1" ht="49.05" customHeight="1">
      <c r="A145" s="38"/>
      <c r="B145" s="39"/>
      <c r="C145" s="220" t="s">
        <v>251</v>
      </c>
      <c r="D145" s="220" t="s">
        <v>134</v>
      </c>
      <c r="E145" s="221" t="s">
        <v>643</v>
      </c>
      <c r="F145" s="222" t="s">
        <v>644</v>
      </c>
      <c r="G145" s="223" t="s">
        <v>605</v>
      </c>
      <c r="H145" s="224">
        <v>1</v>
      </c>
      <c r="I145" s="225"/>
      <c r="J145" s="225"/>
      <c r="K145" s="226">
        <f>ROUND(P145*H145,2)</f>
        <v>0</v>
      </c>
      <c r="L145" s="222" t="s">
        <v>1</v>
      </c>
      <c r="M145" s="44"/>
      <c r="N145" s="227" t="s">
        <v>1</v>
      </c>
      <c r="O145" s="228" t="s">
        <v>41</v>
      </c>
      <c r="P145" s="229">
        <f>I145+J145</f>
        <v>0</v>
      </c>
      <c r="Q145" s="229">
        <f>ROUND(I145*H145,2)</f>
        <v>0</v>
      </c>
      <c r="R145" s="229">
        <f>ROUND(J145*H145,2)</f>
        <v>0</v>
      </c>
      <c r="S145" s="91"/>
      <c r="T145" s="230">
        <f>S145*H145</f>
        <v>0</v>
      </c>
      <c r="U145" s="230">
        <v>0</v>
      </c>
      <c r="V145" s="230">
        <f>U145*H145</f>
        <v>0</v>
      </c>
      <c r="W145" s="230">
        <v>0</v>
      </c>
      <c r="X145" s="230">
        <f>W145*H145</f>
        <v>0</v>
      </c>
      <c r="Y145" s="231" t="s">
        <v>1</v>
      </c>
      <c r="Z145" s="38"/>
      <c r="AA145" s="38"/>
      <c r="AB145" s="38"/>
      <c r="AC145" s="38"/>
      <c r="AD145" s="38"/>
      <c r="AE145" s="38"/>
      <c r="AR145" s="232" t="s">
        <v>139</v>
      </c>
      <c r="AT145" s="232" t="s">
        <v>134</v>
      </c>
      <c r="AU145" s="232" t="s">
        <v>78</v>
      </c>
      <c r="AY145" s="17" t="s">
        <v>132</v>
      </c>
      <c r="BE145" s="233">
        <f>IF(O145="základní",K145,0)</f>
        <v>0</v>
      </c>
      <c r="BF145" s="233">
        <f>IF(O145="snížená",K145,0)</f>
        <v>0</v>
      </c>
      <c r="BG145" s="233">
        <f>IF(O145="zákl. přenesená",K145,0)</f>
        <v>0</v>
      </c>
      <c r="BH145" s="233">
        <f>IF(O145="sníž. přenesená",K145,0)</f>
        <v>0</v>
      </c>
      <c r="BI145" s="233">
        <f>IF(O145="nulová",K145,0)</f>
        <v>0</v>
      </c>
      <c r="BJ145" s="17" t="s">
        <v>86</v>
      </c>
      <c r="BK145" s="233">
        <f>ROUND(P145*H145,2)</f>
        <v>0</v>
      </c>
      <c r="BL145" s="17" t="s">
        <v>139</v>
      </c>
      <c r="BM145" s="232" t="s">
        <v>645</v>
      </c>
    </row>
    <row r="146" spans="1:47" s="2" customFormat="1" ht="12">
      <c r="A146" s="38"/>
      <c r="B146" s="39"/>
      <c r="C146" s="40"/>
      <c r="D146" s="234" t="s">
        <v>141</v>
      </c>
      <c r="E146" s="40"/>
      <c r="F146" s="235" t="s">
        <v>644</v>
      </c>
      <c r="G146" s="40"/>
      <c r="H146" s="40"/>
      <c r="I146" s="236"/>
      <c r="J146" s="236"/>
      <c r="K146" s="40"/>
      <c r="L146" s="40"/>
      <c r="M146" s="44"/>
      <c r="N146" s="237"/>
      <c r="O146" s="238"/>
      <c r="P146" s="91"/>
      <c r="Q146" s="91"/>
      <c r="R146" s="91"/>
      <c r="S146" s="91"/>
      <c r="T146" s="91"/>
      <c r="U146" s="91"/>
      <c r="V146" s="91"/>
      <c r="W146" s="91"/>
      <c r="X146" s="91"/>
      <c r="Y146" s="92"/>
      <c r="Z146" s="38"/>
      <c r="AA146" s="38"/>
      <c r="AB146" s="38"/>
      <c r="AC146" s="38"/>
      <c r="AD146" s="38"/>
      <c r="AE146" s="38"/>
      <c r="AT146" s="17" t="s">
        <v>141</v>
      </c>
      <c r="AU146" s="17" t="s">
        <v>78</v>
      </c>
    </row>
    <row r="147" spans="1:65" s="2" customFormat="1" ht="24.15" customHeight="1">
      <c r="A147" s="38"/>
      <c r="B147" s="39"/>
      <c r="C147" s="220" t="s">
        <v>337</v>
      </c>
      <c r="D147" s="220" t="s">
        <v>134</v>
      </c>
      <c r="E147" s="221" t="s">
        <v>646</v>
      </c>
      <c r="F147" s="222" t="s">
        <v>647</v>
      </c>
      <c r="G147" s="223" t="s">
        <v>605</v>
      </c>
      <c r="H147" s="224">
        <v>1</v>
      </c>
      <c r="I147" s="225"/>
      <c r="J147" s="225"/>
      <c r="K147" s="226">
        <f>ROUND(P147*H147,2)</f>
        <v>0</v>
      </c>
      <c r="L147" s="222" t="s">
        <v>1</v>
      </c>
      <c r="M147" s="44"/>
      <c r="N147" s="227" t="s">
        <v>1</v>
      </c>
      <c r="O147" s="228" t="s">
        <v>41</v>
      </c>
      <c r="P147" s="229">
        <f>I147+J147</f>
        <v>0</v>
      </c>
      <c r="Q147" s="229">
        <f>ROUND(I147*H147,2)</f>
        <v>0</v>
      </c>
      <c r="R147" s="229">
        <f>ROUND(J147*H147,2)</f>
        <v>0</v>
      </c>
      <c r="S147" s="91"/>
      <c r="T147" s="230">
        <f>S147*H147</f>
        <v>0</v>
      </c>
      <c r="U147" s="230">
        <v>0</v>
      </c>
      <c r="V147" s="230">
        <f>U147*H147</f>
        <v>0</v>
      </c>
      <c r="W147" s="230">
        <v>0</v>
      </c>
      <c r="X147" s="230">
        <f>W147*H147</f>
        <v>0</v>
      </c>
      <c r="Y147" s="231" t="s">
        <v>1</v>
      </c>
      <c r="Z147" s="38"/>
      <c r="AA147" s="38"/>
      <c r="AB147" s="38"/>
      <c r="AC147" s="38"/>
      <c r="AD147" s="38"/>
      <c r="AE147" s="38"/>
      <c r="AR147" s="232" t="s">
        <v>139</v>
      </c>
      <c r="AT147" s="232" t="s">
        <v>134</v>
      </c>
      <c r="AU147" s="232" t="s">
        <v>78</v>
      </c>
      <c r="AY147" s="17" t="s">
        <v>132</v>
      </c>
      <c r="BE147" s="233">
        <f>IF(O147="základní",K147,0)</f>
        <v>0</v>
      </c>
      <c r="BF147" s="233">
        <f>IF(O147="snížená",K147,0)</f>
        <v>0</v>
      </c>
      <c r="BG147" s="233">
        <f>IF(O147="zákl. přenesená",K147,0)</f>
        <v>0</v>
      </c>
      <c r="BH147" s="233">
        <f>IF(O147="sníž. přenesená",K147,0)</f>
        <v>0</v>
      </c>
      <c r="BI147" s="233">
        <f>IF(O147="nulová",K147,0)</f>
        <v>0</v>
      </c>
      <c r="BJ147" s="17" t="s">
        <v>86</v>
      </c>
      <c r="BK147" s="233">
        <f>ROUND(P147*H147,2)</f>
        <v>0</v>
      </c>
      <c r="BL147" s="17" t="s">
        <v>139</v>
      </c>
      <c r="BM147" s="232" t="s">
        <v>648</v>
      </c>
    </row>
    <row r="148" spans="1:47" s="2" customFormat="1" ht="12">
      <c r="A148" s="38"/>
      <c r="B148" s="39"/>
      <c r="C148" s="40"/>
      <c r="D148" s="234" t="s">
        <v>141</v>
      </c>
      <c r="E148" s="40"/>
      <c r="F148" s="235" t="s">
        <v>647</v>
      </c>
      <c r="G148" s="40"/>
      <c r="H148" s="40"/>
      <c r="I148" s="236"/>
      <c r="J148" s="236"/>
      <c r="K148" s="40"/>
      <c r="L148" s="40"/>
      <c r="M148" s="44"/>
      <c r="N148" s="237"/>
      <c r="O148" s="238"/>
      <c r="P148" s="91"/>
      <c r="Q148" s="91"/>
      <c r="R148" s="91"/>
      <c r="S148" s="91"/>
      <c r="T148" s="91"/>
      <c r="U148" s="91"/>
      <c r="V148" s="91"/>
      <c r="W148" s="91"/>
      <c r="X148" s="91"/>
      <c r="Y148" s="92"/>
      <c r="Z148" s="38"/>
      <c r="AA148" s="38"/>
      <c r="AB148" s="38"/>
      <c r="AC148" s="38"/>
      <c r="AD148" s="38"/>
      <c r="AE148" s="38"/>
      <c r="AT148" s="17" t="s">
        <v>141</v>
      </c>
      <c r="AU148" s="17" t="s">
        <v>78</v>
      </c>
    </row>
    <row r="149" spans="1:65" s="2" customFormat="1" ht="62.7" customHeight="1">
      <c r="A149" s="38"/>
      <c r="B149" s="39"/>
      <c r="C149" s="220" t="s">
        <v>345</v>
      </c>
      <c r="D149" s="220" t="s">
        <v>134</v>
      </c>
      <c r="E149" s="221" t="s">
        <v>649</v>
      </c>
      <c r="F149" s="222" t="s">
        <v>650</v>
      </c>
      <c r="G149" s="223" t="s">
        <v>605</v>
      </c>
      <c r="H149" s="224">
        <v>1</v>
      </c>
      <c r="I149" s="225"/>
      <c r="J149" s="225"/>
      <c r="K149" s="226">
        <f>ROUND(P149*H149,2)</f>
        <v>0</v>
      </c>
      <c r="L149" s="222" t="s">
        <v>1</v>
      </c>
      <c r="M149" s="44"/>
      <c r="N149" s="227" t="s">
        <v>1</v>
      </c>
      <c r="O149" s="228" t="s">
        <v>41</v>
      </c>
      <c r="P149" s="229">
        <f>I149+J149</f>
        <v>0</v>
      </c>
      <c r="Q149" s="229">
        <f>ROUND(I149*H149,2)</f>
        <v>0</v>
      </c>
      <c r="R149" s="229">
        <f>ROUND(J149*H149,2)</f>
        <v>0</v>
      </c>
      <c r="S149" s="91"/>
      <c r="T149" s="230">
        <f>S149*H149</f>
        <v>0</v>
      </c>
      <c r="U149" s="230">
        <v>0</v>
      </c>
      <c r="V149" s="230">
        <f>U149*H149</f>
        <v>0</v>
      </c>
      <c r="W149" s="230">
        <v>0</v>
      </c>
      <c r="X149" s="230">
        <f>W149*H149</f>
        <v>0</v>
      </c>
      <c r="Y149" s="231" t="s">
        <v>1</v>
      </c>
      <c r="Z149" s="38"/>
      <c r="AA149" s="38"/>
      <c r="AB149" s="38"/>
      <c r="AC149" s="38"/>
      <c r="AD149" s="38"/>
      <c r="AE149" s="38"/>
      <c r="AR149" s="232" t="s">
        <v>139</v>
      </c>
      <c r="AT149" s="232" t="s">
        <v>134</v>
      </c>
      <c r="AU149" s="232" t="s">
        <v>78</v>
      </c>
      <c r="AY149" s="17" t="s">
        <v>132</v>
      </c>
      <c r="BE149" s="233">
        <f>IF(O149="základní",K149,0)</f>
        <v>0</v>
      </c>
      <c r="BF149" s="233">
        <f>IF(O149="snížená",K149,0)</f>
        <v>0</v>
      </c>
      <c r="BG149" s="233">
        <f>IF(O149="zákl. přenesená",K149,0)</f>
        <v>0</v>
      </c>
      <c r="BH149" s="233">
        <f>IF(O149="sníž. přenesená",K149,0)</f>
        <v>0</v>
      </c>
      <c r="BI149" s="233">
        <f>IF(O149="nulová",K149,0)</f>
        <v>0</v>
      </c>
      <c r="BJ149" s="17" t="s">
        <v>86</v>
      </c>
      <c r="BK149" s="233">
        <f>ROUND(P149*H149,2)</f>
        <v>0</v>
      </c>
      <c r="BL149" s="17" t="s">
        <v>139</v>
      </c>
      <c r="BM149" s="232" t="s">
        <v>651</v>
      </c>
    </row>
    <row r="150" spans="1:47" s="2" customFormat="1" ht="12">
      <c r="A150" s="38"/>
      <c r="B150" s="39"/>
      <c r="C150" s="40"/>
      <c r="D150" s="234" t="s">
        <v>141</v>
      </c>
      <c r="E150" s="40"/>
      <c r="F150" s="235" t="s">
        <v>650</v>
      </c>
      <c r="G150" s="40"/>
      <c r="H150" s="40"/>
      <c r="I150" s="236"/>
      <c r="J150" s="236"/>
      <c r="K150" s="40"/>
      <c r="L150" s="40"/>
      <c r="M150" s="44"/>
      <c r="N150" s="237"/>
      <c r="O150" s="238"/>
      <c r="P150" s="91"/>
      <c r="Q150" s="91"/>
      <c r="R150" s="91"/>
      <c r="S150" s="91"/>
      <c r="T150" s="91"/>
      <c r="U150" s="91"/>
      <c r="V150" s="91"/>
      <c r="W150" s="91"/>
      <c r="X150" s="91"/>
      <c r="Y150" s="92"/>
      <c r="Z150" s="38"/>
      <c r="AA150" s="38"/>
      <c r="AB150" s="38"/>
      <c r="AC150" s="38"/>
      <c r="AD150" s="38"/>
      <c r="AE150" s="38"/>
      <c r="AT150" s="17" t="s">
        <v>141</v>
      </c>
      <c r="AU150" s="17" t="s">
        <v>78</v>
      </c>
    </row>
    <row r="151" spans="1:65" s="2" customFormat="1" ht="16.5" customHeight="1">
      <c r="A151" s="38"/>
      <c r="B151" s="39"/>
      <c r="C151" s="220" t="s">
        <v>232</v>
      </c>
      <c r="D151" s="220" t="s">
        <v>134</v>
      </c>
      <c r="E151" s="221" t="s">
        <v>652</v>
      </c>
      <c r="F151" s="222" t="s">
        <v>653</v>
      </c>
      <c r="G151" s="223" t="s">
        <v>605</v>
      </c>
      <c r="H151" s="224">
        <v>1</v>
      </c>
      <c r="I151" s="225"/>
      <c r="J151" s="225"/>
      <c r="K151" s="226">
        <f>ROUND(P151*H151,2)</f>
        <v>0</v>
      </c>
      <c r="L151" s="222" t="s">
        <v>1</v>
      </c>
      <c r="M151" s="44"/>
      <c r="N151" s="227" t="s">
        <v>1</v>
      </c>
      <c r="O151" s="228" t="s">
        <v>41</v>
      </c>
      <c r="P151" s="229">
        <f>I151+J151</f>
        <v>0</v>
      </c>
      <c r="Q151" s="229">
        <f>ROUND(I151*H151,2)</f>
        <v>0</v>
      </c>
      <c r="R151" s="229">
        <f>ROUND(J151*H151,2)</f>
        <v>0</v>
      </c>
      <c r="S151" s="91"/>
      <c r="T151" s="230">
        <f>S151*H151</f>
        <v>0</v>
      </c>
      <c r="U151" s="230">
        <v>0</v>
      </c>
      <c r="V151" s="230">
        <f>U151*H151</f>
        <v>0</v>
      </c>
      <c r="W151" s="230">
        <v>0</v>
      </c>
      <c r="X151" s="230">
        <f>W151*H151</f>
        <v>0</v>
      </c>
      <c r="Y151" s="231" t="s">
        <v>1</v>
      </c>
      <c r="Z151" s="38"/>
      <c r="AA151" s="38"/>
      <c r="AB151" s="38"/>
      <c r="AC151" s="38"/>
      <c r="AD151" s="38"/>
      <c r="AE151" s="38"/>
      <c r="AR151" s="232" t="s">
        <v>606</v>
      </c>
      <c r="AT151" s="232" t="s">
        <v>134</v>
      </c>
      <c r="AU151" s="232" t="s">
        <v>78</v>
      </c>
      <c r="AY151" s="17" t="s">
        <v>132</v>
      </c>
      <c r="BE151" s="233">
        <f>IF(O151="základní",K151,0)</f>
        <v>0</v>
      </c>
      <c r="BF151" s="233">
        <f>IF(O151="snížená",K151,0)</f>
        <v>0</v>
      </c>
      <c r="BG151" s="233">
        <f>IF(O151="zákl. přenesená",K151,0)</f>
        <v>0</v>
      </c>
      <c r="BH151" s="233">
        <f>IF(O151="sníž. přenesená",K151,0)</f>
        <v>0</v>
      </c>
      <c r="BI151" s="233">
        <f>IF(O151="nulová",K151,0)</f>
        <v>0</v>
      </c>
      <c r="BJ151" s="17" t="s">
        <v>86</v>
      </c>
      <c r="BK151" s="233">
        <f>ROUND(P151*H151,2)</f>
        <v>0</v>
      </c>
      <c r="BL151" s="17" t="s">
        <v>606</v>
      </c>
      <c r="BM151" s="232" t="s">
        <v>654</v>
      </c>
    </row>
    <row r="152" spans="1:47" s="2" customFormat="1" ht="12">
      <c r="A152" s="38"/>
      <c r="B152" s="39"/>
      <c r="C152" s="40"/>
      <c r="D152" s="234" t="s">
        <v>141</v>
      </c>
      <c r="E152" s="40"/>
      <c r="F152" s="235" t="s">
        <v>653</v>
      </c>
      <c r="G152" s="40"/>
      <c r="H152" s="40"/>
      <c r="I152" s="236"/>
      <c r="J152" s="236"/>
      <c r="K152" s="40"/>
      <c r="L152" s="40"/>
      <c r="M152" s="44"/>
      <c r="N152" s="237"/>
      <c r="O152" s="238"/>
      <c r="P152" s="91"/>
      <c r="Q152" s="91"/>
      <c r="R152" s="91"/>
      <c r="S152" s="91"/>
      <c r="T152" s="91"/>
      <c r="U152" s="91"/>
      <c r="V152" s="91"/>
      <c r="W152" s="91"/>
      <c r="X152" s="91"/>
      <c r="Y152" s="92"/>
      <c r="Z152" s="38"/>
      <c r="AA152" s="38"/>
      <c r="AB152" s="38"/>
      <c r="AC152" s="38"/>
      <c r="AD152" s="38"/>
      <c r="AE152" s="38"/>
      <c r="AT152" s="17" t="s">
        <v>141</v>
      </c>
      <c r="AU152" s="17" t="s">
        <v>78</v>
      </c>
    </row>
    <row r="153" spans="1:65" s="2" customFormat="1" ht="24.15" customHeight="1">
      <c r="A153" s="38"/>
      <c r="B153" s="39"/>
      <c r="C153" s="220" t="s">
        <v>357</v>
      </c>
      <c r="D153" s="220" t="s">
        <v>134</v>
      </c>
      <c r="E153" s="221" t="s">
        <v>655</v>
      </c>
      <c r="F153" s="222" t="s">
        <v>656</v>
      </c>
      <c r="G153" s="223" t="s">
        <v>304</v>
      </c>
      <c r="H153" s="224">
        <v>1</v>
      </c>
      <c r="I153" s="225"/>
      <c r="J153" s="225"/>
      <c r="K153" s="226">
        <f>ROUND(P153*H153,2)</f>
        <v>0</v>
      </c>
      <c r="L153" s="222" t="s">
        <v>1</v>
      </c>
      <c r="M153" s="44"/>
      <c r="N153" s="227" t="s">
        <v>1</v>
      </c>
      <c r="O153" s="228" t="s">
        <v>41</v>
      </c>
      <c r="P153" s="229">
        <f>I153+J153</f>
        <v>0</v>
      </c>
      <c r="Q153" s="229">
        <f>ROUND(I153*H153,2)</f>
        <v>0</v>
      </c>
      <c r="R153" s="229">
        <f>ROUND(J153*H153,2)</f>
        <v>0</v>
      </c>
      <c r="S153" s="91"/>
      <c r="T153" s="230">
        <f>S153*H153</f>
        <v>0</v>
      </c>
      <c r="U153" s="230">
        <v>0</v>
      </c>
      <c r="V153" s="230">
        <f>U153*H153</f>
        <v>0</v>
      </c>
      <c r="W153" s="230">
        <v>0</v>
      </c>
      <c r="X153" s="230">
        <f>W153*H153</f>
        <v>0</v>
      </c>
      <c r="Y153" s="231" t="s">
        <v>1</v>
      </c>
      <c r="Z153" s="38"/>
      <c r="AA153" s="38"/>
      <c r="AB153" s="38"/>
      <c r="AC153" s="38"/>
      <c r="AD153" s="38"/>
      <c r="AE153" s="38"/>
      <c r="AR153" s="232" t="s">
        <v>139</v>
      </c>
      <c r="AT153" s="232" t="s">
        <v>134</v>
      </c>
      <c r="AU153" s="232" t="s">
        <v>78</v>
      </c>
      <c r="AY153" s="17" t="s">
        <v>132</v>
      </c>
      <c r="BE153" s="233">
        <f>IF(O153="základní",K153,0)</f>
        <v>0</v>
      </c>
      <c r="BF153" s="233">
        <f>IF(O153="snížená",K153,0)</f>
        <v>0</v>
      </c>
      <c r="BG153" s="233">
        <f>IF(O153="zákl. přenesená",K153,0)</f>
        <v>0</v>
      </c>
      <c r="BH153" s="233">
        <f>IF(O153="sníž. přenesená",K153,0)</f>
        <v>0</v>
      </c>
      <c r="BI153" s="233">
        <f>IF(O153="nulová",K153,0)</f>
        <v>0</v>
      </c>
      <c r="BJ153" s="17" t="s">
        <v>86</v>
      </c>
      <c r="BK153" s="233">
        <f>ROUND(P153*H153,2)</f>
        <v>0</v>
      </c>
      <c r="BL153" s="17" t="s">
        <v>139</v>
      </c>
      <c r="BM153" s="232" t="s">
        <v>657</v>
      </c>
    </row>
    <row r="154" spans="1:47" s="2" customFormat="1" ht="12">
      <c r="A154" s="38"/>
      <c r="B154" s="39"/>
      <c r="C154" s="40"/>
      <c r="D154" s="234" t="s">
        <v>141</v>
      </c>
      <c r="E154" s="40"/>
      <c r="F154" s="235" t="s">
        <v>656</v>
      </c>
      <c r="G154" s="40"/>
      <c r="H154" s="40"/>
      <c r="I154" s="236"/>
      <c r="J154" s="236"/>
      <c r="K154" s="40"/>
      <c r="L154" s="40"/>
      <c r="M154" s="44"/>
      <c r="N154" s="284"/>
      <c r="O154" s="285"/>
      <c r="P154" s="286"/>
      <c r="Q154" s="286"/>
      <c r="R154" s="286"/>
      <c r="S154" s="286"/>
      <c r="T154" s="286"/>
      <c r="U154" s="286"/>
      <c r="V154" s="286"/>
      <c r="W154" s="286"/>
      <c r="X154" s="286"/>
      <c r="Y154" s="287"/>
      <c r="Z154" s="38"/>
      <c r="AA154" s="38"/>
      <c r="AB154" s="38"/>
      <c r="AC154" s="38"/>
      <c r="AD154" s="38"/>
      <c r="AE154" s="38"/>
      <c r="AT154" s="17" t="s">
        <v>141</v>
      </c>
      <c r="AU154" s="17" t="s">
        <v>78</v>
      </c>
    </row>
    <row r="155" spans="1:31" s="2" customFormat="1" ht="6.95" customHeight="1">
      <c r="A155" s="38"/>
      <c r="B155" s="66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44"/>
      <c r="N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</row>
  </sheetData>
  <sheetProtection password="CC35" sheet="1" objects="1" scenarios="1" formatColumns="0" formatRows="0" autoFilter="0"/>
  <autoFilter ref="C115:L154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Selinger Jakub</dc:creator>
  <cp:keywords/>
  <dc:description/>
  <cp:lastModifiedBy>Selinger Jakub</cp:lastModifiedBy>
  <dcterms:created xsi:type="dcterms:W3CDTF">2023-05-26T16:04:24Z</dcterms:created>
  <dcterms:modified xsi:type="dcterms:W3CDTF">2023-05-26T16:04:31Z</dcterms:modified>
  <cp:category/>
  <cp:version/>
  <cp:contentType/>
  <cp:contentStatus/>
</cp:coreProperties>
</file>