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4"/>
  </bookViews>
  <sheets>
    <sheet name="Rekap" sheetId="17" r:id="rId1"/>
    <sheet name="SO 000" sheetId="1" r:id="rId2"/>
    <sheet name="SO 101" sheetId="2" r:id="rId3"/>
    <sheet name="SO 102" sheetId="3" r:id="rId4"/>
    <sheet name="SO 103" sheetId="4" r:id="rId5"/>
    <sheet name="SO 181" sheetId="5" r:id="rId6"/>
    <sheet name="SO 182" sheetId="6" r:id="rId7"/>
    <sheet name="SO 183" sheetId="7" r:id="rId8"/>
    <sheet name="SO 191" sheetId="8" r:id="rId9"/>
    <sheet name="SO 192" sheetId="9" r:id="rId10"/>
    <sheet name="SO 193" sheetId="10" r:id="rId11"/>
    <sheet name="SO 431" sheetId="11" r:id="rId12"/>
    <sheet name="SO 432" sheetId="12" r:id="rId13"/>
    <sheet name="SO 433" sheetId="13" r:id="rId14"/>
  </sheets>
  <definedNames/>
  <calcPr calcId="191029"/>
</workbook>
</file>

<file path=xl/sharedStrings.xml><?xml version="1.0" encoding="utf-8"?>
<sst xmlns="http://schemas.openxmlformats.org/spreadsheetml/2006/main" count="3242" uniqueCount="646">
  <si>
    <t>ASPE10</t>
  </si>
  <si>
    <t>S</t>
  </si>
  <si>
    <t>Firma: MI Roads a.s.</t>
  </si>
  <si>
    <t>Soupis prací objektu</t>
  </si>
  <si>
    <t xml:space="preserve">Stavba: </t>
  </si>
  <si>
    <t>21-024</t>
  </si>
  <si>
    <t>Chodník a přechody pro chodce u sil. II/110, ul. Jana Nohy Benešov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</si>
  <si>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</si>
  <si>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</si>
  <si>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</si>
  <si>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</si>
  <si>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</si>
  <si>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</si>
  <si>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</si>
  <si>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</si>
  <si>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</si>
  <si>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</si>
  <si>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</si>
  <si>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</si>
  <si>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</si>
  <si>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</si>
  <si>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</si>
  <si>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</si>
  <si>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</si>
  <si>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</si>
  <si>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</si>
  <si>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</si>
  <si>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</si>
  <si>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</si>
  <si>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</si>
  <si>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</si>
  <si>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</si>
  <si>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</si>
  <si>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</si>
  <si>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</si>
  <si>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</si>
  <si>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</si>
  <si>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</si>
  <si>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</si>
  <si>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</si>
  <si>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</si>
  <si>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Náklady spojené se zajištěním uzavírek a stanovení místní úpravy na PK včetně   
související inženýrské činnosti dle PD a požadavků objednatele během výstavby.</t>
  </si>
  <si>
    <t>VV</t>
  </si>
  <si>
    <t>1=1.000 [A]</t>
  </si>
  <si>
    <t>TS</t>
  </si>
  <si>
    <t>zahrnuje veškeré náklady spojené s objednatelem požadovanými zařízeními</t>
  </si>
  <si>
    <t>02811</t>
  </si>
  <si>
    <t>PRŮZKUMNÉ PRÁCE GEOTECHNICKÉ NA POVRCHU</t>
  </si>
  <si>
    <t>Geologický a geotechnický dohled v průběhu stavby, čerpání výhradně se souhlasem TDI.  
Například pro posouzení vhodnosti materiálu pro použití do aktivní zóny vč. případného návrhu opatření.</t>
  </si>
  <si>
    <t>zahrnuje veškeré náklady spojené s objednatelem požadovanými pracemi</t>
  </si>
  <si>
    <t>02910</t>
  </si>
  <si>
    <t>OSTATNÍ POŽADAVKY - ZEMĚMĚŘIČSKÁ MĚŘENÍ</t>
  </si>
  <si>
    <t>Veškeré geodeticé práce před a v průběhu stavby, včetně vytýčení inženýrských sítí. 
Geodetické zaměření pro projekt RDS, sil. II/110 v podrobnosti pro vytvoření digitálního modelu povrchu, krok 2-5 m.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</si>
  <si>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</si>
  <si>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</si>
  <si>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</si>
  <si>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Geodetické zaměření skutečného provedení na podkladu katastrální mapy.</t>
  </si>
  <si>
    <t>podílová cena 70% 
0,7=0.700 [A]</t>
  </si>
  <si>
    <t>02920</t>
  </si>
  <si>
    <t>OSTATNÍ POŽADAVKY - OCHRANA ŽIVOTNÍHO PROSTŘEDÍ</t>
  </si>
  <si>
    <t>Vypracování havarijního a povodňového plánu pro potřeby realizace stavby.</t>
  </si>
  <si>
    <t>02943</t>
  </si>
  <si>
    <t>OSTATNÍ POŽADAVKY - VYPRACOVÁNÍ RDS</t>
  </si>
  <si>
    <t>Zahrnuje veškeré náklady spojené s vyprcováním RDS.   
Počet paré a další náležitosti dle požadavku a potřeby zhotovitele a dle SoD.</t>
  </si>
  <si>
    <t>7</t>
  </si>
  <si>
    <t>02944</t>
  </si>
  <si>
    <t>OSTAT POŽADAVKY - DOKUMENTACE SKUTEČ PROVEDENÍ V DIGIT FORMĚ</t>
  </si>
  <si>
    <t>Vypracování DSPS v tištěné a digitální podobě (paré dle SoD + 1xCD) vč. kompletní závěrečné zprávy zhotovitele, specifikace dle SoD.</t>
  </si>
  <si>
    <t>8</t>
  </si>
  <si>
    <t>02945</t>
  </si>
  <si>
    <t>OSTAT POŽADAVKY - GEOMETRICKÝ PLÁN</t>
  </si>
  <si>
    <t>Vypracování GP vč. VB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</si>
  <si>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</si>
  <si>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029522</t>
  </si>
  <si>
    <t>OSTATNÍ POŽADAVKY - REVIZNÍ ZPRÁVY</t>
  </si>
  <si>
    <t>Veškeré potřebné revizní zprávy (např. revizní zpráva V.O., revizní zpráva kabelového vedení atd.)</t>
  </si>
  <si>
    <t>02960</t>
  </si>
  <si>
    <t>OSTATNÍ POŽADAVKY - ODBORNÝ DOZOR</t>
  </si>
  <si>
    <t>Náklady spojené se zajištěním BOZP včetně ochrany chodců, veškeré práce včetně lávek, oplocení, ochranných opatření atd.</t>
  </si>
  <si>
    <t>zahrnuje veškeré náklady spojené s objednatelem požadovaným dozorem</t>
  </si>
  <si>
    <t>11</t>
  </si>
  <si>
    <t>03100</t>
  </si>
  <si>
    <t>ZAŘÍZENÍ STAVENIŠTĚ - ZŘÍZENÍ, PROVOZ, DEMONTÁŽ</t>
  </si>
  <si>
    <t>Obsahuje veškeré práce související se zařízením stavěniště, jeho zřízením, odstraněním, vyklizením, mobilním zařízením staveniště, vč. případného oplocení a zajištění bezpečnostní služby (vč. příp. zajištění přístupů a příjezdů k nemovitostem po dohodě s vlastníky, ochrany ŽP atd.)  
Vč. zajištění prostor pro konání kontrolních dnů stavby.</t>
  </si>
  <si>
    <t>zahrnuje objednatelem povolené náklady na pořízení (event. pronájem), provozování, udržování a likvidaci zhotovitelova zařízení</t>
  </si>
  <si>
    <t>12</t>
  </si>
  <si>
    <t>03730</t>
  </si>
  <si>
    <t>POMOC PRÁCE ZAJIŠŤ NEBO ZŘÍZ OCHRANU INŽENÝRSKÝCH SÍTÍ</t>
  </si>
  <si>
    <t>zahrnuje objednatelem povolené náklady na požadovaná zařízení zhotovitele</t>
  </si>
  <si>
    <t>SO 101</t>
  </si>
  <si>
    <t>Křižovatka s ul. Ke Stadionu</t>
  </si>
  <si>
    <t>014101</t>
  </si>
  <si>
    <t>a</t>
  </si>
  <si>
    <t>POPLATKY ZA SKLÁDKU</t>
  </si>
  <si>
    <t>T</t>
  </si>
  <si>
    <t>Vyfrézovaný asf. materiál, bez nadlimitního obsahu dehtu ZAS-T1, 1m3=2,5t</t>
  </si>
  <si>
    <t>dle pol. 11372: 306,660*2,5=766.650 [A]</t>
  </si>
  <si>
    <t>zahrnuje veškeré poplatky provozovateli skládky související s uložením odpadu na skládce.</t>
  </si>
  <si>
    <t>b</t>
  </si>
  <si>
    <t>M3</t>
  </si>
  <si>
    <t>Vybourané bet. obruby, bet. dlažba</t>
  </si>
  <si>
    <t>dle pol. 11352: (37+107)*0,15*0,30+(46*0,05*0,25)=7.055 [A] 
dle pol. 11348: 3,04=3.040 [B] 
Celkem: A+B=10.095 [C]</t>
  </si>
  <si>
    <t>c</t>
  </si>
  <si>
    <t>Drnové vrstvy tl. 0,15 m</t>
  </si>
  <si>
    <t>dle pol. 11130: 345*0,15=51.750 [A]</t>
  </si>
  <si>
    <t>d</t>
  </si>
  <si>
    <t>zemina z výkopů, kamenivo z odstavných ploch</t>
  </si>
  <si>
    <t>dle pol. 12373: 548,8-30,6=518.200 [A] 
dle pol. 11332.b: 34,65=34.650 [B] 
Celkem: A+B=552.850 [C]</t>
  </si>
  <si>
    <t>Zemní práce</t>
  </si>
  <si>
    <t>11120</t>
  </si>
  <si>
    <t>ODSTRANĚNÍ KŘOVIN</t>
  </si>
  <si>
    <t>M2</t>
  </si>
  <si>
    <t>odstranění keřového porostu v místěch nového chodníku vpravo v km 0,180 - 0,214, v případě štěpkování odkup štěpky zhotovitelem</t>
  </si>
  <si>
    <t>51=51.000 [A]</t>
  </si>
  <si>
    <t>odstranění křovin a stromů do průměru 100 mm  
doprava dřevin bez ohledu na vzdálenost  
spálení na hromadách nebo štěpkování</t>
  </si>
  <si>
    <t>11130</t>
  </si>
  <si>
    <t>SEJMUTÍ DRNU</t>
  </si>
  <si>
    <t>Odstranění drnových vrstev v tl. 0,15 m podél komunikace, v místě stáv. příkopu</t>
  </si>
  <si>
    <t>345=345.000 [A]</t>
  </si>
  <si>
    <t>včetně vodorovné dopravy  a uložení na skládku</t>
  </si>
  <si>
    <t>11204</t>
  </si>
  <si>
    <t>KÁCENÍ STROMŮ D KMENE DO 0,3M S ODSTRANĚNÍM PAŘEZŮ</t>
  </si>
  <si>
    <t>KUS</t>
  </si>
  <si>
    <t>Vč. odvozu, uložení a poplatku za skládku</t>
  </si>
  <si>
    <t>vpravo v km 0,100 - 0,180 
8=8.000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</si>
  <si>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</si>
  <si>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11313</t>
  </si>
  <si>
    <t>ODSTRANĚNÍ KRYTU ZPEVNĚNÝCH PLOCH S ASFALTOVÝM POJIVEM</t>
  </si>
  <si>
    <t>Stáv. asf. chodník v tl. 50 mm, vč. odvozu a poplatku za skládku</t>
  </si>
  <si>
    <t>257*0,05=12.850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</si>
  <si>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</si>
  <si>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</si>
  <si>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</si>
  <si>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Odstranění nestmelených vrstev vozovky sil. II/110,  tl. 200-230 mm, odvoz na mezideponii pro další využití na stavbě</t>
  </si>
  <si>
    <t>ul. Ke Stadionu: 813*0,23=186.990 [A] 
ul. Jana Nohy: 668*0,2=133.600 [B] 
Celkem: A+B=320.590 [C]</t>
  </si>
  <si>
    <t>Odstranění povrchu krajnic a odstavných ploch podél komunikace, tl. 150 mm, odvoz na skládku</t>
  </si>
  <si>
    <t>231*0,15=34.650 [A]</t>
  </si>
  <si>
    <t>11333</t>
  </si>
  <si>
    <t>ODSTRANĚNÍ PODKLADU ZPEVNĚNÝCH PLOCH S ASFALT POJIVEM</t>
  </si>
  <si>
    <t>Odstranění spodní podkladní vrstvy sil. II/110, tl. 90-130 mm, odvoz na mezideponii zhotovitele pro další využití na stavbě</t>
  </si>
  <si>
    <t>ul. Ke Stadionu: 813*0,09=73.170 [A] 
ul. Jana Nohy: 668*0,13=86.840 [B] 
Celkem: A+B=160.010 [C]</t>
  </si>
  <si>
    <t>11348</t>
  </si>
  <si>
    <t>ODSTRANĚNÍ KRYTU ZPEVNĚNÝCH PLOCH Z DLAŽDIC VČETNĚ PODKLADU</t>
  </si>
  <si>
    <t>Zámková a bet. dlažba</t>
  </si>
  <si>
    <t>(32+6)*0,08=3.040 [A]</t>
  </si>
  <si>
    <t>13</t>
  </si>
  <si>
    <t>11352</t>
  </si>
  <si>
    <t>ODSTRANĚNÍ CHODNÍKOVÝCH A SILNIČNÍCH OBRUBNÍKŮ BETONOVÝCH</t>
  </si>
  <si>
    <t>M</t>
  </si>
  <si>
    <t>37+107+46=190.000 [A]</t>
  </si>
  <si>
    <t>14</t>
  </si>
  <si>
    <t>11372</t>
  </si>
  <si>
    <t>FRÉZOVÁNÍ ZPEVNĚNÝCH PLOCH ASFALTOVÝCH</t>
  </si>
  <si>
    <t>odvoz a uložení vyfrézovaného materiálu na trvalou skládku</t>
  </si>
  <si>
    <t>ul. Ke Stadionu: 813*0,18=146.340 [A] 
ul. Jana Nohy: 668*0,24=160.320 [B] 
Celkem: A+B=306.660 [C]</t>
  </si>
  <si>
    <t>15</t>
  </si>
  <si>
    <t>113763</t>
  </si>
  <si>
    <t>FRÉZOVÁNÍ DRÁŽKY PRŮŘEZU DO 300MM2 V ASFALTOVÉ VOZOVCE</t>
  </si>
  <si>
    <t>frézování drážky 12x25mm podél obrub a v místě napojení nového obrusu na pův. vozovku</t>
  </si>
  <si>
    <t>dle pol. 917224: 377,5=377.500 [A] 
dle pol. 919112: 131,9=131.900 [B] 
dle pol. 91726: 32=32.000 [C] 
podél lin. žlabů: 162*2=324.000 [D] 
Celkem: A+B+C+D=865.400 [E]</t>
  </si>
  <si>
    <t>Položka zahrnuje veškerou manipulaci s vybouranou sutí a s vybouranými hmotami vč. uložení na skládku.</t>
  </si>
  <si>
    <t>16</t>
  </si>
  <si>
    <t>12373</t>
  </si>
  <si>
    <t>ODKOP PRO SPOD STAVBU SILNIC A ŽELEZNIC TŘ. I</t>
  </si>
  <si>
    <t>odkop pro výměnu AZ v tl. 0,40 m v celé ploše nové vozovky: 1372*0,4=548.800 [I]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</si>
  <si>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</si>
  <si>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</t>
  </si>
  <si>
    <t>12573</t>
  </si>
  <si>
    <t>VYKOPÁVKY ZE ZEMNÍKŮ A SKLÁDEK TŘ. I</t>
  </si>
  <si>
    <t>z mezideponie stavby</t>
  </si>
  <si>
    <t>dle pol. 17310: 30,6=30.600 [A] 
dle pol. 17130: 480,6=480.600 [B] 
Celkem: A+B=511.200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</si>
  <si>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</si>
  <si>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18</t>
  </si>
  <si>
    <t>17130</t>
  </si>
  <si>
    <t>ULOŽENÍ SYPANINY DO NÁSYPŮ V AKTIVNÍ ZÓNĚ SE ZHUTNĚNÍM</t>
  </si>
  <si>
    <t>výměna AZ - provizorní položka čerpaná v případě naměření nevyhovujích parametrů na pláni komunikace 
využití materiálu získaného z odstranění stáv. nestmelených vrstev vozovky z pol. 11333 a pol. 11332.a</t>
  </si>
  <si>
    <t>11332a: 320,59=320.590 [A] 
11333: 160,01=160.010 [B] 
Celkem: A+B=480.600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</si>
  <si>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</si>
  <si>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19</t>
  </si>
  <si>
    <t>17180</t>
  </si>
  <si>
    <t>ULOŽENÍ SYPANINY DO NÁSYPŮ Z NAKUPOVANÝCH MATERIÁLŮ</t>
  </si>
  <si>
    <t>výměna AZ - provizorní položka čerpaná v případě naměření nevyhovujích parametrů na pláni komunikace</t>
  </si>
  <si>
    <t>Předpoklad výměny AZ v průměrné tl. 0,40 m v celé ploše nové vozovky, odpočet mat. získaného z pův. vozovky: 
(1372*0,4)-480,6=68.200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</si>
  <si>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</si>
  <si>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20</t>
  </si>
  <si>
    <t>17310</t>
  </si>
  <si>
    <t>ZEMNÍ KRAJNICE A DOSYPÁVKY SE ZHUTNĚNÍM</t>
  </si>
  <si>
    <t>Dosypávky zeminy pod ozeleněné plochy a v místě příkopu sil. II/110, min. 100%PS, využití mat. z pol. 12373</t>
  </si>
  <si>
    <t>0,45*68=30.600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</si>
  <si>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</si>
  <si>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</si>
  <si>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18110</t>
  </si>
  <si>
    <t>ÚPRAVA PLÁNĚ SE ZHUTNĚNÍM V HORNINĚ TŘ. I</t>
  </si>
  <si>
    <t>2308=2 308.000 [A]</t>
  </si>
  <si>
    <t>položka zahrnuje úpravu pláně včetně vyrovnání výškových rozdílů. Míru zhutnění určuje projekt.</t>
  </si>
  <si>
    <t>22</t>
  </si>
  <si>
    <t>ROZPROSTŘENÍ ORNICE V ROVINĚ</t>
  </si>
  <si>
    <t>153*0,15=22.950 [A]</t>
  </si>
  <si>
    <t>položka zahrnuje:  
nutné přemístění ornice z dočasných skládek vzdálených do 50m  
rozprostření ornice v předepsané tloušťce v rovině a ve svahu do 1:5</t>
  </si>
  <si>
    <t>23</t>
  </si>
  <si>
    <t>18241</t>
  </si>
  <si>
    <t>ZALOŽENÍ TRÁVNÍKU RUČNÍM VÝSEVEM</t>
  </si>
  <si>
    <t>153=153.000 [A]</t>
  </si>
  <si>
    <t>Zahrnuje dodání předepsané travní směsi, její výsev na ornici, zalévání, první pokosení, to vše bez ohledu na sklon terénu</t>
  </si>
  <si>
    <t>Základy</t>
  </si>
  <si>
    <t>24</t>
  </si>
  <si>
    <t>21197</t>
  </si>
  <si>
    <t>OPLÁŠTĚNÍ ODVODŇOVACÍCH ŽEBER Z GEOTEXTILIE</t>
  </si>
  <si>
    <t>vsakovací příkop, separační a filtrační geotextilie 300g/m2</t>
  </si>
  <si>
    <t>68*3,1=210.800 [A]</t>
  </si>
  <si>
    <t>položka zahrnuje dodávku předepsané geotextilie, mimostaveništní a vnitrostaveništní dopravu a její uložení včetně potřebných přesahů (nezapočítávají se do výměry)</t>
  </si>
  <si>
    <t>25</t>
  </si>
  <si>
    <t>212625</t>
  </si>
  <si>
    <t>TRATIVODY KOMPL Z TRUB Z PLAST HM DN DO 100MM, RÝHA TŘ I</t>
  </si>
  <si>
    <t>Drenáž komunikace SN 8, DN 100</t>
  </si>
  <si>
    <t>94+43=137.000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</si>
  <si>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</si>
  <si>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26</t>
  </si>
  <si>
    <t>212635</t>
  </si>
  <si>
    <t>TRATIVODY KOMPL Z TRUB Z PLAST HM DN DO 150MM, RÝHA TŘ I</t>
  </si>
  <si>
    <t>vsakovací příkop, DN 150 PE, SN 2, celoperforovaná, vč. zemnch prací, lože a obsypu z předepsaného materiálu</t>
  </si>
  <si>
    <t>68=68.000 [A]</t>
  </si>
  <si>
    <t>27</t>
  </si>
  <si>
    <t>28999</t>
  </si>
  <si>
    <t>OPLÁŠTĚNÍ (ZPEVNĚNÍ) Z FÓLIE</t>
  </si>
  <si>
    <t>izolace vsakovacího příkopu, těsnící fólie HDPE tl. 1,5 mm, š.=1,0 m</t>
  </si>
  <si>
    <t>68*1=68.000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</si>
  <si>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</si>
  <si>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Vodorovné konstrukce</t>
  </si>
  <si>
    <t>28</t>
  </si>
  <si>
    <t>451314</t>
  </si>
  <si>
    <t>PODKLADNÍ A VÝPLŇOVÉ VRSTVY Z PROSTÉHO BETONU C25/30</t>
  </si>
  <si>
    <t>podkladní beton a opěra liniových žlabů z bet. C25/30</t>
  </si>
  <si>
    <t>162*0,17=27.540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</si>
  <si>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</si>
  <si>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29</t>
  </si>
  <si>
    <t>465512</t>
  </si>
  <si>
    <t>DLAŽBY Z LOMOVÉHO KAMENE NA MC</t>
  </si>
  <si>
    <t>Dlážděné plochy z žul. kostek 100x100x100mm, do lože tl. 50 mm z MC25-XF4, s vyspárováním z MC25-XF4</t>
  </si>
  <si>
    <t>57,4*0,1=5.740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</si>
  <si>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</si>
  <si>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</si>
  <si>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30</t>
  </si>
  <si>
    <t>561401</t>
  </si>
  <si>
    <t>KAMENIVO ZPEVNĚNÉ CEMENTEM TŘ. I</t>
  </si>
  <si>
    <t>SC 0/22 C8/10</t>
  </si>
  <si>
    <t>vozovka: 1315*0,13=170.950 [A] 
dlážděná plocha: 57.4*0,15=8.610 [B] 
Celkem: A+B=179.560 [C]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</si>
  <si>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</si>
  <si>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31</t>
  </si>
  <si>
    <t>56330</t>
  </si>
  <si>
    <t>VOZOVKOVÉ VRSTVY ZE ŠTĚRKODRTI</t>
  </si>
  <si>
    <t>vozovka: 1315*0,22=289.300 [A] 
dlážděná plocha: 57.4*0,25=14.350 [B] 
chodník: 936*0,25=234.000 [C] 
Celkem: A+B+C=537.650 [D]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</si>
  <si>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</si>
  <si>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32</t>
  </si>
  <si>
    <t>572214</t>
  </si>
  <si>
    <t>SPOJOVACÍ POSTŘIK Z MODIFIK EMULZE DO 0,5KG/M2</t>
  </si>
  <si>
    <t>na vrsvě ACL a ACP</t>
  </si>
  <si>
    <t>2*1315=2 630.000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</si>
  <si>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</si>
  <si>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33</t>
  </si>
  <si>
    <t>572223</t>
  </si>
  <si>
    <t>SPOJOVACÍ POSTŘIK Z EMULZE DO 1,0KG/M2</t>
  </si>
  <si>
    <t>na vrstvu SC v místě plné kce vozovky</t>
  </si>
  <si>
    <t>1315=1 315.000 [A]</t>
  </si>
  <si>
    <t>34</t>
  </si>
  <si>
    <t>574B34</t>
  </si>
  <si>
    <t>ASFALTOVÝ BETON PRO OBRUSNÉ VRSTVY MODIFIK ACO 11+, 11S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</si>
  <si>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</si>
  <si>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35</t>
  </si>
  <si>
    <t>574D56</t>
  </si>
  <si>
    <t>ASFALTOVÝ BETON PRO LOŽNÍ VRSTVY MODIFIK ACL 16+, 16S TL. 60MM</t>
  </si>
  <si>
    <t>36</t>
  </si>
  <si>
    <t>574E46</t>
  </si>
  <si>
    <t>ASFALTOVÝ BETON PRO PODKLADNÍ VRSTVY ACP 16+, 16S TL. 50MM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</si>
  <si>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</si>
  <si>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37</t>
  </si>
  <si>
    <t>582611</t>
  </si>
  <si>
    <t>KRYTY Z BETON DLAŽDIC SE ZÁMKEM ŠEDÝCH TL 60MM DO LOŽE Z KAM</t>
  </si>
  <si>
    <t>Chodníky z bet. dlažby 200x200x60 mm do lože z drobného kam. fr. 4/8 v tl. 40 mm</t>
  </si>
  <si>
    <t>790=790.000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</si>
  <si>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</si>
  <si>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38</t>
  </si>
  <si>
    <t>582612</t>
  </si>
  <si>
    <t>KRYTY Z BETON DLAŽDIC SE ZÁMKEM ŠEDÝCH TL 80MM DO LOŽE Z KAM</t>
  </si>
  <si>
    <t>Sjezdy z bet. dlažby 200x200x80 mm do lože z drobného kam. fr. 4/8 v tl. 40 mm</t>
  </si>
  <si>
    <t>99=99.000 [A]</t>
  </si>
  <si>
    <t>39</t>
  </si>
  <si>
    <t>58261A</t>
  </si>
  <si>
    <t>KRYTY Z BETON DLAŽDIC SE ZÁMKEM BAREV RELIÉF TL 60MM DO LOŽE Z KAM</t>
  </si>
  <si>
    <t>Chodník - varovný a signální kontrastní barevný pás s hmatovou úpravou z reliéfní bet. dlažby 200x100x60 mm do lože z drobného kam. fr. 4/8 v tl. 40 mm</t>
  </si>
  <si>
    <t>23,2=23.200 [A]</t>
  </si>
  <si>
    <t>40</t>
  </si>
  <si>
    <t>58261B</t>
  </si>
  <si>
    <t>KRYTY Z BETON DLAŽDIC SE ZÁMKEM BAREV RELIÉF TL 80MM DO LOŽE Z KAM</t>
  </si>
  <si>
    <t>Sjezdy - varovný kontrastní barevný pás s hmatovou úpravou z reliéfní bet. dlažby 200x100x80 mm do lože z drobného kam. fr. 4/8 v tl. 40 mm</t>
  </si>
  <si>
    <t>24,1=24.100 [A]</t>
  </si>
  <si>
    <t>Potrubí</t>
  </si>
  <si>
    <t>41</t>
  </si>
  <si>
    <t>87427</t>
  </si>
  <si>
    <t>POTRUBÍ Z TRUB PLASTOVÝCH ODPADNÍCH DN DO 100MM</t>
  </si>
  <si>
    <t>Příčné propojení rev. šachty se stáv. kanalizační šachtou pod vozovkou b km 0,01375, SN 16, DN 100, plná roura, vč. zemních prací, lože a obsypu</t>
  </si>
  <si>
    <t>6=6.000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</si>
  <si>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</si>
  <si>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42</t>
  </si>
  <si>
    <t>87433</t>
  </si>
  <si>
    <t>POTRUBÍ Z TRUB PLASTOVÝCH ODPADNÍCH DN DO 150MM</t>
  </si>
  <si>
    <t>Přípojky uličních vpustí (V1,V2) a lin. žlabu z PP, DN 150, tuhost min. SN16, plná roura, vč. zemních prací, lože a obsypu, napojení</t>
  </si>
  <si>
    <t>přípojky V1, V2: 1+1=2.000 [A] 
lin. žlab: 22=22.000 [B]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</si>
  <si>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</si>
  <si>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43</t>
  </si>
  <si>
    <t>87434</t>
  </si>
  <si>
    <t>POTRUBÍ Z TRUB PLASTOVÝCH ODPADNÍCH DN DO 200MM</t>
  </si>
  <si>
    <t>Přípojka lin. žlabu z PP, DN 200, tuhost min. SN12, plná roura, vč. zemních prací, lože a obsypu, napojení</t>
  </si>
  <si>
    <t>lin. žlab: 22=22.000 [A]</t>
  </si>
  <si>
    <t>44</t>
  </si>
  <si>
    <t>895122.a</t>
  </si>
  <si>
    <t>DRENÁŽNÍ ŠACHTICE KONTROLNÍ Z BETON DÍLCŮ ŠK 80</t>
  </si>
  <si>
    <t>drenážní šachta ve vozovce DŠ1, poklop DN 400</t>
  </si>
  <si>
    <t>položka zahrnuje: 
- poklopy s rámem předepsaného materiálu a tvaru 
- dodání a osazení předepsaných skruží  požadovaného  tvaru  a  vlastností,  jejich  skladování,  dopravu  vnitrostaveništní i mimostaveništní 
- výplň, těsnění a tmelení spár a spojů, 
- očištění a ošetření úložných ploch 
- předepsané podkladní konstrukce</t>
  </si>
  <si>
    <t>45</t>
  </si>
  <si>
    <t>895122.b</t>
  </si>
  <si>
    <t>drenážní šachta v zeleni DŠ2 a drenážní šachta DŠ3 vč. napojení stáv kanalizace D400, poklop B125</t>
  </si>
  <si>
    <t>2=2.000 [A]</t>
  </si>
  <si>
    <t>46</t>
  </si>
  <si>
    <t>89712.a</t>
  </si>
  <si>
    <t>VPUSŤ KANALIZAČNÍ ULIČNÍ KOMPLETNÍ Z BETONOVÝCH DÍLCŮ</t>
  </si>
  <si>
    <t>Uliční vpust podobrubníková V1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</si>
  <si>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</si>
  <si>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47</t>
  </si>
  <si>
    <t>89712.b</t>
  </si>
  <si>
    <t>Uliční vpust standardní V2</t>
  </si>
  <si>
    <t>s mříží D400 
1=1.000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</si>
  <si>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</si>
  <si>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48</t>
  </si>
  <si>
    <t>897542</t>
  </si>
  <si>
    <t>VPUSŤ ODVOD ŽLABŮ Z POLYMERBETONU SV. ŠÍŘKY DO 150MM</t>
  </si>
  <si>
    <t>2x vpust a 8x revizní díl 
světlá šířka 146 mm, vnější šířka 210 mm</t>
  </si>
  <si>
    <t>2+8=10.000 [A]</t>
  </si>
  <si>
    <t>položka zahrnuje dodávku a osazení předepsaného dílce včetně mříže 
nezahrnuje předepsané podkladní konstrukce</t>
  </si>
  <si>
    <t>49</t>
  </si>
  <si>
    <t>89923</t>
  </si>
  <si>
    <t>VÝŠKOVÁ ÚPRAVA KRYCÍCH HRNCŮ</t>
  </si>
  <si>
    <t>Stáv. prvky IS v komunikaci</t>
  </si>
  <si>
    <t>20=20.000 [A]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</si>
  <si>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</si>
  <si>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</si>
  <si>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50</t>
  </si>
  <si>
    <t>91710</t>
  </si>
  <si>
    <t>OBRUBY Z BETONOVÝCH PALISÁD</t>
  </si>
  <si>
    <t>Bet. palisáda, proměnná výška, vč. bet. lože a opěry tl. 0,2 m z bet. C20/25n-XF3</t>
  </si>
  <si>
    <t>Chodník v křižovatce, délka 17 m, výška 1,0m, šířka 0,2m 
17*1*0,2=3.400 [A]</t>
  </si>
  <si>
    <t>Položka zahrnuje:  
dodání a pokládku betonových palisád o rozměrech předepsaných zadávací dokumentací  
betonové lože i boční betonovou opěrku.</t>
  </si>
  <si>
    <t>51</t>
  </si>
  <si>
    <t>917212</t>
  </si>
  <si>
    <t>ZÁHONOVÉ OBRUBY Z BETONOVÝCH OBRUBNÍKŮ ŠÍŘ 80MM</t>
  </si>
  <si>
    <t>chodníkový bet. obrubník 100x8x25, do lože C20/25n-XF3 tl. 100 mm</t>
  </si>
  <si>
    <t>221=221.000 [A]</t>
  </si>
  <si>
    <t>Položka zahrnuje: 
dodání a pokládku betonových obrubníků o rozměrech předepsaných zadávací dokumentací 
betonové lože i boční betonovou opěrku.</t>
  </si>
  <si>
    <t>52</t>
  </si>
  <si>
    <t>917224</t>
  </si>
  <si>
    <t>SILNIČNÍ A CHODNÍKOVÉ OBRUBY Z BETONOVÝCH OBRUBNÍKŮ ŠÍŘ 150MM</t>
  </si>
  <si>
    <t>Silniční obruby do lože s opěrou z bet. C20/25n-XF3</t>
  </si>
  <si>
    <t>n.150mm podél hrany zpevnění : 273,6=273.600 [A] 
n. 20mm snížený u sjezdů a přechodů: 80,9=80.900 [B] 
n. prom. náběhový: 23=23.000 [C] 
Celkem: A+B+C=377.500 [D]</t>
  </si>
  <si>
    <t>Položka zahrnuje:  
dodání a pokládku betonových obrubníků o rozměrech předepsaných zadávací dokumentací  
betonové lože i boční betonovou opěrku.</t>
  </si>
  <si>
    <t>53</t>
  </si>
  <si>
    <t>91726</t>
  </si>
  <si>
    <t>KO OBRUBNÍKY BETONOVÉ</t>
  </si>
  <si>
    <t>KO obruby v rozjedu křižovatky, uložené do bet. lože C20/25n-XF3 tl. 150 mm</t>
  </si>
  <si>
    <t>13+19=32.000 [A]</t>
  </si>
  <si>
    <t>54</t>
  </si>
  <si>
    <t>919111</t>
  </si>
  <si>
    <t>ŘEZÁNÍ ASFALTOVÉHO KRYTU VOZOVEK TL DO 50MM</t>
  </si>
  <si>
    <t>Zaříznutí hrany v místě napojení ACO a ACP na stáv. vozovku</t>
  </si>
  <si>
    <t>2*(8,6+7,9+6,2+108,2+1)=263.800 [A]</t>
  </si>
  <si>
    <t>položka zahrnuje řezání vozovkové vrstvy v předepsané tloušťce, včetně spotřeby vody</t>
  </si>
  <si>
    <t>55</t>
  </si>
  <si>
    <t>919112</t>
  </si>
  <si>
    <t>ŘEZÁNÍ ASFALTOVÉHO KRYTU VOZOVEK TL DO 100MM</t>
  </si>
  <si>
    <t>Zaříznutí hrany v místě napojení ACL na stáv. vozovku</t>
  </si>
  <si>
    <t>8,6+7,9+6,2+108,2+1=131.900 [A]</t>
  </si>
  <si>
    <t>56</t>
  </si>
  <si>
    <t>931323</t>
  </si>
  <si>
    <t>TĚSNĚNÍ DILATAČ SPAR ASF ZÁLIVKOU MODIFIK PRŮŘ DO 300MM2</t>
  </si>
  <si>
    <t>dle pol. 113763</t>
  </si>
  <si>
    <t>dle pol. 917224: 377,5=377.500 [A] 
dle pol. 919111: 263,8/2=131.900 [B] 
dle pol. 91726: 32=32.000 [C] 
podél lin. žlabů: 162*2=324.000 [D] 
Celkem: A+B+C+D=865.400 [E]</t>
  </si>
  <si>
    <t>položka zahrnuje dodávku a osazení předepsaného materiálu, očištění ploch spáry před úpravou, očištění okolí spáry po úpravě  
nezahrnuje těsnící profil</t>
  </si>
  <si>
    <t>57</t>
  </si>
  <si>
    <t>93542</t>
  </si>
  <si>
    <t>ŽLABY Z DÍLCŮ Z POLYMERBETONU SVĚTLÉ ŠÍŘKY DO 150MM VČETNĚ MŘÍŽÍ</t>
  </si>
  <si>
    <t>Liniové žlaby stavební šířky 210 mm, stavební výšky 380 mm, světlé šířky 146 mm, E600, barva anthracit</t>
  </si>
  <si>
    <t>156=156.000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</si>
  <si>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</si>
  <si>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58</t>
  </si>
  <si>
    <t>96687</t>
  </si>
  <si>
    <t>VYBOURÁNÍ ULIČNÍCH VPUSTÍ KOMPLETNÍCH</t>
  </si>
  <si>
    <t>Odstranění stávajících uličních vpustí, vč. odvozu, uložení a poplatku za skládku k  
tomu určenou.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</si>
  <si>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</si>
  <si>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102</t>
  </si>
  <si>
    <t>Napojení ul. Spartakiádní a J. F. Chalupeckého</t>
  </si>
  <si>
    <t>dle pol. 11372: 32,160*2,5=80.400 [A]</t>
  </si>
  <si>
    <t>dle pol. 11352: 33*0,15*0,30+8*0,05*0,25=1.585 [A]</t>
  </si>
  <si>
    <t>dle pol. 11130: 82*0,15=12.300 [A]</t>
  </si>
  <si>
    <t>dle pol. 12373: 70=70.000 [A] 
dle pol. 11332.b: 4,65=4.650 [B] 
Celkem: A+B=74.650 [C]</t>
  </si>
  <si>
    <t>82=82.000 [A]</t>
  </si>
  <si>
    <t>40*0,05=2.000 [A]</t>
  </si>
  <si>
    <t>Odstranění nestmelených vrstev vozovky sil. II/110,  tl. 200 mm, podél nových obrub, odvoz na mezideponii pro další využití na stavbě</t>
  </si>
  <si>
    <t>ul. Jana Nohy: 134*0,25*0,2=6.700 [A]</t>
  </si>
  <si>
    <t>31*0,15=4.650 [A]</t>
  </si>
  <si>
    <t>Odstranění spodní podkladní vrstvy sil. II/110, tl. 130 mm, odvoz na mezideponii zhotovitele pro další využití na stavbě</t>
  </si>
  <si>
    <t>ul. Jana Nohy: 134*0,5*0,13=8.710 [A]</t>
  </si>
  <si>
    <t>16+8+8+9=41.000 [A]</t>
  </si>
  <si>
    <t>ul. Jana Nohy: 134*0,24=32.160 [A]</t>
  </si>
  <si>
    <t>dle pol. 917224: 97,7=97.700 [A] 
dle pol. 919111: 221,6/2=110.800 [B] 
Celkem: A+B=208.500 [C]</t>
  </si>
  <si>
    <t>odkop pro konstrukci chodníků, pro palisádu: 52+18=70.000 [I]</t>
  </si>
  <si>
    <t>dle pol. 17310: 9,48=9.480 [A] 
dle pol. 17130: 15,41=15.410 [B] 
Celkem: A+B=24.890 [C]</t>
  </si>
  <si>
    <t>11332a: 6,7=6.700 [A] 
11333: 8,71=8.710 [B] 
Celkem: A+B=15.410 [C]</t>
  </si>
  <si>
    <t>Předpoklad výměny AZ v průměrné tl. 0,30 m: 
134*0,25-15,41=18.090 [B]</t>
  </si>
  <si>
    <t>0,75*9+27,3*0,1=9.480 [A]</t>
  </si>
  <si>
    <t>150=150.000 [A]</t>
  </si>
  <si>
    <t>64*0,15=9.600 [A]</t>
  </si>
  <si>
    <t>64=64.000 [A]</t>
  </si>
  <si>
    <t>vozovka: 100*0,45*0,13=5.850 [A]</t>
  </si>
  <si>
    <t>vozovka: 100*0,6*0,22=13.200 [A] 
chodník: 100*0,25=25.000 [B] 
Celkem: A+B=38.200 [C]</t>
  </si>
  <si>
    <t>100+80=180.000 [A]</t>
  </si>
  <si>
    <t>na vrstvu SC</t>
  </si>
  <si>
    <t>60=60.000 [A]</t>
  </si>
  <si>
    <t>100=100.000 [A]</t>
  </si>
  <si>
    <t>100*0,8=80.000 [A]</t>
  </si>
  <si>
    <t>100*0,6=60.000 [A]</t>
  </si>
  <si>
    <t>76,6=76.600 [A]</t>
  </si>
  <si>
    <t>7,3=7.300 [A]</t>
  </si>
  <si>
    <t>12,8=12.800 [A]</t>
  </si>
  <si>
    <t>2,8=2.800 [A]</t>
  </si>
  <si>
    <t>Chodník v křižovatce, délka 17 m, výška 1,0m, šířka 0,2m 
9*1*0,2=1.800 [A]</t>
  </si>
  <si>
    <t>27,3=27.300 [A]</t>
  </si>
  <si>
    <t>n.150mm podél hrany zpevnění : 71,7=71.700 [A] 
n. 20mm snížený u sjezdů a přechodů: 16=16.000 [B] 
n. prom. náběhový: 10=10.000 [C] 
Celkem: A+B+C=97.700 [D]</t>
  </si>
  <si>
    <t>2*(10,2+43,2+10,0+47,4)=221.600 [A]</t>
  </si>
  <si>
    <t>Zaříznutí hrany v místě napojení ACO a ACL na stáv. vozovku</t>
  </si>
  <si>
    <t>10,2+43,2+10,0+47,4=110.800 [A]</t>
  </si>
  <si>
    <t>SO 103</t>
  </si>
  <si>
    <t>Úpravy ul. J. Nohy v km 0,500 – KÚ</t>
  </si>
  <si>
    <t>dle pol. 11372: 128,928*2,5=322.320 [A]</t>
  </si>
  <si>
    <t>dle pol. 11352: (79,1+15,5+14,9+10+23+25,4)*0,15*0,30+(62,1+22,5+9,9+14,3+9,9)*0,05*0,25=9.039 [A] 
dle pol. 11348: 0,24=0.240 [B] 
Celkem: A+B=9.279 [C]</t>
  </si>
  <si>
    <t>dle pol. 11130: 139,2*0,15=20.880 [A]</t>
  </si>
  <si>
    <t>odstranění keřového porostu v místěch nového chodníku vpravo v km 0,555 - 0,570, v případě štěpkování odkup štěpky zhotovitelem</t>
  </si>
  <si>
    <t>14,3=14.300 [A]</t>
  </si>
  <si>
    <t>Odstranění drnových vrstev v tl. 0,15 m podél komunikace</t>
  </si>
  <si>
    <t>139,2=139.200 [A]</t>
  </si>
  <si>
    <t>(97,42+18,6+35,4+17,5+74+3,5+4,9)*0,05=12.566 [A]</t>
  </si>
  <si>
    <t>11315</t>
  </si>
  <si>
    <t>ODSTRANĚNÍ KRYTU ZPEVNĚNÝCH PLOCH Z BETONU</t>
  </si>
  <si>
    <t>betonové plochy, panely, vč. odvozu, uložení a poplatku za skládku</t>
  </si>
  <si>
    <t>42*0,15=6.300 [A]</t>
  </si>
  <si>
    <t>11317</t>
  </si>
  <si>
    <t>ODSTRAN KRYTU ZPEVNĚNÝCH PLOCH Z DLAŽEB KOSTEK</t>
  </si>
  <si>
    <t>vč. poplatku za skládku</t>
  </si>
  <si>
    <t>6,3*0,1=0.630 [A]</t>
  </si>
  <si>
    <t>Odstranění nestmelených vrstev vozovky sil. II/110,  tl. 200 mm, podél nových obrub a lin. žlabu, pravý pruh komunikace, odvoz na mezideponii pro další využití na stavbě</t>
  </si>
  <si>
    <t>ul. Jana Nohy: (299,2-(92*0,25))*0,2+(159*0,25*0,2)=63.190 [A]</t>
  </si>
  <si>
    <t>(154+218)*0,15=55.800 [A]</t>
  </si>
  <si>
    <t>ul. Jana Nohy: (299,2-(92*0,5))*0,13+(159*0,5*0,13)=43.251 [A]</t>
  </si>
  <si>
    <t>3*0,08=0.240 [A]</t>
  </si>
  <si>
    <t>(79,1+15,5+14,9+10+23+25,4)+(62,1+22,5+9,9+14,3+9,9)=286.600 [A]</t>
  </si>
  <si>
    <t>ul. Jana Nohy: 537,2*0,24=128.928 [A]</t>
  </si>
  <si>
    <t>dle pol. 917224: 292,4=292.400 [A] 
dle pol. 919111: 458,6/2=229.300 [B] 
dle pol. 91726: 18,4=18.400 [C] 
podél lin. žlabů: 60*2=120.000 [D] 
dle pol. 91725: 33=33.000 [E] 
Celkem: A+B+C+D+E=693.100 [F]</t>
  </si>
  <si>
    <t>odkop pro novou konstrukci vozovky vč. předpokládané výměny AZ v tl. 0,40 m v celé ploše autobusového zálivu a pravého pruhu kom.: (116*0,8)+(299,2-(92*0,5))*0,4=194.080 [A]</t>
  </si>
  <si>
    <t>dle pol. 17310: 4,95=4.950 [A] 
dle pol. 17130: 106,441=106.441 [B] 
Celkem: A+B=111.391 [C]</t>
  </si>
  <si>
    <t>11332a: 63,19=63.190 [A] 
11333: 43,251=43.251 [B] 
Celkem: A+B=106.441 [C]</t>
  </si>
  <si>
    <t>Předpoklad výměny AZ v průměrné tl. 0,40 m v celé ploše nové vozovky, odpočet mat. získaného z pův. vozovky: 
(116*0,4)+(299,2-(92*0,5))*0,4=147.680 [A] 
-106,441=- 106.441 [B] 
Celkem: A+B=41.239 [C]</t>
  </si>
  <si>
    <t>Dosypávky zeminy pod ozeleněné plochy sil. II/110, min. 100%PS, využití mat. z pol. 12373</t>
  </si>
  <si>
    <t>0,15*(4,7+21,2+7,1)=4.950 [A]</t>
  </si>
  <si>
    <t>1035,5=1 035.500 [A]</t>
  </si>
  <si>
    <t>4,95=4.950 [A]</t>
  </si>
  <si>
    <t>60*0,17=10.200 [A]</t>
  </si>
  <si>
    <t>88,1*0,1=8.810 [A]</t>
  </si>
  <si>
    <t>vozovka: (299,2-(92*0,45))*0,13+(159*0,45*0,13)=42.816 [A] 
dlážděná plocha: 88,1*0,15=13.215 [B] 
autobusový záliv: 87,1*0,13=11.323 [C] 
Celkem: A+B+C=67.354 [D]</t>
  </si>
  <si>
    <t>vozovka: (299,2-(92*0,45))*0,22+(159*0,45*0,22)=72.457 [A] 
dlážděná plocha: 88,1*0,25=22.025 [B] 
autobusový záliv: 87,1*0,22=19.162 [C] 
chodník: 529,4*0,25=132.350 [D] 
Celkem: A+B+C+D=245.994 [E]</t>
  </si>
  <si>
    <t>534,6+584,8=1 119.400 [A]</t>
  </si>
  <si>
    <t>504,6=504.600 [A]</t>
  </si>
  <si>
    <t>635=635.000 [A]</t>
  </si>
  <si>
    <t>635-(251*0,2)=584.800 [A]</t>
  </si>
  <si>
    <t>635-251*0,4=534.600 [A]</t>
  </si>
  <si>
    <t>443,1=443.100 [A]</t>
  </si>
  <si>
    <t>32=32.000 [A]</t>
  </si>
  <si>
    <t>582614</t>
  </si>
  <si>
    <t>KRYTY Z BETON DLAŽDIC SE ZÁMKEM BAREV TL 60MM DO LOŽE Z KAM</t>
  </si>
  <si>
    <t>Nástupiště - kontrastní barevný pás bez hmatové úpravy z hladké bet. dlažby 200x100x60 mm do lože z drobného kam. fr. 4/8 v tl. 40 mm</t>
  </si>
  <si>
    <t>7,6=7.600 [A]</t>
  </si>
  <si>
    <t>40,4=40.400 [A]</t>
  </si>
  <si>
    <t>6,4=6.400 [A]</t>
  </si>
  <si>
    <t>Přípojky uličních vpustí (V3,V4) a lin. žlabu z PP, DN 150, tuhost min. SN16, plná roura, vč. zemních prací, lože a obsypu</t>
  </si>
  <si>
    <t>přípojky V3, V4: 1+1=2.000 [A] 
lin. žlab: 2,6=2.600 [B]</t>
  </si>
  <si>
    <t>Uliční vpust podobrubníková V3,V4</t>
  </si>
  <si>
    <t>1x vpust a 3x revizní díl 
světlá šířka 146 mm, vnější šířka 210 mm</t>
  </si>
  <si>
    <t>1+3=4.000 [A]</t>
  </si>
  <si>
    <t>9111A1</t>
  </si>
  <si>
    <t>ZÁBRADLÍ SILNIČNÍ S VODOR MADLY - DODÁVKA A MONTÁŽ</t>
  </si>
  <si>
    <t>3,25=3.250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</si>
  <si>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</si>
  <si>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Chodník v km 0,620, délka 25 m, výška 1,4m, šířka 0,2m 
25*1,4*0,2=7.000 [A]</t>
  </si>
  <si>
    <t>52,5=52.500 [A]</t>
  </si>
  <si>
    <t>n.150mm podél hrany zpevnění : 145-7,1=137.900 [A] 
n. 20mm snížený u sjezdů a přechodů: 129,4=129.400 [B] 
n. prom. náběhový: 18=18.000 [C] 
n. 150mm R=1m: 7,1=7.100 [D] 
Celkem: A+B+C+D=292.400 [E]</t>
  </si>
  <si>
    <t>91725</t>
  </si>
  <si>
    <t>NÁSTUPIŠTNÍ OBRUBNÍKY BETONOVÉ</t>
  </si>
  <si>
    <t>zastávkový bet. obrubník do bet. lože C20/25n-XF3 tl. 200 mm</t>
  </si>
  <si>
    <t>přímý 100/40/33: 25=25.000 [A] 
náběhový 100/40/33/31: 4=4.000 [B] 
přechodový 100/40/31/25: 4=4.000 [C] 
Celkem: A+B+C=33.000 [D]</t>
  </si>
  <si>
    <t>KO obruby dělících ostrůvků, uložené do bet. lože C20/25n-XF3 tl. 150 mm</t>
  </si>
  <si>
    <t>18,4=18.400 [A]</t>
  </si>
  <si>
    <t>2*(150,2+4,7+7,6+8,4+25,9+27,5+5)=458.600 [A]</t>
  </si>
  <si>
    <t>150,2+4,7+7,6+8,4+25,9+27,5+5=229.300 [A]</t>
  </si>
  <si>
    <t>58=58.000 [A]</t>
  </si>
  <si>
    <t>SO 181</t>
  </si>
  <si>
    <t>DIO v křižovatce s ul. Ke Stadionu</t>
  </si>
  <si>
    <t>Dopravně inženýrská opatření v akci: "Chodník a přechody pro chodce u sil. II/110, ul. Jana Nohy Benešov" dle dokumentace PDPS SO 181 zahrnující: 
•Přechodné svislé i vodorovné dopravní značení, dopravní zařízení a světelné signály, jejich dodávka, montáž, demontáž, kontrola, údržba, servis, přemisťování, přeznačování a manipulace s nimi.  
•Dočasnou úpravu stávajícího dopravního značení, zakrytí, demontáž či zneplatnění zakrývací páskou.   
•Vypracování realizační dokumentace DIO a zajištění inženýrské činnosti - stanovení přechodné úpravy provozu na PK a rozhodnutí o uzavírce.</t>
  </si>
  <si>
    <t>SO 182</t>
  </si>
  <si>
    <t>DIO napojení ul. Spartakiádní a J. F. Chalupeckého</t>
  </si>
  <si>
    <t>Dopravně inženýrská opatření v akci: "Chodník a přechody pro chodce u sil. II/110, ul. Jana Nohy Benešov" dle dokumentace PDPS SO 182 zahrnující: 
•Přechodné svislé i vodorovné dopravní značení, dopravní zařízení a světelné signály, jejich dodávka, montáž, demontáž, kontrola, údržba, servis, přemisťování, přeznačování a manipulace s nimi.  
•Dočasnou úpravu stávajícího dopravního značení, zakrytí, demontáž či zneplatnění zakrývací páskou.   
•Vypracování realizační dokumentace DIO a zajištění inženýrské činnosti - stanovení přechodné úpravy provozu na PK a rozhodnutí o uzavírce.</t>
  </si>
  <si>
    <t>SO 183</t>
  </si>
  <si>
    <t>DIO úpravy ul. J. Nohy v km 0,500 – KÚ</t>
  </si>
  <si>
    <t>Dopravně inženýrská opatření v akci: "Chodník a přechody pro chodce u sil. II/110, ul. Jana Nohy Benešov" dle dokumentace PDPS SO 183 zahrnující: 
•Přechodné svislé i vodorovné dopravní značení, dopravní zařízení a světelné signály, jejich dodávka, montáž, demontáž, kontrola, údržba, servis, přemisťování, přeznačování a manipulace s nimi.  
•Dočasnou úpravu stávajícího dopravního značení, zakrytí, demontáž či zneplatnění zakrývací páskou.   
•Vypracování realizační dokumentace DIO a zajištění inženýrské činnosti - stanovení přechodné úpravy provozu na PK a rozhodnutí o uzavírce.</t>
  </si>
  <si>
    <t>SO 191</t>
  </si>
  <si>
    <t>Dopravní značení v křižovatce s ul. Ke Stadionu</t>
  </si>
  <si>
    <t>914131</t>
  </si>
  <si>
    <t>DOPRAVNÍ ZNAČKY ZÁKLADNÍ VELIKOSTI OCELOVÉ FÓLIE TŘ 2 - DODÁVKA A MONTÁŽ</t>
  </si>
  <si>
    <t>2*IS4b, 1*IS3b, 3*P2, 3*E2b, 6*IP6, 1*P4, 1*IS5 
17=17.000 [A]</t>
  </si>
  <si>
    <t>položka zahrnuje:  
- dodávku a montáž značek v požadovaném provedení</t>
  </si>
  <si>
    <t>914132</t>
  </si>
  <si>
    <t>DOPRAVNÍ ZNAČKY ZÁKLADNÍ VELIKOSTI OCELOVÉ FÓLIE TŘ 2 - MONTÁŽ S PŘEMÍSTĚNÍM</t>
  </si>
  <si>
    <t>1*IP6, 1*IS1b 
2=2.000 [A]</t>
  </si>
  <si>
    <t>položka zahrnuje:  
- dopravu demontované značky z dočasné skládky  
- osazení a montáž značky na místě určeném projektem  
- nutnou opravu poškozených částí  
nezahrnuje dodávku značky</t>
  </si>
  <si>
    <t>914133</t>
  </si>
  <si>
    <t>DOPRAVNÍ ZNAČKY ZÁKLADNÍ VELIKOSTI OCELOVÉ FÓLIE TŘ 2 - DEMONTÁŽ</t>
  </si>
  <si>
    <t>2*IS4b, 3*P2, 2*E2b, 2*IP6, 1*B2, 1*P4, 1*C2f, 1*P3 
13=13.000 [A]</t>
  </si>
  <si>
    <t>Položka zahrnuje odstranění, demontáž a odklizení materiálu s odvozem na předepsané místo</t>
  </si>
  <si>
    <t>914921</t>
  </si>
  <si>
    <t>SLOUPKY A STOJKY DOPRAVNÍCH ZNAČEK Z OCEL TRUBEK DO PATKY - DODÁVKA A MONTÁŽ</t>
  </si>
  <si>
    <t>10=10.000 [A]</t>
  </si>
  <si>
    <t>položka zahrnuje:  
- sloupky a upevňovací zařízení včetně jejich osazení (betonová patka, zemní práce)</t>
  </si>
  <si>
    <t>914923</t>
  </si>
  <si>
    <t>SLOUPKY A STOJKY DZ Z OCEL TRUBEK DO PATKY DEMONTÁŽ</t>
  </si>
  <si>
    <t>915111</t>
  </si>
  <si>
    <t>VODOROVNÉ DOPRAVNÍ ZNAČENÍ BARVOU HLADKÉ - DODÁVKA A POKLÁDKA</t>
  </si>
  <si>
    <t>plná 0.125 29,5=29.500 [A] 
1,5/1,5/0,25 5,4=5.400 [B] 
3/1,5/0,125 2,5=2.500 [C] 
plná 0,25 128,8=128.800 [D] 
přechod V7a 42=42.000 [E] 
Celkem: A+B+C+D+E=208.200 [F]</t>
  </si>
  <si>
    <t>položka zahrnuje:  
- dodání a pokládku nátěrového materiálu (měří se pouze natíraná plocha)  
- předznačení a reflexní úpravu</t>
  </si>
  <si>
    <t>915211</t>
  </si>
  <si>
    <t>VODOROVNÉ DOPRAVNÍ ZNAČENÍ PLASTEM HLADKÉ - DODÁVKA A POKLÁDKA</t>
  </si>
  <si>
    <t>Přechod V7a 
42=42.000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</si>
  <si>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</si>
  <si>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</si>
  <si>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</si>
  <si>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plná 0.125 29,5=29.500 [A] 
1,5/1,5/0,25 5,4=5.400 [B] 
3/1,5/0,125 2,5=2.500 [C] 
plná 0,25 128,8=128.800 [D] 
Celkem: A+B+C+D=166.200 [E]</t>
  </si>
  <si>
    <t>91551</t>
  </si>
  <si>
    <t>VODOROVNÉ DOPRAVNÍ ZNAČENÍ - PŘEDEM PŘIPRAVENÉ SYMBOLY</t>
  </si>
  <si>
    <t>V 6a 
1=1.000 [A]</t>
  </si>
  <si>
    <t>položka zahrnuje: 
- dodání a pokládku předepsaného symbolu 
- zahrnuje předznačení a reflexní úpravu</t>
  </si>
  <si>
    <t>91552</t>
  </si>
  <si>
    <t>VODOR DOPRAV ZNAČ - PÍSMENA</t>
  </si>
  <si>
    <t>2*2*3=12.000 [A]</t>
  </si>
  <si>
    <t>položka zahrnuje:  
- dodání a pokládku nátěrového materiálu  
- předznačení a reflexní úpravu</t>
  </si>
  <si>
    <t>SO 192</t>
  </si>
  <si>
    <t>Dopravní značení napojení ul. Spartakiádní a J. F. Chalupeckého</t>
  </si>
  <si>
    <t>1*B1, 1*E13, 1*IP10a, 8*IP6 
11=11.000 [A]</t>
  </si>
  <si>
    <t>1*A11, 1*B1, 1*E13, 1*IP10a 
4=4.000 [A]</t>
  </si>
  <si>
    <t>5=5.000 [A]</t>
  </si>
  <si>
    <t>plná 0.125 24,8=24.800 [A] 
1,5/1,5/0,25 3,9=3.900 [B] 
3/1,5/0,125 2,1=2.100 [C] 
plná 0,25 105,2=105.200 [D] 
přechod V7a 28=28.000 [E] 
Celkem: A+B+C+D+E=164.000 [F]</t>
  </si>
  <si>
    <t>Přechod V7a 
28=28.000 [A]</t>
  </si>
  <si>
    <t>plná 0.125 24,8=24.800 [A] 
1,5/1,5/0,25 3,9=3.900 [B] 
3/1,5/0,125 2,1=2.100 [C] 
plná 0,25 105,2=105.200 [D] 
Celkem: A+B+C+D=136.000 [E]</t>
  </si>
  <si>
    <t>SO 193</t>
  </si>
  <si>
    <t>Dopravní značení úpravy ul. J. Nohy v km 0,500 – KÚ</t>
  </si>
  <si>
    <t>2*IJ4c, 12*IP6, 1*IP11a, 1*E7b, 1*IP4b, 1*B28, 1*E13, 1*C4c, 2*C4a, 1*B2 
23=23.000 [A]</t>
  </si>
  <si>
    <t>1*B13, 1*B28, 1*E13, 1*P2, 1*E2b 
5=5.000 [A]</t>
  </si>
  <si>
    <t>1*IP11a, 2*E13 
3=3.000 [A]</t>
  </si>
  <si>
    <t>16=16.000 [A]</t>
  </si>
  <si>
    <t>914961</t>
  </si>
  <si>
    <t>SLOUPKY A STOJKY DZ Z "I" PROFILŮ OCEL ZABETON DOD A MONT</t>
  </si>
  <si>
    <t>Označník autobusové zastávky, kompletní dodávka</t>
  </si>
  <si>
    <t>položka zahrnuje: 
- sloupky a upevňovací zařízení včetně jejich osazení (betonová patka, zemní práce)</t>
  </si>
  <si>
    <t>plná 0.125 33=33.000 [A] 
plná 0,25 102,2=102.200 [B] 
přechod V7a 46,7=46.700 [C] 
V13a 56,7=56.700 [D] 
V12a 2,7=2.700 [E] 
V11a 13,4=13.400 [F] 
Celkem: A+B+C+D+E+F=254.700 [G]</t>
  </si>
  <si>
    <t>V7a 42=42.000 [A] 
V13a 56,7=56.700 [B] 
V12a 2,7=2.700 [C] 
V11a 13,4=13.400 [D] 
Celkem: A+B+C+D=114.800 [E]</t>
  </si>
  <si>
    <t>plná 0.125 33=33.000 [A] 
plná 0,25 102,2=102.200 [B] 
Celkem: A+B=135.200 [C]</t>
  </si>
  <si>
    <t>18=18.000 [A]</t>
  </si>
  <si>
    <t>SO 431</t>
  </si>
  <si>
    <t>Veřejné osvětlení v křižovatce s ul. Ke Stadionu</t>
  </si>
  <si>
    <t>Přidružená stavební výroba</t>
  </si>
  <si>
    <t>741157</t>
  </si>
  <si>
    <t>R</t>
  </si>
  <si>
    <t>SO 432</t>
  </si>
  <si>
    <t>Veřejné osvětlení napojení ul. Spartakiádní a J. F. Chalupeckého</t>
  </si>
  <si>
    <t>SO 433</t>
  </si>
  <si>
    <t>Veřejné osvětlení úpravy ul. J. Nohy v km 0,500 – KÚ</t>
  </si>
  <si>
    <t>Přeložka kabelů CETIN v křižovatce s ul. Ke Stadionu</t>
  </si>
  <si>
    <t>SO 462</t>
  </si>
  <si>
    <t>SO 463</t>
  </si>
  <si>
    <t>Přeložka kabelů CETIN úpravy ul. J. Nohy v km 0,500 – KÚ</t>
  </si>
  <si>
    <t>Stavební objekty:</t>
  </si>
  <si>
    <t>Dopravní značení napojení ul. Spartakiádní a J. F.</t>
  </si>
  <si>
    <t>Chalupeckého</t>
  </si>
  <si>
    <t>Veřejné osvětlení napojení ul. Spartakiádní a J. F.</t>
  </si>
  <si>
    <t xml:space="preserve"> </t>
  </si>
  <si>
    <t xml:space="preserve">                                                                     mn </t>
  </si>
  <si>
    <t xml:space="preserve">m </t>
  </si>
  <si>
    <t>m</t>
  </si>
  <si>
    <t>ks</t>
  </si>
  <si>
    <t xml:space="preserve">B.O.Zemní práce </t>
  </si>
  <si>
    <t>vytyčení  trasy  a  stožárů V.O.</t>
  </si>
  <si>
    <t>výkop pro stožár+bet základ</t>
  </si>
  <si>
    <t>ochranná trubka AROT 110mm</t>
  </si>
  <si>
    <t>ochr.trubka AROT 50 mm</t>
  </si>
  <si>
    <t>výkop + zához 85x35 cm III.tř.zastavěné území</t>
  </si>
  <si>
    <t>protlak řízený do 160mm vč.trubky</t>
  </si>
  <si>
    <t>zajištění kabelů; potrubí - ČEZ; CETIN; VHS</t>
  </si>
  <si>
    <t>výkop+zához jámy /protllak-zastavěné území</t>
  </si>
  <si>
    <t xml:space="preserve">chodník asfaltový kryt - odstranění + zřízení </t>
  </si>
  <si>
    <t>C.O.Montážní práce</t>
  </si>
  <si>
    <t xml:space="preserve">montáž kabel CYKY 4x10 mm2 vč. uložení </t>
  </si>
  <si>
    <t xml:space="preserve">elekrovýzbroj stožáru </t>
  </si>
  <si>
    <t>uzem.vodič FeZn 10mm</t>
  </si>
  <si>
    <t>pozink.stožárPAG114/89/76Z+PDA1-1000/76Z</t>
  </si>
  <si>
    <t xml:space="preserve">svítidlo AMPÉRA MIDI ZEBRA/32LED - Pravá </t>
  </si>
  <si>
    <t>ukončení kabelů CYKY 4x10</t>
  </si>
  <si>
    <t>SOUČET-základní cena - HL.III</t>
  </si>
  <si>
    <t>HL.VI -VRN 3,25%</t>
  </si>
  <si>
    <t>HL.VII  -  digitál.geo zaměření</t>
  </si>
  <si>
    <t>HL.XI - revize el.zařízení</t>
  </si>
  <si>
    <t>km</t>
  </si>
  <si>
    <t>m3</t>
  </si>
  <si>
    <t xml:space="preserve">ks    </t>
  </si>
  <si>
    <t>m2</t>
  </si>
  <si>
    <t xml:space="preserve">hod </t>
  </si>
  <si>
    <t>ochranná trubka AROT 110 mm</t>
  </si>
  <si>
    <t>ochr.trubka AROT 110 mm</t>
  </si>
  <si>
    <t>Celkem bez DPH</t>
  </si>
  <si>
    <t xml:space="preserve">SO 461 </t>
  </si>
  <si>
    <t>Přeložka kabelů CETIN napojení ul. Spartakiádní a J. F.Chalupeckého</t>
  </si>
  <si>
    <t>koordinace - dodávka CETIN</t>
  </si>
  <si>
    <t>SO 01</t>
  </si>
  <si>
    <t xml:space="preserve">Ochrana a přeložka kabelů kVN a kNN </t>
  </si>
  <si>
    <t>koordinace - dodávka ČEZ Di</t>
  </si>
  <si>
    <t>DPH 21 %</t>
  </si>
  <si>
    <t>Celkem včetně DPH</t>
  </si>
  <si>
    <t>18230R</t>
  </si>
  <si>
    <t>Tl. 0,15 m, komplet vč. zajištění materiálu</t>
  </si>
  <si>
    <t>dle pol. 12373: 194,8-4,95=189.850 [A] 
dle pol. 11332.b: 55,8=55.800 [B] 
Celkem: A+B=245.650 [C]</t>
  </si>
  <si>
    <t>Dosypávky zeminy za palisádou, za obrubou chodníku min. 95%PS, využití mat. z pol. 12373</t>
  </si>
  <si>
    <t>Ochrana stávajících sítí technické infrastruktury během stavby na staveništi + koordinace dodávek správců IS SO 01, SO 461, SO 462, SO 463</t>
  </si>
  <si>
    <t>Přechod v km 0,642, dvoumadlové ocelové zábradlí  délky 3,25 +Přechod v km 0,700 délky 7,5 m, výšky 1,1m,trubky 60 mm, vč. základů a zemních prací a všech souvisejících prací. PKO a nátěr v souladu TP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</si>
</sst>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0\ &quot;Kč&quot;"/>
  </numFmts>
  <fonts count="12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Arial CE"/>
      <family val="2"/>
    </font>
    <font>
      <b/>
      <sz val="9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/>
    <xf numFmtId="166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" fontId="4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4" fillId="0" borderId="0" xfId="0" applyFont="1"/>
    <xf numFmtId="167" fontId="0" fillId="0" borderId="0" xfId="0" applyNumberFormat="1"/>
    <xf numFmtId="167" fontId="8" fillId="0" borderId="0" xfId="0" applyNumberFormat="1" applyFont="1" applyAlignment="1">
      <alignment horizontal="right" vertical="center" wrapText="1"/>
    </xf>
    <xf numFmtId="167" fontId="8" fillId="0" borderId="0" xfId="0" applyNumberFormat="1" applyFont="1" applyAlignment="1">
      <alignment horizontal="right" vertical="center" wrapText="1"/>
    </xf>
    <xf numFmtId="167" fontId="4" fillId="0" borderId="0" xfId="0" applyNumberFormat="1" applyFont="1"/>
    <xf numFmtId="0" fontId="11" fillId="0" borderId="0" xfId="0" applyFont="1" applyAlignment="1">
      <alignment vertical="center" wrapText="1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0" xfId="0" applyFill="1"/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/>
    </xf>
    <xf numFmtId="166" fontId="0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4" fontId="0" fillId="4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7" fillId="0" borderId="0" xfId="0" applyFont="1" applyAlignment="1">
      <alignment vertical="center" wrapText="1"/>
    </xf>
    <xf numFmtId="167" fontId="8" fillId="0" borderId="0" xfId="0" applyNumberFormat="1" applyFont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 topLeftCell="A16">
      <selection activeCell="F24" sqref="F24"/>
    </sheetView>
  </sheetViews>
  <sheetFormatPr defaultColWidth="9.140625" defaultRowHeight="12.75"/>
  <cols>
    <col min="2" max="2" width="9.7109375" style="0" customWidth="1"/>
    <col min="3" max="3" width="52.57421875" style="0" customWidth="1"/>
    <col min="4" max="4" width="24.7109375" style="56" customWidth="1"/>
    <col min="5" max="5" width="27.421875" style="0" customWidth="1"/>
  </cols>
  <sheetData>
    <row r="2" spans="1:3" ht="15">
      <c r="A2" s="70" t="s">
        <v>5</v>
      </c>
      <c r="B2" s="71"/>
      <c r="C2" s="7" t="s">
        <v>6</v>
      </c>
    </row>
    <row r="3" ht="12.75">
      <c r="B3" s="31" t="s">
        <v>594</v>
      </c>
    </row>
    <row r="4" spans="2:4" ht="38.25" customHeight="1">
      <c r="B4" s="28" t="s">
        <v>14</v>
      </c>
      <c r="C4" s="29" t="s">
        <v>15</v>
      </c>
      <c r="D4" s="57">
        <f>SUM('SO 000'!I3)</f>
        <v>0</v>
      </c>
    </row>
    <row r="5" spans="2:4" ht="38.25" customHeight="1">
      <c r="B5" s="28" t="s">
        <v>89</v>
      </c>
      <c r="C5" s="29" t="s">
        <v>90</v>
      </c>
      <c r="D5" s="57">
        <f>SUM('SO 101'!I3)</f>
        <v>0</v>
      </c>
    </row>
    <row r="6" spans="2:4" ht="38.25" customHeight="1">
      <c r="B6" s="28" t="s">
        <v>397</v>
      </c>
      <c r="C6" s="29" t="s">
        <v>398</v>
      </c>
      <c r="D6" s="57">
        <f>SUM('SO 102'!I3)</f>
        <v>0</v>
      </c>
    </row>
    <row r="7" spans="2:4" ht="38.25" customHeight="1">
      <c r="B7" s="28" t="s">
        <v>439</v>
      </c>
      <c r="C7" s="29" t="s">
        <v>440</v>
      </c>
      <c r="D7" s="57">
        <f>SUM('SO 103'!I3)</f>
        <v>0</v>
      </c>
    </row>
    <row r="8" spans="2:4" ht="38.25" customHeight="1">
      <c r="B8" s="28" t="s">
        <v>511</v>
      </c>
      <c r="C8" s="29" t="s">
        <v>512</v>
      </c>
      <c r="D8" s="57">
        <f>SUM('SO 181'!I3)</f>
        <v>0</v>
      </c>
    </row>
    <row r="9" spans="2:4" ht="38.25" customHeight="1">
      <c r="B9" s="28" t="s">
        <v>514</v>
      </c>
      <c r="C9" s="29" t="s">
        <v>515</v>
      </c>
      <c r="D9" s="57">
        <f>SUM('SO 182'!I3)</f>
        <v>0</v>
      </c>
    </row>
    <row r="10" spans="2:4" ht="38.25" customHeight="1">
      <c r="B10" s="28" t="s">
        <v>517</v>
      </c>
      <c r="C10" s="29" t="s">
        <v>518</v>
      </c>
      <c r="D10" s="57">
        <f>SUM('SO 183'!I3)</f>
        <v>0</v>
      </c>
    </row>
    <row r="11" spans="2:4" ht="38.25" customHeight="1">
      <c r="B11" s="28" t="s">
        <v>520</v>
      </c>
      <c r="C11" s="29" t="s">
        <v>521</v>
      </c>
      <c r="D11" s="57">
        <f>SUM('SO 191'!I3)</f>
        <v>0</v>
      </c>
    </row>
    <row r="12" spans="2:4" ht="38.25" customHeight="1">
      <c r="B12" s="72" t="s">
        <v>559</v>
      </c>
      <c r="C12" s="29" t="s">
        <v>595</v>
      </c>
      <c r="D12" s="73">
        <f>SUM('SO 192'!I3)</f>
        <v>0</v>
      </c>
    </row>
    <row r="13" spans="2:4" ht="38.25" customHeight="1">
      <c r="B13" s="72"/>
      <c r="C13" s="29" t="s">
        <v>596</v>
      </c>
      <c r="D13" s="73"/>
    </row>
    <row r="14" spans="2:4" ht="38.25" customHeight="1">
      <c r="B14" s="28" t="s">
        <v>567</v>
      </c>
      <c r="C14" s="29" t="s">
        <v>568</v>
      </c>
      <c r="D14" s="57">
        <f>SUM('SO 193'!I3)</f>
        <v>0</v>
      </c>
    </row>
    <row r="15" spans="2:4" ht="38.25" customHeight="1">
      <c r="B15" s="28" t="s">
        <v>581</v>
      </c>
      <c r="C15" s="29" t="s">
        <v>582</v>
      </c>
      <c r="D15" s="57">
        <f>SUM('SO 431'!I3)</f>
        <v>0</v>
      </c>
    </row>
    <row r="16" spans="2:4" ht="38.25" customHeight="1">
      <c r="B16" s="72" t="s">
        <v>586</v>
      </c>
      <c r="C16" s="29" t="s">
        <v>597</v>
      </c>
      <c r="D16" s="73">
        <f>SUM('SO 432'!I3)</f>
        <v>0</v>
      </c>
    </row>
    <row r="17" spans="2:4" ht="38.25" customHeight="1">
      <c r="B17" s="72"/>
      <c r="C17" s="29" t="s">
        <v>596</v>
      </c>
      <c r="D17" s="73"/>
    </row>
    <row r="18" spans="2:4" ht="38.25" customHeight="1">
      <c r="B18" s="28" t="s">
        <v>588</v>
      </c>
      <c r="C18" s="29" t="s">
        <v>589</v>
      </c>
      <c r="D18" s="57">
        <f>SUM('SO 433'!I3)</f>
        <v>0</v>
      </c>
    </row>
    <row r="19" spans="2:5" ht="38.25" customHeight="1">
      <c r="B19" s="28" t="s">
        <v>632</v>
      </c>
      <c r="C19" s="29" t="s">
        <v>590</v>
      </c>
      <c r="D19" s="57"/>
      <c r="E19" t="s">
        <v>634</v>
      </c>
    </row>
    <row r="20" spans="2:5" ht="38.25" customHeight="1">
      <c r="B20" s="34" t="s">
        <v>591</v>
      </c>
      <c r="C20" s="29" t="s">
        <v>633</v>
      </c>
      <c r="D20" s="58"/>
      <c r="E20" t="s">
        <v>634</v>
      </c>
    </row>
    <row r="21" spans="2:5" ht="38.25" customHeight="1">
      <c r="B21" s="28" t="s">
        <v>592</v>
      </c>
      <c r="C21" s="29" t="s">
        <v>593</v>
      </c>
      <c r="D21" s="57"/>
      <c r="E21" t="s">
        <v>634</v>
      </c>
    </row>
    <row r="22" spans="2:5" ht="15">
      <c r="B22" s="30" t="s">
        <v>635</v>
      </c>
      <c r="C22" s="29" t="s">
        <v>636</v>
      </c>
      <c r="E22" t="s">
        <v>637</v>
      </c>
    </row>
    <row r="23" spans="3:4" s="55" customFormat="1" ht="12.75">
      <c r="C23" s="55" t="s">
        <v>631</v>
      </c>
      <c r="D23" s="59">
        <f>SUM(D4:D21)</f>
        <v>0</v>
      </c>
    </row>
    <row r="24" spans="3:4" ht="12.75">
      <c r="C24" s="29" t="s">
        <v>638</v>
      </c>
      <c r="D24" s="56">
        <f>SUM(D23*0.21)</f>
        <v>0</v>
      </c>
    </row>
    <row r="25" spans="3:4" ht="12.75">
      <c r="C25" s="60" t="s">
        <v>639</v>
      </c>
      <c r="D25" s="59">
        <f>SUM(D23:D24)</f>
        <v>0</v>
      </c>
    </row>
  </sheetData>
  <mergeCells count="5">
    <mergeCell ref="A2:B2"/>
    <mergeCell ref="B12:B13"/>
    <mergeCell ref="D12:D13"/>
    <mergeCell ref="B16:B17"/>
    <mergeCell ref="D16:D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 topLeftCell="A1">
      <pane ySplit="7" topLeftCell="A23" activePane="bottomLeft" state="frozen"/>
      <selection pane="bottomLeft" activeCell="H9" sqref="H9:H3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559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5" t="s">
        <v>559</v>
      </c>
      <c r="D4" s="76"/>
      <c r="E4" s="10" t="s">
        <v>560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O5" t="s">
        <v>11</v>
      </c>
      <c r="P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30</v>
      </c>
      <c r="D8" s="11"/>
      <c r="E8" s="14" t="s">
        <v>345</v>
      </c>
      <c r="F8" s="11"/>
      <c r="G8" s="11"/>
      <c r="H8" s="11"/>
      <c r="I8" s="15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25.5">
      <c r="A9" s="12" t="s">
        <v>35</v>
      </c>
      <c r="B9" s="16" t="s">
        <v>19</v>
      </c>
      <c r="C9" s="16" t="s">
        <v>522</v>
      </c>
      <c r="D9" s="12" t="s">
        <v>37</v>
      </c>
      <c r="E9" s="17" t="s">
        <v>523</v>
      </c>
      <c r="F9" s="18" t="s">
        <v>122</v>
      </c>
      <c r="G9" s="19">
        <v>11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37</v>
      </c>
    </row>
    <row r="11" spans="1:5" ht="25.5">
      <c r="A11" s="23" t="s">
        <v>42</v>
      </c>
      <c r="E11" s="24" t="s">
        <v>561</v>
      </c>
    </row>
    <row r="12" spans="1:5" ht="25.5">
      <c r="A12" t="s">
        <v>44</v>
      </c>
      <c r="E12" s="22" t="s">
        <v>525</v>
      </c>
    </row>
    <row r="13" spans="1:16" ht="25.5">
      <c r="A13" s="12" t="s">
        <v>35</v>
      </c>
      <c r="B13" s="16" t="s">
        <v>13</v>
      </c>
      <c r="C13" s="16" t="s">
        <v>530</v>
      </c>
      <c r="D13" s="12" t="s">
        <v>37</v>
      </c>
      <c r="E13" s="17" t="s">
        <v>531</v>
      </c>
      <c r="F13" s="18" t="s">
        <v>122</v>
      </c>
      <c r="G13" s="19">
        <v>4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37</v>
      </c>
    </row>
    <row r="15" spans="1:5" ht="25.5">
      <c r="A15" s="23" t="s">
        <v>42</v>
      </c>
      <c r="E15" s="24" t="s">
        <v>562</v>
      </c>
    </row>
    <row r="16" spans="1:5" ht="25.5">
      <c r="A16" t="s">
        <v>44</v>
      </c>
      <c r="E16" s="22" t="s">
        <v>533</v>
      </c>
    </row>
    <row r="17" spans="1:16" ht="25.5">
      <c r="A17" s="12" t="s">
        <v>35</v>
      </c>
      <c r="B17" s="16" t="s">
        <v>12</v>
      </c>
      <c r="C17" s="16" t="s">
        <v>534</v>
      </c>
      <c r="D17" s="12" t="s">
        <v>37</v>
      </c>
      <c r="E17" s="17" t="s">
        <v>535</v>
      </c>
      <c r="F17" s="18" t="s">
        <v>122</v>
      </c>
      <c r="G17" s="19">
        <v>5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37</v>
      </c>
    </row>
    <row r="19" spans="1:5" ht="12.75">
      <c r="A19" s="23" t="s">
        <v>42</v>
      </c>
      <c r="E19" s="24" t="s">
        <v>563</v>
      </c>
    </row>
    <row r="20" spans="1:5" ht="38.25">
      <c r="A20" t="s">
        <v>44</v>
      </c>
      <c r="E20" s="22" t="s">
        <v>537</v>
      </c>
    </row>
    <row r="21" spans="1:16" ht="12.75">
      <c r="A21" s="12" t="s">
        <v>35</v>
      </c>
      <c r="B21" s="16" t="s">
        <v>23</v>
      </c>
      <c r="C21" s="16" t="s">
        <v>538</v>
      </c>
      <c r="D21" s="12" t="s">
        <v>37</v>
      </c>
      <c r="E21" s="17" t="s">
        <v>539</v>
      </c>
      <c r="F21" s="18" t="s">
        <v>122</v>
      </c>
      <c r="G21" s="19">
        <v>1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37</v>
      </c>
    </row>
    <row r="23" spans="1:5" ht="12.75">
      <c r="A23" s="23" t="s">
        <v>42</v>
      </c>
      <c r="E23" s="24" t="s">
        <v>43</v>
      </c>
    </row>
    <row r="24" spans="1:5" ht="25.5">
      <c r="A24" t="s">
        <v>44</v>
      </c>
      <c r="E24" s="22" t="s">
        <v>533</v>
      </c>
    </row>
    <row r="25" spans="1:16" ht="25.5">
      <c r="A25" s="12" t="s">
        <v>35</v>
      </c>
      <c r="B25" s="16" t="s">
        <v>25</v>
      </c>
      <c r="C25" s="16" t="s">
        <v>540</v>
      </c>
      <c r="D25" s="12" t="s">
        <v>37</v>
      </c>
      <c r="E25" s="17" t="s">
        <v>541</v>
      </c>
      <c r="F25" s="18" t="s">
        <v>111</v>
      </c>
      <c r="G25" s="19">
        <v>164</v>
      </c>
      <c r="H25" s="20"/>
      <c r="I25" s="20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1" t="s">
        <v>40</v>
      </c>
      <c r="E26" s="22" t="s">
        <v>37</v>
      </c>
    </row>
    <row r="27" spans="1:5" ht="76.5">
      <c r="A27" s="23" t="s">
        <v>42</v>
      </c>
      <c r="E27" s="24" t="s">
        <v>564</v>
      </c>
    </row>
    <row r="28" spans="1:5" ht="38.25">
      <c r="A28" t="s">
        <v>44</v>
      </c>
      <c r="E28" s="22" t="s">
        <v>543</v>
      </c>
    </row>
    <row r="29" spans="1:16" ht="25.5">
      <c r="A29" s="12" t="s">
        <v>35</v>
      </c>
      <c r="B29" s="16" t="s">
        <v>27</v>
      </c>
      <c r="C29" s="16" t="s">
        <v>544</v>
      </c>
      <c r="D29" s="12" t="s">
        <v>37</v>
      </c>
      <c r="E29" s="17" t="s">
        <v>545</v>
      </c>
      <c r="F29" s="18" t="s">
        <v>111</v>
      </c>
      <c r="G29" s="19">
        <v>28</v>
      </c>
      <c r="H29" s="20"/>
      <c r="I29" s="20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1" t="s">
        <v>40</v>
      </c>
      <c r="E30" s="22" t="s">
        <v>37</v>
      </c>
    </row>
    <row r="31" spans="1:5" ht="25.5">
      <c r="A31" s="23" t="s">
        <v>42</v>
      </c>
      <c r="E31" s="24" t="s">
        <v>565</v>
      </c>
    </row>
    <row r="32" spans="1:5" ht="38.25">
      <c r="A32" t="s">
        <v>44</v>
      </c>
      <c r="E32" s="22" t="s">
        <v>547</v>
      </c>
    </row>
    <row r="33" spans="1:16" ht="25.5">
      <c r="A33" s="12" t="s">
        <v>35</v>
      </c>
      <c r="B33" s="16" t="s">
        <v>64</v>
      </c>
      <c r="C33" s="16" t="s">
        <v>548</v>
      </c>
      <c r="D33" s="12" t="s">
        <v>37</v>
      </c>
      <c r="E33" s="17" t="s">
        <v>549</v>
      </c>
      <c r="F33" s="18" t="s">
        <v>111</v>
      </c>
      <c r="G33" s="19">
        <v>136</v>
      </c>
      <c r="H33" s="20"/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40</v>
      </c>
      <c r="E34" s="22" t="s">
        <v>37</v>
      </c>
    </row>
    <row r="35" spans="1:5" ht="63.75">
      <c r="A35" s="23" t="s">
        <v>42</v>
      </c>
      <c r="E35" s="24" t="s">
        <v>566</v>
      </c>
    </row>
    <row r="36" spans="1:5" ht="38.25">
      <c r="A36" t="s">
        <v>44</v>
      </c>
      <c r="E36" s="22" t="s">
        <v>543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 topLeftCell="A1">
      <pane ySplit="7" topLeftCell="A36" activePane="bottomLeft" state="frozen"/>
      <selection pane="bottomLeft" activeCell="H9" sqref="H9:H4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567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5" t="s">
        <v>567</v>
      </c>
      <c r="D4" s="76"/>
      <c r="E4" s="10" t="s">
        <v>568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O5" t="s">
        <v>11</v>
      </c>
      <c r="P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30</v>
      </c>
      <c r="D8" s="11"/>
      <c r="E8" s="14" t="s">
        <v>345</v>
      </c>
      <c r="F8" s="11"/>
      <c r="G8" s="11"/>
      <c r="H8" s="11"/>
      <c r="I8" s="15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25.5">
      <c r="A9" s="12" t="s">
        <v>35</v>
      </c>
      <c r="B9" s="16" t="s">
        <v>19</v>
      </c>
      <c r="C9" s="16" t="s">
        <v>522</v>
      </c>
      <c r="D9" s="12" t="s">
        <v>37</v>
      </c>
      <c r="E9" s="17" t="s">
        <v>523</v>
      </c>
      <c r="F9" s="18" t="s">
        <v>122</v>
      </c>
      <c r="G9" s="19">
        <v>23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37</v>
      </c>
    </row>
    <row r="11" spans="1:5" ht="25.5">
      <c r="A11" s="23" t="s">
        <v>42</v>
      </c>
      <c r="E11" s="24" t="s">
        <v>569</v>
      </c>
    </row>
    <row r="12" spans="1:5" ht="25.5">
      <c r="A12" t="s">
        <v>44</v>
      </c>
      <c r="E12" s="22" t="s">
        <v>525</v>
      </c>
    </row>
    <row r="13" spans="1:16" ht="25.5">
      <c r="A13" s="12" t="s">
        <v>35</v>
      </c>
      <c r="B13" s="16" t="s">
        <v>13</v>
      </c>
      <c r="C13" s="16" t="s">
        <v>526</v>
      </c>
      <c r="D13" s="12" t="s">
        <v>37</v>
      </c>
      <c r="E13" s="17" t="s">
        <v>527</v>
      </c>
      <c r="F13" s="18" t="s">
        <v>122</v>
      </c>
      <c r="G13" s="19">
        <v>5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37</v>
      </c>
    </row>
    <row r="15" spans="1:5" ht="25.5">
      <c r="A15" s="23" t="s">
        <v>42</v>
      </c>
      <c r="E15" s="24" t="s">
        <v>570</v>
      </c>
    </row>
    <row r="16" spans="1:5" ht="63.75">
      <c r="A16" t="s">
        <v>44</v>
      </c>
      <c r="E16" s="22" t="s">
        <v>529</v>
      </c>
    </row>
    <row r="17" spans="1:16" ht="25.5">
      <c r="A17" s="12" t="s">
        <v>35</v>
      </c>
      <c r="B17" s="16" t="s">
        <v>12</v>
      </c>
      <c r="C17" s="16" t="s">
        <v>530</v>
      </c>
      <c r="D17" s="12" t="s">
        <v>37</v>
      </c>
      <c r="E17" s="17" t="s">
        <v>531</v>
      </c>
      <c r="F17" s="18" t="s">
        <v>122</v>
      </c>
      <c r="G17" s="19">
        <v>3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37</v>
      </c>
    </row>
    <row r="19" spans="1:5" ht="25.5">
      <c r="A19" s="23" t="s">
        <v>42</v>
      </c>
      <c r="E19" s="24" t="s">
        <v>571</v>
      </c>
    </row>
    <row r="20" spans="1:5" ht="25.5">
      <c r="A20" t="s">
        <v>44</v>
      </c>
      <c r="E20" s="22" t="s">
        <v>533</v>
      </c>
    </row>
    <row r="21" spans="1:16" ht="25.5">
      <c r="A21" s="12" t="s">
        <v>35</v>
      </c>
      <c r="B21" s="16" t="s">
        <v>23</v>
      </c>
      <c r="C21" s="16" t="s">
        <v>534</v>
      </c>
      <c r="D21" s="12" t="s">
        <v>37</v>
      </c>
      <c r="E21" s="17" t="s">
        <v>535</v>
      </c>
      <c r="F21" s="18" t="s">
        <v>122</v>
      </c>
      <c r="G21" s="19">
        <v>16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37</v>
      </c>
    </row>
    <row r="23" spans="1:5" ht="12.75">
      <c r="A23" s="23" t="s">
        <v>42</v>
      </c>
      <c r="E23" s="24" t="s">
        <v>572</v>
      </c>
    </row>
    <row r="24" spans="1:5" ht="38.25">
      <c r="A24" t="s">
        <v>44</v>
      </c>
      <c r="E24" s="22" t="s">
        <v>537</v>
      </c>
    </row>
    <row r="25" spans="1:16" ht="12.75">
      <c r="A25" s="12" t="s">
        <v>35</v>
      </c>
      <c r="B25" s="16" t="s">
        <v>25</v>
      </c>
      <c r="C25" s="16" t="s">
        <v>538</v>
      </c>
      <c r="D25" s="12" t="s">
        <v>37</v>
      </c>
      <c r="E25" s="17" t="s">
        <v>539</v>
      </c>
      <c r="F25" s="18" t="s">
        <v>122</v>
      </c>
      <c r="G25" s="19">
        <v>2</v>
      </c>
      <c r="H25" s="20"/>
      <c r="I25" s="20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1" t="s">
        <v>40</v>
      </c>
      <c r="E26" s="22" t="s">
        <v>37</v>
      </c>
    </row>
    <row r="27" spans="1:5" ht="12.75">
      <c r="A27" s="23" t="s">
        <v>42</v>
      </c>
      <c r="E27" s="24" t="s">
        <v>322</v>
      </c>
    </row>
    <row r="28" spans="1:5" ht="25.5">
      <c r="A28" t="s">
        <v>44</v>
      </c>
      <c r="E28" s="22" t="s">
        <v>533</v>
      </c>
    </row>
    <row r="29" spans="1:16" ht="12.75">
      <c r="A29" s="12" t="s">
        <v>35</v>
      </c>
      <c r="B29" s="16" t="s">
        <v>27</v>
      </c>
      <c r="C29" s="16" t="s">
        <v>573</v>
      </c>
      <c r="D29" s="12" t="s">
        <v>37</v>
      </c>
      <c r="E29" s="17" t="s">
        <v>574</v>
      </c>
      <c r="F29" s="18" t="s">
        <v>122</v>
      </c>
      <c r="G29" s="19">
        <v>2</v>
      </c>
      <c r="H29" s="20"/>
      <c r="I29" s="20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1" t="s">
        <v>40</v>
      </c>
      <c r="E30" s="22" t="s">
        <v>575</v>
      </c>
    </row>
    <row r="31" spans="1:5" ht="12.75">
      <c r="A31" s="23" t="s">
        <v>42</v>
      </c>
      <c r="E31" s="24" t="s">
        <v>322</v>
      </c>
    </row>
    <row r="32" spans="1:5" ht="38.25">
      <c r="A32" t="s">
        <v>44</v>
      </c>
      <c r="E32" s="22" t="s">
        <v>576</v>
      </c>
    </row>
    <row r="33" spans="1:16" ht="25.5">
      <c r="A33" s="12" t="s">
        <v>35</v>
      </c>
      <c r="B33" s="16" t="s">
        <v>64</v>
      </c>
      <c r="C33" s="16" t="s">
        <v>540</v>
      </c>
      <c r="D33" s="12" t="s">
        <v>37</v>
      </c>
      <c r="E33" s="17" t="s">
        <v>541</v>
      </c>
      <c r="F33" s="18" t="s">
        <v>111</v>
      </c>
      <c r="G33" s="19">
        <v>254.7</v>
      </c>
      <c r="H33" s="20"/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40</v>
      </c>
      <c r="E34" s="22" t="s">
        <v>37</v>
      </c>
    </row>
    <row r="35" spans="1:5" ht="89.25">
      <c r="A35" s="23" t="s">
        <v>42</v>
      </c>
      <c r="E35" s="24" t="s">
        <v>577</v>
      </c>
    </row>
    <row r="36" spans="1:5" ht="38.25">
      <c r="A36" t="s">
        <v>44</v>
      </c>
      <c r="E36" s="22" t="s">
        <v>543</v>
      </c>
    </row>
    <row r="37" spans="1:16" ht="25.5">
      <c r="A37" s="12" t="s">
        <v>35</v>
      </c>
      <c r="B37" s="16" t="s">
        <v>68</v>
      </c>
      <c r="C37" s="16" t="s">
        <v>544</v>
      </c>
      <c r="D37" s="12" t="s">
        <v>37</v>
      </c>
      <c r="E37" s="17" t="s">
        <v>545</v>
      </c>
      <c r="F37" s="18" t="s">
        <v>111</v>
      </c>
      <c r="G37" s="19">
        <v>114.8</v>
      </c>
      <c r="H37" s="20"/>
      <c r="I37" s="20">
        <f>ROUND(ROUND(H37,2)*ROUND(G37,3),2)</f>
        <v>0</v>
      </c>
      <c r="O37">
        <f>(I37*21)/100</f>
        <v>0</v>
      </c>
      <c r="P37" t="s">
        <v>13</v>
      </c>
    </row>
    <row r="38" spans="1:5" ht="12.75">
      <c r="A38" s="21" t="s">
        <v>40</v>
      </c>
      <c r="E38" s="22" t="s">
        <v>37</v>
      </c>
    </row>
    <row r="39" spans="1:5" ht="63.75">
      <c r="A39" s="23" t="s">
        <v>42</v>
      </c>
      <c r="E39" s="24" t="s">
        <v>578</v>
      </c>
    </row>
    <row r="40" spans="1:5" ht="38.25">
      <c r="A40" t="s">
        <v>44</v>
      </c>
      <c r="E40" s="22" t="s">
        <v>547</v>
      </c>
    </row>
    <row r="41" spans="1:16" ht="25.5">
      <c r="A41" s="12" t="s">
        <v>35</v>
      </c>
      <c r="B41" s="16" t="s">
        <v>30</v>
      </c>
      <c r="C41" s="16" t="s">
        <v>548</v>
      </c>
      <c r="D41" s="12" t="s">
        <v>37</v>
      </c>
      <c r="E41" s="17" t="s">
        <v>549</v>
      </c>
      <c r="F41" s="18" t="s">
        <v>111</v>
      </c>
      <c r="G41" s="19">
        <v>135.2</v>
      </c>
      <c r="H41" s="20"/>
      <c r="I41" s="20">
        <f>ROUND(ROUND(H41,2)*ROUND(G41,3),2)</f>
        <v>0</v>
      </c>
      <c r="O41">
        <f>(I41*21)/100</f>
        <v>0</v>
      </c>
      <c r="P41" t="s">
        <v>13</v>
      </c>
    </row>
    <row r="42" spans="1:5" ht="12.75">
      <c r="A42" s="21" t="s">
        <v>40</v>
      </c>
      <c r="E42" s="22" t="s">
        <v>37</v>
      </c>
    </row>
    <row r="43" spans="1:5" ht="38.25">
      <c r="A43" s="23" t="s">
        <v>42</v>
      </c>
      <c r="E43" s="24" t="s">
        <v>579</v>
      </c>
    </row>
    <row r="44" spans="1:5" ht="38.25">
      <c r="A44" t="s">
        <v>44</v>
      </c>
      <c r="E44" s="22" t="s">
        <v>543</v>
      </c>
    </row>
    <row r="45" spans="1:16" ht="12.75">
      <c r="A45" s="12" t="s">
        <v>35</v>
      </c>
      <c r="B45" s="16" t="s">
        <v>32</v>
      </c>
      <c r="C45" s="16" t="s">
        <v>555</v>
      </c>
      <c r="D45" s="12" t="s">
        <v>37</v>
      </c>
      <c r="E45" s="17" t="s">
        <v>556</v>
      </c>
      <c r="F45" s="18" t="s">
        <v>122</v>
      </c>
      <c r="G45" s="19">
        <v>18</v>
      </c>
      <c r="H45" s="20"/>
      <c r="I45" s="20">
        <f>ROUND(ROUND(H45,2)*ROUND(G45,3),2)</f>
        <v>0</v>
      </c>
      <c r="O45">
        <f>(I45*21)/100</f>
        <v>0</v>
      </c>
      <c r="P45" t="s">
        <v>13</v>
      </c>
    </row>
    <row r="46" spans="1:5" ht="12.75">
      <c r="A46" s="21" t="s">
        <v>40</v>
      </c>
      <c r="E46" s="22" t="s">
        <v>37</v>
      </c>
    </row>
    <row r="47" spans="1:5" ht="12.75">
      <c r="A47" s="23" t="s">
        <v>42</v>
      </c>
      <c r="E47" s="24" t="s">
        <v>580</v>
      </c>
    </row>
    <row r="48" spans="1:5" ht="38.25">
      <c r="A48" t="s">
        <v>44</v>
      </c>
      <c r="E48" s="22" t="s">
        <v>558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 topLeftCell="A1">
      <pane ySplit="7" topLeftCell="A8" activePane="bottomLeft" state="frozen"/>
      <selection pane="bottomLeft" activeCell="I28" sqref="I2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581</v>
      </c>
      <c r="I3" s="52">
        <f>SUM(I27+I28+I29+I30)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5" t="s">
        <v>581</v>
      </c>
      <c r="D4" s="76"/>
      <c r="E4" s="10" t="s">
        <v>582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O5" t="s">
        <v>11</v>
      </c>
      <c r="P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64</v>
      </c>
      <c r="D8" s="11"/>
      <c r="E8" s="14" t="s">
        <v>583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584</v>
      </c>
      <c r="D9" s="12" t="s">
        <v>585</v>
      </c>
      <c r="E9" s="36" t="s">
        <v>603</v>
      </c>
      <c r="F9" s="32"/>
      <c r="G9" s="40"/>
      <c r="H9" s="33"/>
      <c r="I9" s="20"/>
      <c r="O9">
        <f>(I9*21)/100</f>
        <v>0</v>
      </c>
      <c r="P9" t="s">
        <v>13</v>
      </c>
    </row>
    <row r="10" spans="1:9" ht="12.75">
      <c r="A10" s="21" t="s">
        <v>40</v>
      </c>
      <c r="E10" s="37" t="s">
        <v>604</v>
      </c>
      <c r="F10" s="41" t="s">
        <v>624</v>
      </c>
      <c r="G10" s="42">
        <v>0.15</v>
      </c>
      <c r="H10" s="43"/>
      <c r="I10" s="43">
        <f aca="true" t="shared" si="0" ref="I10:I22">SUM(G10*H10)</f>
        <v>0</v>
      </c>
    </row>
    <row r="11" spans="1:9" ht="12.75">
      <c r="A11" s="23" t="s">
        <v>42</v>
      </c>
      <c r="E11" s="37" t="s">
        <v>605</v>
      </c>
      <c r="F11" s="41" t="s">
        <v>625</v>
      </c>
      <c r="G11" s="42">
        <v>5.4</v>
      </c>
      <c r="H11" s="43"/>
      <c r="I11" s="43">
        <f t="shared" si="0"/>
        <v>0</v>
      </c>
    </row>
    <row r="12" spans="1:9" ht="12.75">
      <c r="A12" t="s">
        <v>44</v>
      </c>
      <c r="E12" s="37" t="s">
        <v>606</v>
      </c>
      <c r="F12" s="41" t="s">
        <v>600</v>
      </c>
      <c r="G12" s="42">
        <v>12</v>
      </c>
      <c r="H12" s="43"/>
      <c r="I12" s="43">
        <f t="shared" si="0"/>
        <v>0</v>
      </c>
    </row>
    <row r="13" spans="5:9" ht="12.75" customHeight="1">
      <c r="E13" s="37" t="s">
        <v>607</v>
      </c>
      <c r="F13" s="41" t="s">
        <v>601</v>
      </c>
      <c r="G13" s="42">
        <v>60</v>
      </c>
      <c r="H13" s="43"/>
      <c r="I13" s="43">
        <f t="shared" si="0"/>
        <v>0</v>
      </c>
    </row>
    <row r="14" spans="5:9" ht="12.75" customHeight="1">
      <c r="E14" s="37" t="s">
        <v>608</v>
      </c>
      <c r="F14" s="41" t="s">
        <v>601</v>
      </c>
      <c r="G14" s="42">
        <v>68</v>
      </c>
      <c r="H14" s="43"/>
      <c r="I14" s="43">
        <f t="shared" si="0"/>
        <v>0</v>
      </c>
    </row>
    <row r="15" spans="5:9" ht="12.75" customHeight="1">
      <c r="E15" s="37" t="s">
        <v>609</v>
      </c>
      <c r="F15" s="41" t="s">
        <v>601</v>
      </c>
      <c r="G15" s="42">
        <v>9</v>
      </c>
      <c r="H15" s="43"/>
      <c r="I15" s="43">
        <f t="shared" si="0"/>
        <v>0</v>
      </c>
    </row>
    <row r="16" spans="5:9" ht="12.75" customHeight="1">
      <c r="E16" s="37" t="s">
        <v>610</v>
      </c>
      <c r="F16" s="41" t="s">
        <v>626</v>
      </c>
      <c r="G16" s="42">
        <v>12</v>
      </c>
      <c r="H16" s="43"/>
      <c r="I16" s="43">
        <f t="shared" si="0"/>
        <v>0</v>
      </c>
    </row>
    <row r="17" spans="5:9" ht="12.75" customHeight="1">
      <c r="E17" s="37" t="s">
        <v>611</v>
      </c>
      <c r="F17" s="41" t="s">
        <v>625</v>
      </c>
      <c r="G17" s="42">
        <v>8</v>
      </c>
      <c r="H17" s="43"/>
      <c r="I17" s="43">
        <f t="shared" si="0"/>
        <v>0</v>
      </c>
    </row>
    <row r="18" spans="5:9" ht="12.75" customHeight="1">
      <c r="E18" s="38" t="s">
        <v>612</v>
      </c>
      <c r="F18" s="44" t="s">
        <v>627</v>
      </c>
      <c r="G18" s="42">
        <v>48</v>
      </c>
      <c r="H18" s="43"/>
      <c r="I18" s="43">
        <f t="shared" si="0"/>
        <v>0</v>
      </c>
    </row>
    <row r="19" spans="5:9" ht="12.75" customHeight="1">
      <c r="E19" s="36" t="s">
        <v>613</v>
      </c>
      <c r="F19" s="44"/>
      <c r="G19" s="42"/>
      <c r="H19" s="43"/>
      <c r="I19" s="43"/>
    </row>
    <row r="20" spans="5:9" ht="12.75" customHeight="1">
      <c r="E20" s="37" t="s">
        <v>614</v>
      </c>
      <c r="F20" s="41" t="s">
        <v>601</v>
      </c>
      <c r="G20" s="42">
        <v>78</v>
      </c>
      <c r="H20" s="43"/>
      <c r="I20" s="43">
        <f t="shared" si="0"/>
        <v>0</v>
      </c>
    </row>
    <row r="21" spans="5:9" ht="12.75" customHeight="1">
      <c r="E21" s="37" t="s">
        <v>615</v>
      </c>
      <c r="F21" s="41" t="s">
        <v>602</v>
      </c>
      <c r="G21" s="42">
        <v>6</v>
      </c>
      <c r="H21" s="43"/>
      <c r="I21" s="43">
        <f t="shared" si="0"/>
        <v>0</v>
      </c>
    </row>
    <row r="22" spans="5:9" ht="12.75" customHeight="1">
      <c r="E22" s="37" t="s">
        <v>616</v>
      </c>
      <c r="F22" s="41" t="s">
        <v>601</v>
      </c>
      <c r="G22" s="42">
        <v>72</v>
      </c>
      <c r="H22" s="43"/>
      <c r="I22" s="43">
        <f t="shared" si="0"/>
        <v>0</v>
      </c>
    </row>
    <row r="23" spans="5:9" ht="12.75" customHeight="1">
      <c r="E23" s="37" t="s">
        <v>617</v>
      </c>
      <c r="F23" s="41" t="s">
        <v>602</v>
      </c>
      <c r="G23" s="42">
        <v>6</v>
      </c>
      <c r="H23" s="43"/>
      <c r="I23" s="43">
        <f>SUM(G23*H23)</f>
        <v>0</v>
      </c>
    </row>
    <row r="24" spans="5:9" ht="12.75" customHeight="1">
      <c r="E24" s="37" t="s">
        <v>618</v>
      </c>
      <c r="F24" s="41" t="s">
        <v>602</v>
      </c>
      <c r="G24" s="42">
        <v>6</v>
      </c>
      <c r="H24" s="43"/>
      <c r="I24" s="43">
        <f>SUM(G24*H24)</f>
        <v>0</v>
      </c>
    </row>
    <row r="25" spans="5:9" ht="12.75" customHeight="1">
      <c r="E25" s="37" t="s">
        <v>619</v>
      </c>
      <c r="F25" s="41" t="s">
        <v>626</v>
      </c>
      <c r="G25" s="42">
        <v>12</v>
      </c>
      <c r="H25" s="43"/>
      <c r="I25" s="43">
        <f>SUM(G25*H25)</f>
        <v>0</v>
      </c>
    </row>
    <row r="26" spans="5:9" ht="12.75" customHeight="1">
      <c r="E26" s="37"/>
      <c r="F26" s="41"/>
      <c r="G26" s="42"/>
      <c r="H26" s="43"/>
      <c r="I26" s="43"/>
    </row>
    <row r="27" spans="5:9" ht="12.75" customHeight="1">
      <c r="E27" s="39" t="s">
        <v>620</v>
      </c>
      <c r="F27" s="45"/>
      <c r="G27" s="46"/>
      <c r="H27" s="47"/>
      <c r="I27" s="48">
        <f>SUM(I10:I26)</f>
        <v>0</v>
      </c>
    </row>
    <row r="28" spans="5:9" ht="12.75" customHeight="1">
      <c r="E28" t="s">
        <v>621</v>
      </c>
      <c r="F28" s="49"/>
      <c r="G28" s="35"/>
      <c r="H28" s="50"/>
      <c r="I28" s="51">
        <f>ROUND(I27*0.0325,1)</f>
        <v>0</v>
      </c>
    </row>
    <row r="29" spans="5:9" ht="12.75" customHeight="1">
      <c r="E29" t="s">
        <v>622</v>
      </c>
      <c r="F29" s="49" t="s">
        <v>624</v>
      </c>
      <c r="G29" s="35">
        <v>0.15</v>
      </c>
      <c r="H29" s="50"/>
      <c r="I29" s="43">
        <f>SUM(G29*H29)</f>
        <v>0</v>
      </c>
    </row>
    <row r="30" spans="5:9" ht="12.75" customHeight="1">
      <c r="E30" t="s">
        <v>623</v>
      </c>
      <c r="F30" s="49" t="s">
        <v>628</v>
      </c>
      <c r="G30" s="35">
        <v>10</v>
      </c>
      <c r="H30" s="50"/>
      <c r="I30" s="43">
        <f>SUM(G30*H30)</f>
        <v>0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 topLeftCell="A1">
      <pane ySplit="7" topLeftCell="A8" activePane="bottomLeft" state="frozen"/>
      <selection pane="bottomLeft" activeCell="H25" sqref="H10:H2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586</v>
      </c>
      <c r="I3" s="52">
        <f>SUM(I27+I28+I29+I30)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5" t="s">
        <v>586</v>
      </c>
      <c r="D4" s="76"/>
      <c r="E4" s="10" t="s">
        <v>587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O5" t="s">
        <v>11</v>
      </c>
      <c r="P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64</v>
      </c>
      <c r="D8" s="11"/>
      <c r="E8" s="14" t="s">
        <v>583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53" t="s">
        <v>598</v>
      </c>
      <c r="C9" s="53" t="s">
        <v>598</v>
      </c>
      <c r="D9" s="54" t="s">
        <v>598</v>
      </c>
      <c r="E9" s="36" t="s">
        <v>603</v>
      </c>
      <c r="F9" s="44"/>
      <c r="G9" s="42"/>
      <c r="H9" s="43"/>
      <c r="I9" s="43"/>
      <c r="O9">
        <f>(I9*21)/100</f>
        <v>0</v>
      </c>
      <c r="P9" t="s">
        <v>13</v>
      </c>
    </row>
    <row r="10" spans="1:9" ht="12.75">
      <c r="A10" s="21" t="s">
        <v>40</v>
      </c>
      <c r="E10" s="37" t="s">
        <v>604</v>
      </c>
      <c r="F10" s="41" t="s">
        <v>624</v>
      </c>
      <c r="G10" s="42">
        <v>0.2</v>
      </c>
      <c r="H10" s="43"/>
      <c r="I10" s="43">
        <f aca="true" t="shared" si="0" ref="I10:I22">SUM(G10*H10)</f>
        <v>0</v>
      </c>
    </row>
    <row r="11" spans="1:9" ht="12.75">
      <c r="A11" s="23" t="s">
        <v>42</v>
      </c>
      <c r="E11" s="37" t="s">
        <v>605</v>
      </c>
      <c r="F11" s="41" t="s">
        <v>625</v>
      </c>
      <c r="G11" s="42">
        <v>5.4</v>
      </c>
      <c r="H11" s="43"/>
      <c r="I11" s="43">
        <f t="shared" si="0"/>
        <v>0</v>
      </c>
    </row>
    <row r="12" spans="1:9" ht="12.75">
      <c r="A12" t="s">
        <v>44</v>
      </c>
      <c r="E12" s="37" t="s">
        <v>629</v>
      </c>
      <c r="F12" s="41" t="s">
        <v>600</v>
      </c>
      <c r="G12" s="42">
        <v>12</v>
      </c>
      <c r="H12" s="43"/>
      <c r="I12" s="43">
        <f t="shared" si="0"/>
        <v>0</v>
      </c>
    </row>
    <row r="13" spans="5:9" ht="12.75" customHeight="1">
      <c r="E13" s="37" t="s">
        <v>607</v>
      </c>
      <c r="F13" s="41" t="s">
        <v>601</v>
      </c>
      <c r="G13" s="42">
        <v>94</v>
      </c>
      <c r="H13" s="43"/>
      <c r="I13" s="43">
        <f t="shared" si="0"/>
        <v>0</v>
      </c>
    </row>
    <row r="14" spans="5:9" ht="12.75" customHeight="1">
      <c r="E14" s="37" t="s">
        <v>608</v>
      </c>
      <c r="F14" s="41" t="s">
        <v>601</v>
      </c>
      <c r="G14" s="42">
        <v>88</v>
      </c>
      <c r="H14" s="43"/>
      <c r="I14" s="43">
        <f t="shared" si="0"/>
        <v>0</v>
      </c>
    </row>
    <row r="15" spans="5:9" ht="12.75" customHeight="1">
      <c r="E15" s="37" t="s">
        <v>609</v>
      </c>
      <c r="F15" s="41" t="s">
        <v>601</v>
      </c>
      <c r="G15" s="42">
        <v>8</v>
      </c>
      <c r="H15" s="43"/>
      <c r="I15" s="43">
        <f t="shared" si="0"/>
        <v>0</v>
      </c>
    </row>
    <row r="16" spans="5:9" ht="12.75" customHeight="1">
      <c r="E16" s="37" t="s">
        <v>610</v>
      </c>
      <c r="F16" s="41" t="s">
        <v>626</v>
      </c>
      <c r="G16" s="42">
        <v>9</v>
      </c>
      <c r="H16" s="43"/>
      <c r="I16" s="43">
        <f t="shared" si="0"/>
        <v>0</v>
      </c>
    </row>
    <row r="17" spans="5:9" ht="12.75" customHeight="1">
      <c r="E17" s="37" t="s">
        <v>611</v>
      </c>
      <c r="F17" s="41" t="s">
        <v>625</v>
      </c>
      <c r="G17" s="42">
        <v>8</v>
      </c>
      <c r="H17" s="43"/>
      <c r="I17" s="43">
        <f t="shared" si="0"/>
        <v>0</v>
      </c>
    </row>
    <row r="18" spans="5:9" ht="12.75" customHeight="1">
      <c r="E18" s="38" t="s">
        <v>612</v>
      </c>
      <c r="F18" s="44" t="s">
        <v>627</v>
      </c>
      <c r="G18" s="42">
        <v>28</v>
      </c>
      <c r="H18" s="43"/>
      <c r="I18" s="43">
        <f t="shared" si="0"/>
        <v>0</v>
      </c>
    </row>
    <row r="19" spans="5:9" ht="12.75" customHeight="1">
      <c r="E19" s="36" t="s">
        <v>613</v>
      </c>
      <c r="F19" s="44"/>
      <c r="G19" s="42"/>
      <c r="H19" s="43"/>
      <c r="I19" s="43"/>
    </row>
    <row r="20" spans="5:9" ht="12.75" customHeight="1">
      <c r="E20" s="37" t="s">
        <v>614</v>
      </c>
      <c r="F20" s="41" t="s">
        <v>601</v>
      </c>
      <c r="G20" s="42">
        <v>108</v>
      </c>
      <c r="H20" s="43"/>
      <c r="I20" s="43">
        <f t="shared" si="0"/>
        <v>0</v>
      </c>
    </row>
    <row r="21" spans="5:9" ht="12.75" customHeight="1">
      <c r="E21" s="37" t="s">
        <v>615</v>
      </c>
      <c r="F21" s="41" t="s">
        <v>602</v>
      </c>
      <c r="G21" s="42">
        <v>4</v>
      </c>
      <c r="H21" s="43"/>
      <c r="I21" s="43">
        <f t="shared" si="0"/>
        <v>0</v>
      </c>
    </row>
    <row r="22" spans="5:9" ht="12.75" customHeight="1">
      <c r="E22" s="37" t="s">
        <v>616</v>
      </c>
      <c r="F22" s="41" t="s">
        <v>601</v>
      </c>
      <c r="G22" s="42">
        <v>84</v>
      </c>
      <c r="H22" s="43"/>
      <c r="I22" s="43">
        <f t="shared" si="0"/>
        <v>0</v>
      </c>
    </row>
    <row r="23" spans="5:9" ht="12.75" customHeight="1">
      <c r="E23" s="37" t="s">
        <v>617</v>
      </c>
      <c r="F23" s="41" t="s">
        <v>602</v>
      </c>
      <c r="G23" s="42">
        <v>4</v>
      </c>
      <c r="H23" s="43"/>
      <c r="I23" s="43">
        <f>SUM(G23*H23)</f>
        <v>0</v>
      </c>
    </row>
    <row r="24" spans="5:9" ht="12.75" customHeight="1">
      <c r="E24" s="37" t="s">
        <v>618</v>
      </c>
      <c r="F24" s="41" t="s">
        <v>602</v>
      </c>
      <c r="G24" s="42">
        <v>4</v>
      </c>
      <c r="H24" s="43"/>
      <c r="I24" s="43">
        <f>SUM(G24*H24)</f>
        <v>0</v>
      </c>
    </row>
    <row r="25" spans="5:9" ht="12.75" customHeight="1">
      <c r="E25" s="37" t="s">
        <v>619</v>
      </c>
      <c r="F25" s="41" t="s">
        <v>626</v>
      </c>
      <c r="G25" s="42">
        <v>8</v>
      </c>
      <c r="H25" s="43"/>
      <c r="I25" s="43">
        <f>SUM(G25*H25)</f>
        <v>0</v>
      </c>
    </row>
    <row r="26" spans="5:9" ht="12.75" customHeight="1">
      <c r="E26" s="37"/>
      <c r="F26" s="41"/>
      <c r="G26" s="42"/>
      <c r="H26" s="43"/>
      <c r="I26" s="43"/>
    </row>
    <row r="27" spans="5:9" ht="12.75" customHeight="1">
      <c r="E27" s="39" t="s">
        <v>620</v>
      </c>
      <c r="F27" s="45"/>
      <c r="G27" s="46"/>
      <c r="H27" s="47"/>
      <c r="I27" s="48">
        <f>SUM(I10:I26)</f>
        <v>0</v>
      </c>
    </row>
    <row r="28" spans="5:9" ht="12.75" customHeight="1">
      <c r="E28" t="s">
        <v>621</v>
      </c>
      <c r="F28" s="49"/>
      <c r="G28" s="35"/>
      <c r="H28" s="50"/>
      <c r="I28" s="51">
        <f>ROUND(I27*0.0325,1)</f>
        <v>0</v>
      </c>
    </row>
    <row r="29" spans="5:9" ht="12.75" customHeight="1">
      <c r="E29" t="s">
        <v>622</v>
      </c>
      <c r="F29" s="49" t="s">
        <v>624</v>
      </c>
      <c r="G29" s="35">
        <v>0.15</v>
      </c>
      <c r="H29" s="50"/>
      <c r="I29" s="43">
        <f>SUM(G29*H29)</f>
        <v>0</v>
      </c>
    </row>
    <row r="30" spans="5:9" ht="12.75" customHeight="1">
      <c r="E30" t="s">
        <v>623</v>
      </c>
      <c r="F30" s="49" t="s">
        <v>628</v>
      </c>
      <c r="G30" s="35">
        <v>10</v>
      </c>
      <c r="H30" s="50"/>
      <c r="I30" s="43">
        <f>SUM(G30*H30)</f>
        <v>0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 topLeftCell="A1">
      <pane ySplit="7" topLeftCell="A8" activePane="bottomLeft" state="frozen"/>
      <selection pane="bottomLeft" activeCell="H34" sqref="H3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588</v>
      </c>
      <c r="I3" s="52">
        <f>SUM(I27+I28+I29+I30)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5" t="s">
        <v>588</v>
      </c>
      <c r="D4" s="76"/>
      <c r="E4" s="10" t="s">
        <v>589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O5" t="s">
        <v>11</v>
      </c>
      <c r="P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64</v>
      </c>
      <c r="D8" s="11"/>
      <c r="E8" s="14" t="s">
        <v>583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584</v>
      </c>
      <c r="D9" s="12" t="s">
        <v>585</v>
      </c>
      <c r="E9" s="36" t="s">
        <v>603</v>
      </c>
      <c r="F9" s="44"/>
      <c r="G9" s="42"/>
      <c r="H9" s="43"/>
      <c r="I9" s="43"/>
      <c r="O9">
        <f>(I9*21)/100</f>
        <v>0</v>
      </c>
      <c r="P9" t="s">
        <v>13</v>
      </c>
    </row>
    <row r="10" spans="1:9" ht="12.75">
      <c r="A10" s="21" t="s">
        <v>40</v>
      </c>
      <c r="E10" s="37" t="s">
        <v>604</v>
      </c>
      <c r="F10" s="41" t="s">
        <v>624</v>
      </c>
      <c r="G10" s="42">
        <v>0.15</v>
      </c>
      <c r="H10" s="43"/>
      <c r="I10" s="43">
        <f aca="true" t="shared" si="0" ref="I10:I22">SUM(G10*H10)</f>
        <v>0</v>
      </c>
    </row>
    <row r="11" spans="1:9" ht="12.75">
      <c r="A11" s="23" t="s">
        <v>42</v>
      </c>
      <c r="E11" s="37" t="s">
        <v>605</v>
      </c>
      <c r="F11" s="41" t="s">
        <v>625</v>
      </c>
      <c r="G11" s="42">
        <v>5.4</v>
      </c>
      <c r="H11" s="43"/>
      <c r="I11" s="43">
        <f t="shared" si="0"/>
        <v>0</v>
      </c>
    </row>
    <row r="12" spans="1:9" ht="12.75">
      <c r="A12" t="s">
        <v>44</v>
      </c>
      <c r="E12" s="37" t="s">
        <v>630</v>
      </c>
      <c r="F12" s="41" t="s">
        <v>600</v>
      </c>
      <c r="G12" s="42">
        <v>18</v>
      </c>
      <c r="H12" s="43"/>
      <c r="I12" s="43">
        <f t="shared" si="0"/>
        <v>0</v>
      </c>
    </row>
    <row r="13" spans="5:9" ht="12.75" customHeight="1">
      <c r="E13" s="37" t="s">
        <v>607</v>
      </c>
      <c r="F13" s="41" t="s">
        <v>601</v>
      </c>
      <c r="G13" s="42">
        <v>88</v>
      </c>
      <c r="H13" s="43"/>
      <c r="I13" s="43">
        <f t="shared" si="0"/>
        <v>0</v>
      </c>
    </row>
    <row r="14" spans="5:9" ht="12.75" customHeight="1">
      <c r="E14" s="37" t="s">
        <v>608</v>
      </c>
      <c r="F14" s="41" t="s">
        <v>601</v>
      </c>
      <c r="G14" s="42">
        <v>82</v>
      </c>
      <c r="H14" s="43"/>
      <c r="I14" s="43">
        <f t="shared" si="0"/>
        <v>0</v>
      </c>
    </row>
    <row r="15" spans="5:9" ht="12.75" customHeight="1">
      <c r="E15" s="37" t="s">
        <v>609</v>
      </c>
      <c r="F15" s="41" t="s">
        <v>601</v>
      </c>
      <c r="G15" s="42">
        <v>34</v>
      </c>
      <c r="H15" s="43"/>
      <c r="I15" s="43">
        <f t="shared" si="0"/>
        <v>0</v>
      </c>
    </row>
    <row r="16" spans="5:9" ht="12.75" customHeight="1">
      <c r="E16" s="37" t="s">
        <v>610</v>
      </c>
      <c r="F16" s="41" t="s">
        <v>626</v>
      </c>
      <c r="G16" s="42">
        <v>14</v>
      </c>
      <c r="H16" s="43"/>
      <c r="I16" s="43">
        <f t="shared" si="0"/>
        <v>0</v>
      </c>
    </row>
    <row r="17" spans="5:9" ht="12.75" customHeight="1">
      <c r="E17" s="37" t="s">
        <v>611</v>
      </c>
      <c r="F17" s="41" t="s">
        <v>625</v>
      </c>
      <c r="G17" s="42">
        <v>24</v>
      </c>
      <c r="H17" s="43"/>
      <c r="I17" s="43">
        <f t="shared" si="0"/>
        <v>0</v>
      </c>
    </row>
    <row r="18" spans="5:9" ht="12.75" customHeight="1">
      <c r="E18" s="38" t="s">
        <v>612</v>
      </c>
      <c r="F18" s="44" t="s">
        <v>627</v>
      </c>
      <c r="G18" s="42">
        <v>44</v>
      </c>
      <c r="H18" s="43"/>
      <c r="I18" s="43">
        <f t="shared" si="0"/>
        <v>0</v>
      </c>
    </row>
    <row r="19" spans="5:9" ht="12.75" customHeight="1">
      <c r="E19" s="36" t="s">
        <v>613</v>
      </c>
      <c r="F19" s="44"/>
      <c r="G19" s="42"/>
      <c r="H19" s="43"/>
      <c r="I19" s="43"/>
    </row>
    <row r="20" spans="5:9" ht="12.75" customHeight="1">
      <c r="E20" s="37" t="s">
        <v>614</v>
      </c>
      <c r="F20" s="41" t="s">
        <v>601</v>
      </c>
      <c r="G20" s="42">
        <v>136</v>
      </c>
      <c r="H20" s="43"/>
      <c r="I20" s="43">
        <f t="shared" si="0"/>
        <v>0</v>
      </c>
    </row>
    <row r="21" spans="5:9" ht="12.75" customHeight="1">
      <c r="E21" s="37" t="s">
        <v>615</v>
      </c>
      <c r="F21" s="41" t="s">
        <v>602</v>
      </c>
      <c r="G21" s="42">
        <v>6</v>
      </c>
      <c r="H21" s="43"/>
      <c r="I21" s="43">
        <f t="shared" si="0"/>
        <v>0</v>
      </c>
    </row>
    <row r="22" spans="5:9" ht="12.75" customHeight="1">
      <c r="E22" s="37" t="s">
        <v>616</v>
      </c>
      <c r="F22" s="41" t="s">
        <v>601</v>
      </c>
      <c r="G22" s="42">
        <v>88</v>
      </c>
      <c r="H22" s="43"/>
      <c r="I22" s="43">
        <f t="shared" si="0"/>
        <v>0</v>
      </c>
    </row>
    <row r="23" spans="5:9" ht="12.75" customHeight="1">
      <c r="E23" s="37" t="s">
        <v>617</v>
      </c>
      <c r="F23" s="41" t="s">
        <v>602</v>
      </c>
      <c r="G23" s="42">
        <v>6</v>
      </c>
      <c r="H23" s="43"/>
      <c r="I23" s="43">
        <f>SUM(G23*H23)</f>
        <v>0</v>
      </c>
    </row>
    <row r="24" spans="5:9" ht="12.75" customHeight="1">
      <c r="E24" s="37" t="s">
        <v>618</v>
      </c>
      <c r="F24" s="41" t="s">
        <v>602</v>
      </c>
      <c r="G24" s="42">
        <v>6</v>
      </c>
      <c r="H24" s="43"/>
      <c r="I24" s="43">
        <f>SUM(G24*H24)</f>
        <v>0</v>
      </c>
    </row>
    <row r="25" spans="5:9" ht="12.75" customHeight="1">
      <c r="E25" s="37" t="s">
        <v>619</v>
      </c>
      <c r="F25" s="41" t="s">
        <v>626</v>
      </c>
      <c r="G25" s="42">
        <v>12</v>
      </c>
      <c r="H25" s="43"/>
      <c r="I25" s="43">
        <f>SUM(G25*H25)</f>
        <v>0</v>
      </c>
    </row>
    <row r="26" spans="5:9" ht="12.75" customHeight="1">
      <c r="E26" s="37"/>
      <c r="F26" s="41"/>
      <c r="G26" s="42"/>
      <c r="H26" s="43"/>
      <c r="I26" s="43"/>
    </row>
    <row r="27" spans="5:9" ht="12.75" customHeight="1">
      <c r="E27" s="39" t="s">
        <v>620</v>
      </c>
      <c r="F27" s="45"/>
      <c r="G27" s="46"/>
      <c r="H27" s="47"/>
      <c r="I27" s="48">
        <f>SUM(I10:I26)</f>
        <v>0</v>
      </c>
    </row>
    <row r="28" spans="5:9" ht="12.75" customHeight="1">
      <c r="E28" t="s">
        <v>621</v>
      </c>
      <c r="F28" s="49"/>
      <c r="G28" s="35"/>
      <c r="H28" s="50"/>
      <c r="I28" s="51">
        <f>ROUND(I27*0.0325,1)</f>
        <v>0</v>
      </c>
    </row>
    <row r="29" spans="5:9" ht="12.75" customHeight="1">
      <c r="E29" t="s">
        <v>622</v>
      </c>
      <c r="F29" s="49" t="s">
        <v>624</v>
      </c>
      <c r="G29" s="35">
        <v>0.15</v>
      </c>
      <c r="H29" s="50"/>
      <c r="I29" s="43">
        <f>SUM(G29*H29)</f>
        <v>0</v>
      </c>
    </row>
    <row r="30" spans="5:9" ht="12.75" customHeight="1">
      <c r="E30" t="s">
        <v>623</v>
      </c>
      <c r="F30" s="49" t="s">
        <v>628</v>
      </c>
      <c r="G30" s="35">
        <v>10</v>
      </c>
      <c r="H30" s="50"/>
      <c r="I30" s="43">
        <f>SUM(G30*H30)</f>
        <v>0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 topLeftCell="B1">
      <pane ySplit="7" topLeftCell="A47" activePane="bottomLeft" state="frozen"/>
      <selection pane="bottomLeft" activeCell="E54" sqref="E5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7" width="9.140625" style="0" hidden="1" customWidth="1"/>
  </cols>
  <sheetData>
    <row r="1" spans="1:15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O1" t="s">
        <v>12</v>
      </c>
    </row>
    <row r="2" spans="2:15" ht="24.95" customHeight="1">
      <c r="B2" s="1"/>
      <c r="C2" s="1"/>
      <c r="D2" s="1"/>
      <c r="E2" s="2" t="s">
        <v>3</v>
      </c>
      <c r="F2" s="1"/>
      <c r="G2" s="1"/>
      <c r="H2" s="5"/>
      <c r="I2" s="5"/>
      <c r="N2">
        <f>0+N8</f>
        <v>0</v>
      </c>
      <c r="O2" t="s">
        <v>12</v>
      </c>
    </row>
    <row r="3" spans="1:15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14</v>
      </c>
      <c r="I3" s="25">
        <f>0+I8</f>
        <v>0</v>
      </c>
      <c r="N3" t="s">
        <v>9</v>
      </c>
      <c r="O3" t="s">
        <v>13</v>
      </c>
    </row>
    <row r="4" spans="1:15" ht="15" customHeight="1">
      <c r="A4" t="s">
        <v>7</v>
      </c>
      <c r="B4" s="9" t="s">
        <v>8</v>
      </c>
      <c r="C4" s="75" t="s">
        <v>14</v>
      </c>
      <c r="D4" s="76"/>
      <c r="E4" s="10" t="s">
        <v>15</v>
      </c>
      <c r="F4" s="5"/>
      <c r="G4" s="5"/>
      <c r="H4" s="11"/>
      <c r="I4" s="11"/>
      <c r="N4" t="s">
        <v>10</v>
      </c>
      <c r="O4" t="s">
        <v>13</v>
      </c>
    </row>
    <row r="5" spans="1:15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N5" t="s">
        <v>11</v>
      </c>
      <c r="O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7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0+P8</f>
        <v>0</v>
      </c>
      <c r="N8">
        <f>0+Q8</f>
        <v>0</v>
      </c>
      <c r="P8">
        <f>0+I9+I13+I17+I21+I25+I29+I33+I37+I41+I45+I49+I53</f>
        <v>0</v>
      </c>
      <c r="Q8">
        <f>0+N9+N13+N17+N21+N25+N29+N33+N37+N41+N45+N49+N53</f>
        <v>0</v>
      </c>
    </row>
    <row r="9" spans="1:15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/>
      <c r="I9" s="20">
        <f>ROUND(ROUND(H9,2)*ROUND(G9,3),2)</f>
        <v>0</v>
      </c>
      <c r="N9">
        <f>(I9*21)/100</f>
        <v>0</v>
      </c>
      <c r="O9" t="s">
        <v>13</v>
      </c>
    </row>
    <row r="10" spans="1:5" ht="25.5">
      <c r="A10" s="21" t="s">
        <v>40</v>
      </c>
      <c r="E10" s="22" t="s">
        <v>41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  <row r="13" spans="1:15" ht="12.75">
      <c r="A13" s="12" t="s">
        <v>35</v>
      </c>
      <c r="B13" s="16" t="s">
        <v>13</v>
      </c>
      <c r="C13" s="16" t="s">
        <v>46</v>
      </c>
      <c r="D13" s="12" t="s">
        <v>37</v>
      </c>
      <c r="E13" s="17" t="s">
        <v>47</v>
      </c>
      <c r="F13" s="18" t="s">
        <v>39</v>
      </c>
      <c r="G13" s="19">
        <v>1</v>
      </c>
      <c r="H13" s="20"/>
      <c r="I13" s="20">
        <f>ROUND(ROUND(H13,2)*ROUND(G13,3),2)</f>
        <v>0</v>
      </c>
      <c r="N13">
        <f>(I13*21)/100</f>
        <v>0</v>
      </c>
      <c r="O13" t="s">
        <v>13</v>
      </c>
    </row>
    <row r="14" spans="1:5" ht="51">
      <c r="A14" s="21" t="s">
        <v>40</v>
      </c>
      <c r="E14" s="22" t="s">
        <v>48</v>
      </c>
    </row>
    <row r="15" spans="1:5" ht="12.75">
      <c r="A15" s="23" t="s">
        <v>42</v>
      </c>
      <c r="E15" s="24" t="s">
        <v>43</v>
      </c>
    </row>
    <row r="16" spans="1:5" ht="12.75">
      <c r="A16" t="s">
        <v>44</v>
      </c>
      <c r="E16" s="22" t="s">
        <v>49</v>
      </c>
    </row>
    <row r="17" spans="1:15" ht="12.75">
      <c r="A17" s="12" t="s">
        <v>35</v>
      </c>
      <c r="B17" s="16" t="s">
        <v>12</v>
      </c>
      <c r="C17" s="16" t="s">
        <v>50</v>
      </c>
      <c r="D17" s="12" t="s">
        <v>37</v>
      </c>
      <c r="E17" s="17" t="s">
        <v>51</v>
      </c>
      <c r="F17" s="18" t="s">
        <v>39</v>
      </c>
      <c r="G17" s="19">
        <v>1</v>
      </c>
      <c r="H17" s="20"/>
      <c r="I17" s="20">
        <f>ROUND(ROUND(H17,2)*ROUND(G17,3),2)</f>
        <v>0</v>
      </c>
      <c r="N17">
        <f>(I17*21)/100</f>
        <v>0</v>
      </c>
      <c r="O17" t="s">
        <v>13</v>
      </c>
    </row>
    <row r="18" spans="1:5" ht="51">
      <c r="A18" s="21" t="s">
        <v>40</v>
      </c>
      <c r="E18" s="22" t="s">
        <v>52</v>
      </c>
    </row>
    <row r="19" spans="1:5" ht="12.75">
      <c r="A19" s="23" t="s">
        <v>42</v>
      </c>
      <c r="E19" s="24" t="s">
        <v>43</v>
      </c>
    </row>
    <row r="20" spans="1:5" ht="38.25">
      <c r="A20" t="s">
        <v>44</v>
      </c>
      <c r="E20" s="22" t="s">
        <v>53</v>
      </c>
    </row>
    <row r="21" spans="1:15" ht="12.75">
      <c r="A21" s="12" t="s">
        <v>35</v>
      </c>
      <c r="B21" s="16" t="s">
        <v>23</v>
      </c>
      <c r="C21" s="16" t="s">
        <v>54</v>
      </c>
      <c r="D21" s="12" t="s">
        <v>37</v>
      </c>
      <c r="E21" s="17" t="s">
        <v>55</v>
      </c>
      <c r="F21" s="18" t="s">
        <v>39</v>
      </c>
      <c r="G21" s="19">
        <v>0.7</v>
      </c>
      <c r="H21" s="20"/>
      <c r="I21" s="20">
        <f>ROUND(ROUND(H21,2)*ROUND(G21,3),2)</f>
        <v>0</v>
      </c>
      <c r="N21">
        <f>(I21*21)/100</f>
        <v>0</v>
      </c>
      <c r="O21" t="s">
        <v>13</v>
      </c>
    </row>
    <row r="22" spans="1:5" ht="12.75">
      <c r="A22" s="21" t="s">
        <v>40</v>
      </c>
      <c r="E22" s="22" t="s">
        <v>56</v>
      </c>
    </row>
    <row r="23" spans="1:5" ht="25.5">
      <c r="A23" s="23" t="s">
        <v>42</v>
      </c>
      <c r="E23" s="24" t="s">
        <v>57</v>
      </c>
    </row>
    <row r="24" spans="1:5" ht="12.75">
      <c r="A24" t="s">
        <v>44</v>
      </c>
      <c r="E24" s="22" t="s">
        <v>49</v>
      </c>
    </row>
    <row r="25" spans="1:15" ht="12.75">
      <c r="A25" s="12" t="s">
        <v>35</v>
      </c>
      <c r="B25" s="16" t="s">
        <v>25</v>
      </c>
      <c r="C25" s="16" t="s">
        <v>58</v>
      </c>
      <c r="D25" s="12" t="s">
        <v>37</v>
      </c>
      <c r="E25" s="17" t="s">
        <v>59</v>
      </c>
      <c r="F25" s="18" t="s">
        <v>39</v>
      </c>
      <c r="G25" s="19">
        <v>1</v>
      </c>
      <c r="H25" s="20"/>
      <c r="I25" s="20">
        <f>ROUND(ROUND(H25,2)*ROUND(G25,3),2)</f>
        <v>0</v>
      </c>
      <c r="N25">
        <f>(I25*21)/100</f>
        <v>0</v>
      </c>
      <c r="O25" t="s">
        <v>13</v>
      </c>
    </row>
    <row r="26" spans="1:5" ht="12.75">
      <c r="A26" s="21" t="s">
        <v>40</v>
      </c>
      <c r="E26" s="22" t="s">
        <v>60</v>
      </c>
    </row>
    <row r="27" spans="1:5" ht="12.75">
      <c r="A27" s="23" t="s">
        <v>42</v>
      </c>
      <c r="E27" s="24" t="s">
        <v>43</v>
      </c>
    </row>
    <row r="28" spans="1:5" ht="12.75">
      <c r="A28" t="s">
        <v>44</v>
      </c>
      <c r="E28" s="22" t="s">
        <v>49</v>
      </c>
    </row>
    <row r="29" spans="1:15" ht="12.75">
      <c r="A29" s="12" t="s">
        <v>35</v>
      </c>
      <c r="B29" s="16" t="s">
        <v>27</v>
      </c>
      <c r="C29" s="16" t="s">
        <v>61</v>
      </c>
      <c r="D29" s="12" t="s">
        <v>37</v>
      </c>
      <c r="E29" s="17" t="s">
        <v>62</v>
      </c>
      <c r="F29" s="18" t="s">
        <v>39</v>
      </c>
      <c r="G29" s="19">
        <v>1</v>
      </c>
      <c r="H29" s="20"/>
      <c r="I29" s="20">
        <f>ROUND(ROUND(H29,2)*ROUND(G29,3),2)</f>
        <v>0</v>
      </c>
      <c r="N29">
        <f>(I29*21)/100</f>
        <v>0</v>
      </c>
      <c r="O29" t="s">
        <v>13</v>
      </c>
    </row>
    <row r="30" spans="1:5" ht="25.5">
      <c r="A30" s="21" t="s">
        <v>40</v>
      </c>
      <c r="E30" s="22" t="s">
        <v>63</v>
      </c>
    </row>
    <row r="31" spans="1:5" ht="12.75">
      <c r="A31" s="23" t="s">
        <v>42</v>
      </c>
      <c r="E31" s="24" t="s">
        <v>43</v>
      </c>
    </row>
    <row r="32" spans="1:5" ht="12.75">
      <c r="A32" t="s">
        <v>44</v>
      </c>
      <c r="E32" s="22" t="s">
        <v>49</v>
      </c>
    </row>
    <row r="33" spans="1:15" ht="12.75">
      <c r="A33" s="12" t="s">
        <v>35</v>
      </c>
      <c r="B33" s="16" t="s">
        <v>64</v>
      </c>
      <c r="C33" s="16" t="s">
        <v>65</v>
      </c>
      <c r="D33" s="12" t="s">
        <v>37</v>
      </c>
      <c r="E33" s="17" t="s">
        <v>66</v>
      </c>
      <c r="F33" s="18" t="s">
        <v>39</v>
      </c>
      <c r="G33" s="19">
        <v>1</v>
      </c>
      <c r="H33" s="20"/>
      <c r="I33" s="20">
        <f>ROUND(ROUND(H33,2)*ROUND(G33,3),2)</f>
        <v>0</v>
      </c>
      <c r="N33">
        <f>(I33*21)/100</f>
        <v>0</v>
      </c>
      <c r="O33" t="s">
        <v>13</v>
      </c>
    </row>
    <row r="34" spans="1:5" ht="25.5">
      <c r="A34" s="21" t="s">
        <v>40</v>
      </c>
      <c r="E34" s="22" t="s">
        <v>67</v>
      </c>
    </row>
    <row r="35" spans="1:5" ht="12.75">
      <c r="A35" s="23" t="s">
        <v>42</v>
      </c>
      <c r="E35" s="24" t="s">
        <v>43</v>
      </c>
    </row>
    <row r="36" spans="1:5" ht="12.75">
      <c r="A36" t="s">
        <v>44</v>
      </c>
      <c r="E36" s="22" t="s">
        <v>49</v>
      </c>
    </row>
    <row r="37" spans="1:15" ht="12.75">
      <c r="A37" s="12" t="s">
        <v>35</v>
      </c>
      <c r="B37" s="16" t="s">
        <v>68</v>
      </c>
      <c r="C37" s="16" t="s">
        <v>69</v>
      </c>
      <c r="D37" s="12" t="s">
        <v>37</v>
      </c>
      <c r="E37" s="17" t="s">
        <v>70</v>
      </c>
      <c r="F37" s="18" t="s">
        <v>39</v>
      </c>
      <c r="G37" s="19">
        <v>1</v>
      </c>
      <c r="H37" s="20"/>
      <c r="I37" s="20">
        <f>ROUND(ROUND(H37,2)*ROUND(G37,3),2)</f>
        <v>0</v>
      </c>
      <c r="N37">
        <f>(I37*21)/100</f>
        <v>0</v>
      </c>
      <c r="O37" t="s">
        <v>13</v>
      </c>
    </row>
    <row r="38" spans="1:5" ht="12.75">
      <c r="A38" s="21" t="s">
        <v>40</v>
      </c>
      <c r="E38" s="22" t="s">
        <v>71</v>
      </c>
    </row>
    <row r="39" spans="1:5" ht="12.75">
      <c r="A39" s="23" t="s">
        <v>42</v>
      </c>
      <c r="E39" s="24" t="s">
        <v>43</v>
      </c>
    </row>
    <row r="40" spans="1:5" ht="76.5">
      <c r="A40" t="s">
        <v>44</v>
      </c>
      <c r="E40" s="22" t="s">
        <v>72</v>
      </c>
    </row>
    <row r="41" spans="1:15" ht="12.75">
      <c r="A41" s="12" t="s">
        <v>35</v>
      </c>
      <c r="B41" s="16" t="s">
        <v>30</v>
      </c>
      <c r="C41" s="16" t="s">
        <v>73</v>
      </c>
      <c r="D41" s="12" t="s">
        <v>37</v>
      </c>
      <c r="E41" s="17" t="s">
        <v>74</v>
      </c>
      <c r="F41" s="18" t="s">
        <v>39</v>
      </c>
      <c r="G41" s="19">
        <v>1</v>
      </c>
      <c r="H41" s="20"/>
      <c r="I41" s="20">
        <f>ROUND(ROUND(H41,2)*ROUND(G41,3),2)</f>
        <v>0</v>
      </c>
      <c r="N41">
        <f>(I41*21)/100</f>
        <v>0</v>
      </c>
      <c r="O41" t="s">
        <v>13</v>
      </c>
    </row>
    <row r="42" spans="1:5" ht="25.5">
      <c r="A42" s="21" t="s">
        <v>40</v>
      </c>
      <c r="E42" s="22" t="s">
        <v>75</v>
      </c>
    </row>
    <row r="43" spans="1:5" ht="12.75">
      <c r="A43" s="23" t="s">
        <v>42</v>
      </c>
      <c r="E43" s="24" t="s">
        <v>43</v>
      </c>
    </row>
    <row r="44" spans="1:5" ht="12.75">
      <c r="A44" t="s">
        <v>44</v>
      </c>
      <c r="E44" s="22" t="s">
        <v>49</v>
      </c>
    </row>
    <row r="45" spans="1:15" ht="12.75">
      <c r="A45" s="12" t="s">
        <v>35</v>
      </c>
      <c r="B45" s="16" t="s">
        <v>32</v>
      </c>
      <c r="C45" s="16" t="s">
        <v>76</v>
      </c>
      <c r="D45" s="12" t="s">
        <v>37</v>
      </c>
      <c r="E45" s="17" t="s">
        <v>77</v>
      </c>
      <c r="F45" s="18" t="s">
        <v>39</v>
      </c>
      <c r="G45" s="19">
        <v>0.7</v>
      </c>
      <c r="H45" s="20"/>
      <c r="I45" s="20">
        <f>ROUND(ROUND(H45,2)*ROUND(G45,3),2)</f>
        <v>0</v>
      </c>
      <c r="N45">
        <f>(I45*21)/100</f>
        <v>0</v>
      </c>
      <c r="O45" t="s">
        <v>13</v>
      </c>
    </row>
    <row r="46" spans="1:5" ht="25.5">
      <c r="A46" s="21" t="s">
        <v>40</v>
      </c>
      <c r="E46" s="22" t="s">
        <v>78</v>
      </c>
    </row>
    <row r="47" spans="1:5" ht="25.5">
      <c r="A47" s="23" t="s">
        <v>42</v>
      </c>
      <c r="E47" s="24" t="s">
        <v>57</v>
      </c>
    </row>
    <row r="48" spans="1:5" ht="12.75">
      <c r="A48" t="s">
        <v>44</v>
      </c>
      <c r="E48" s="22" t="s">
        <v>79</v>
      </c>
    </row>
    <row r="49" spans="1:15" ht="12.75">
      <c r="A49" s="12" t="s">
        <v>35</v>
      </c>
      <c r="B49" s="16" t="s">
        <v>80</v>
      </c>
      <c r="C49" s="16" t="s">
        <v>81</v>
      </c>
      <c r="D49" s="12" t="s">
        <v>37</v>
      </c>
      <c r="E49" s="17" t="s">
        <v>82</v>
      </c>
      <c r="F49" s="18" t="s">
        <v>39</v>
      </c>
      <c r="G49" s="19">
        <v>1</v>
      </c>
      <c r="H49" s="20"/>
      <c r="I49" s="20">
        <f>ROUND(ROUND(H49,2)*ROUND(G49,3),2)</f>
        <v>0</v>
      </c>
      <c r="N49">
        <f>(I49*21)/100</f>
        <v>0</v>
      </c>
      <c r="O49" t="s">
        <v>13</v>
      </c>
    </row>
    <row r="50" spans="1:5" ht="63.75">
      <c r="A50" s="21" t="s">
        <v>40</v>
      </c>
      <c r="E50" s="22" t="s">
        <v>83</v>
      </c>
    </row>
    <row r="51" spans="1:5" ht="12.75">
      <c r="A51" s="23" t="s">
        <v>42</v>
      </c>
      <c r="E51" s="24" t="s">
        <v>43</v>
      </c>
    </row>
    <row r="52" spans="1:5" ht="25.5">
      <c r="A52" t="s">
        <v>44</v>
      </c>
      <c r="E52" s="22" t="s">
        <v>84</v>
      </c>
    </row>
    <row r="53" spans="1:15" ht="12.75">
      <c r="A53" s="12" t="s">
        <v>35</v>
      </c>
      <c r="B53" s="16" t="s">
        <v>85</v>
      </c>
      <c r="C53" s="16" t="s">
        <v>86</v>
      </c>
      <c r="D53" s="12" t="s">
        <v>37</v>
      </c>
      <c r="E53" s="17" t="s">
        <v>87</v>
      </c>
      <c r="F53" s="18" t="s">
        <v>39</v>
      </c>
      <c r="G53" s="19">
        <v>1</v>
      </c>
      <c r="H53" s="20"/>
      <c r="I53" s="20">
        <f>ROUND(ROUND(H53,2)*ROUND(G53,3),2)</f>
        <v>0</v>
      </c>
      <c r="N53">
        <f>(I53*21)/100</f>
        <v>0</v>
      </c>
      <c r="O53" t="s">
        <v>13</v>
      </c>
    </row>
    <row r="54" spans="1:5" ht="25.5">
      <c r="A54" s="21" t="s">
        <v>40</v>
      </c>
      <c r="E54" s="65" t="s">
        <v>644</v>
      </c>
    </row>
    <row r="55" spans="1:5" ht="12.75">
      <c r="A55" s="23" t="s">
        <v>42</v>
      </c>
      <c r="E55" s="24" t="s">
        <v>43</v>
      </c>
    </row>
    <row r="56" spans="1:5" ht="12.75">
      <c r="A56" t="s">
        <v>44</v>
      </c>
      <c r="E56" s="22" t="s">
        <v>88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6"/>
  <sheetViews>
    <sheetView workbookViewId="0" topLeftCell="B1">
      <pane ySplit="7" topLeftCell="A89" activePane="bottomLeft" state="frozen"/>
      <selection pane="bottomLeft" activeCell="C94" sqref="C94:E9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0+O8+O25+O102+O119+O128+O173+O210</f>
        <v>0</v>
      </c>
      <c r="P2" t="s">
        <v>12</v>
      </c>
    </row>
    <row r="3" spans="1:16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89</v>
      </c>
      <c r="I3" s="25">
        <f>0+I8+I25+I102+I119+I128+I173+I210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5" t="s">
        <v>89</v>
      </c>
      <c r="D4" s="76"/>
      <c r="E4" s="10" t="s">
        <v>90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O5" t="s">
        <v>11</v>
      </c>
      <c r="P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599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2" t="s">
        <v>35</v>
      </c>
      <c r="B9" s="16" t="s">
        <v>19</v>
      </c>
      <c r="C9" s="16" t="s">
        <v>91</v>
      </c>
      <c r="D9" s="12" t="s">
        <v>92</v>
      </c>
      <c r="E9" s="17" t="s">
        <v>93</v>
      </c>
      <c r="F9" s="18" t="s">
        <v>94</v>
      </c>
      <c r="G9" s="19">
        <v>766.65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95</v>
      </c>
    </row>
    <row r="11" spans="1:5" ht="12.75">
      <c r="A11" s="23" t="s">
        <v>42</v>
      </c>
      <c r="E11" s="24" t="s">
        <v>96</v>
      </c>
    </row>
    <row r="12" spans="1:5" ht="25.5">
      <c r="A12" t="s">
        <v>44</v>
      </c>
      <c r="E12" s="22" t="s">
        <v>97</v>
      </c>
    </row>
    <row r="13" spans="1:16" ht="12.75">
      <c r="A13" s="12" t="s">
        <v>35</v>
      </c>
      <c r="B13" s="16" t="s">
        <v>13</v>
      </c>
      <c r="C13" s="16" t="s">
        <v>91</v>
      </c>
      <c r="D13" s="12" t="s">
        <v>98</v>
      </c>
      <c r="E13" s="17" t="s">
        <v>93</v>
      </c>
      <c r="F13" s="18" t="s">
        <v>99</v>
      </c>
      <c r="G13" s="19">
        <v>10.095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100</v>
      </c>
    </row>
    <row r="15" spans="1:5" ht="38.25">
      <c r="A15" s="23" t="s">
        <v>42</v>
      </c>
      <c r="E15" s="24" t="s">
        <v>101</v>
      </c>
    </row>
    <row r="16" spans="1:5" ht="25.5">
      <c r="A16" t="s">
        <v>44</v>
      </c>
      <c r="E16" s="22" t="s">
        <v>97</v>
      </c>
    </row>
    <row r="17" spans="1:16" ht="12.75">
      <c r="A17" s="12" t="s">
        <v>35</v>
      </c>
      <c r="B17" s="16" t="s">
        <v>12</v>
      </c>
      <c r="C17" s="16" t="s">
        <v>91</v>
      </c>
      <c r="D17" s="12" t="s">
        <v>102</v>
      </c>
      <c r="E17" s="17" t="s">
        <v>93</v>
      </c>
      <c r="F17" s="18" t="s">
        <v>99</v>
      </c>
      <c r="G17" s="19">
        <v>51.75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103</v>
      </c>
    </row>
    <row r="19" spans="1:5" ht="12.75">
      <c r="A19" s="23" t="s">
        <v>42</v>
      </c>
      <c r="E19" s="24" t="s">
        <v>104</v>
      </c>
    </row>
    <row r="20" spans="1:5" ht="25.5">
      <c r="A20" t="s">
        <v>44</v>
      </c>
      <c r="E20" s="22" t="s">
        <v>97</v>
      </c>
    </row>
    <row r="21" spans="1:16" ht="12.75">
      <c r="A21" s="12" t="s">
        <v>35</v>
      </c>
      <c r="B21" s="16" t="s">
        <v>23</v>
      </c>
      <c r="C21" s="16" t="s">
        <v>91</v>
      </c>
      <c r="D21" s="12" t="s">
        <v>105</v>
      </c>
      <c r="E21" s="17" t="s">
        <v>93</v>
      </c>
      <c r="F21" s="18" t="s">
        <v>99</v>
      </c>
      <c r="G21" s="19">
        <v>552.85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106</v>
      </c>
    </row>
    <row r="23" spans="1:5" ht="38.25">
      <c r="A23" s="23" t="s">
        <v>42</v>
      </c>
      <c r="E23" s="24" t="s">
        <v>107</v>
      </c>
    </row>
    <row r="24" spans="1:5" ht="25.5">
      <c r="A24" t="s">
        <v>44</v>
      </c>
      <c r="E24" s="22" t="s">
        <v>97</v>
      </c>
    </row>
    <row r="25" spans="1:18" ht="12.75" customHeight="1">
      <c r="A25" s="5" t="s">
        <v>33</v>
      </c>
      <c r="B25" s="5"/>
      <c r="C25" s="26" t="s">
        <v>19</v>
      </c>
      <c r="D25" s="5"/>
      <c r="E25" s="14" t="s">
        <v>108</v>
      </c>
      <c r="F25" s="5"/>
      <c r="G25" s="5"/>
      <c r="H25" s="5"/>
      <c r="I25" s="27">
        <f>0+Q25</f>
        <v>0</v>
      </c>
      <c r="O25">
        <f>0+R25</f>
        <v>0</v>
      </c>
      <c r="Q25">
        <f>0+I26+I30+I34+I38+I42+I46+I50+I54+I58+I62+I66+I70+I74+I78+I82+I86+I90+I94+I98</f>
        <v>0</v>
      </c>
      <c r="R25">
        <f>0+O26+O30+O34+O38+O42+O46+O50+O54+O58+O62+O66+O70+O74+O78+O82+O86+O90+O94+O98</f>
        <v>0</v>
      </c>
    </row>
    <row r="26" spans="1:16" ht="12.75">
      <c r="A26" s="12" t="s">
        <v>35</v>
      </c>
      <c r="B26" s="16" t="s">
        <v>25</v>
      </c>
      <c r="C26" s="16" t="s">
        <v>109</v>
      </c>
      <c r="D26" s="12" t="s">
        <v>37</v>
      </c>
      <c r="E26" s="17" t="s">
        <v>110</v>
      </c>
      <c r="F26" s="18" t="s">
        <v>111</v>
      </c>
      <c r="G26" s="19">
        <v>51</v>
      </c>
      <c r="H26" s="20"/>
      <c r="I26" s="20">
        <f>ROUND(ROUND(H26,2)*ROUND(G26,3),2)</f>
        <v>0</v>
      </c>
      <c r="O26">
        <f>(I26*21)/100</f>
        <v>0</v>
      </c>
      <c r="P26" t="s">
        <v>13</v>
      </c>
    </row>
    <row r="27" spans="1:5" ht="25.5">
      <c r="A27" s="21" t="s">
        <v>40</v>
      </c>
      <c r="E27" s="22" t="s">
        <v>112</v>
      </c>
    </row>
    <row r="28" spans="1:5" ht="12.75">
      <c r="A28" s="23" t="s">
        <v>42</v>
      </c>
      <c r="E28" s="24" t="s">
        <v>113</v>
      </c>
    </row>
    <row r="29" spans="1:5" ht="38.25">
      <c r="A29" t="s">
        <v>44</v>
      </c>
      <c r="E29" s="22" t="s">
        <v>114</v>
      </c>
    </row>
    <row r="30" spans="1:16" ht="12.75">
      <c r="A30" s="12" t="s">
        <v>35</v>
      </c>
      <c r="B30" s="16" t="s">
        <v>27</v>
      </c>
      <c r="C30" s="16" t="s">
        <v>115</v>
      </c>
      <c r="D30" s="12" t="s">
        <v>37</v>
      </c>
      <c r="E30" s="17" t="s">
        <v>116</v>
      </c>
      <c r="F30" s="18" t="s">
        <v>111</v>
      </c>
      <c r="G30" s="19">
        <v>345</v>
      </c>
      <c r="H30" s="20"/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40</v>
      </c>
      <c r="E31" s="22" t="s">
        <v>117</v>
      </c>
    </row>
    <row r="32" spans="1:5" ht="12.75">
      <c r="A32" s="23" t="s">
        <v>42</v>
      </c>
      <c r="E32" s="24" t="s">
        <v>118</v>
      </c>
    </row>
    <row r="33" spans="1:5" ht="12.75">
      <c r="A33" t="s">
        <v>44</v>
      </c>
      <c r="E33" s="22" t="s">
        <v>119</v>
      </c>
    </row>
    <row r="34" spans="1:16" ht="12.75">
      <c r="A34" s="12" t="s">
        <v>35</v>
      </c>
      <c r="B34" s="16" t="s">
        <v>64</v>
      </c>
      <c r="C34" s="16" t="s">
        <v>120</v>
      </c>
      <c r="D34" s="12" t="s">
        <v>37</v>
      </c>
      <c r="E34" s="17" t="s">
        <v>121</v>
      </c>
      <c r="F34" s="18" t="s">
        <v>122</v>
      </c>
      <c r="G34" s="19">
        <v>8</v>
      </c>
      <c r="H34" s="20"/>
      <c r="I34" s="20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1" t="s">
        <v>40</v>
      </c>
      <c r="E35" s="22" t="s">
        <v>123</v>
      </c>
    </row>
    <row r="36" spans="1:5" ht="25.5">
      <c r="A36" s="23" t="s">
        <v>42</v>
      </c>
      <c r="E36" s="24" t="s">
        <v>124</v>
      </c>
    </row>
    <row r="37" spans="1:5" ht="165.75">
      <c r="A37" t="s">
        <v>44</v>
      </c>
      <c r="E37" s="22" t="s">
        <v>125</v>
      </c>
    </row>
    <row r="38" spans="1:16" ht="12.75">
      <c r="A38" s="12" t="s">
        <v>35</v>
      </c>
      <c r="B38" s="16" t="s">
        <v>68</v>
      </c>
      <c r="C38" s="16" t="s">
        <v>126</v>
      </c>
      <c r="D38" s="12" t="s">
        <v>37</v>
      </c>
      <c r="E38" s="17" t="s">
        <v>127</v>
      </c>
      <c r="F38" s="18" t="s">
        <v>99</v>
      </c>
      <c r="G38" s="19">
        <v>12.85</v>
      </c>
      <c r="H38" s="20"/>
      <c r="I38" s="20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1" t="s">
        <v>40</v>
      </c>
      <c r="E39" s="22" t="s">
        <v>128</v>
      </c>
    </row>
    <row r="40" spans="1:5" ht="12.75">
      <c r="A40" s="23" t="s">
        <v>42</v>
      </c>
      <c r="E40" s="24" t="s">
        <v>129</v>
      </c>
    </row>
    <row r="41" spans="1:5" ht="63.75">
      <c r="A41" t="s">
        <v>44</v>
      </c>
      <c r="E41" s="22" t="s">
        <v>130</v>
      </c>
    </row>
    <row r="42" spans="1:16" ht="25.5">
      <c r="A42" s="12" t="s">
        <v>35</v>
      </c>
      <c r="B42" s="16" t="s">
        <v>30</v>
      </c>
      <c r="C42" s="16" t="s">
        <v>131</v>
      </c>
      <c r="D42" s="12" t="s">
        <v>92</v>
      </c>
      <c r="E42" s="17" t="s">
        <v>132</v>
      </c>
      <c r="F42" s="18" t="s">
        <v>99</v>
      </c>
      <c r="G42" s="19">
        <v>320.59</v>
      </c>
      <c r="H42" s="20"/>
      <c r="I42" s="20">
        <f>ROUND(ROUND(H42,2)*ROUND(G42,3),2)</f>
        <v>0</v>
      </c>
      <c r="O42">
        <f>(I42*21)/100</f>
        <v>0</v>
      </c>
      <c r="P42" t="s">
        <v>13</v>
      </c>
    </row>
    <row r="43" spans="1:5" ht="25.5">
      <c r="A43" s="21" t="s">
        <v>40</v>
      </c>
      <c r="E43" s="22" t="s">
        <v>133</v>
      </c>
    </row>
    <row r="44" spans="1:5" ht="38.25">
      <c r="A44" s="23" t="s">
        <v>42</v>
      </c>
      <c r="E44" s="24" t="s">
        <v>134</v>
      </c>
    </row>
    <row r="45" spans="1:5" ht="63.75">
      <c r="A45" t="s">
        <v>44</v>
      </c>
      <c r="E45" s="22" t="s">
        <v>130</v>
      </c>
    </row>
    <row r="46" spans="1:16" ht="25.5">
      <c r="A46" s="12" t="s">
        <v>35</v>
      </c>
      <c r="B46" s="16" t="s">
        <v>32</v>
      </c>
      <c r="C46" s="16" t="s">
        <v>131</v>
      </c>
      <c r="D46" s="12" t="s">
        <v>98</v>
      </c>
      <c r="E46" s="17" t="s">
        <v>132</v>
      </c>
      <c r="F46" s="18" t="s">
        <v>99</v>
      </c>
      <c r="G46" s="19">
        <v>34.65</v>
      </c>
      <c r="H46" s="20"/>
      <c r="I46" s="20">
        <f>ROUND(ROUND(H46,2)*ROUND(G46,3),2)</f>
        <v>0</v>
      </c>
      <c r="O46">
        <f>(I46*21)/100</f>
        <v>0</v>
      </c>
      <c r="P46" t="s">
        <v>13</v>
      </c>
    </row>
    <row r="47" spans="1:5" ht="25.5">
      <c r="A47" s="21" t="s">
        <v>40</v>
      </c>
      <c r="E47" s="22" t="s">
        <v>135</v>
      </c>
    </row>
    <row r="48" spans="1:5" ht="12.75">
      <c r="A48" s="23" t="s">
        <v>42</v>
      </c>
      <c r="E48" s="24" t="s">
        <v>136</v>
      </c>
    </row>
    <row r="49" spans="1:5" ht="63.75">
      <c r="A49" t="s">
        <v>44</v>
      </c>
      <c r="E49" s="22" t="s">
        <v>130</v>
      </c>
    </row>
    <row r="50" spans="1:16" ht="12.75">
      <c r="A50" s="12" t="s">
        <v>35</v>
      </c>
      <c r="B50" s="16" t="s">
        <v>80</v>
      </c>
      <c r="C50" s="16" t="s">
        <v>137</v>
      </c>
      <c r="D50" s="12" t="s">
        <v>37</v>
      </c>
      <c r="E50" s="17" t="s">
        <v>138</v>
      </c>
      <c r="F50" s="18" t="s">
        <v>99</v>
      </c>
      <c r="G50" s="19">
        <v>160.01</v>
      </c>
      <c r="H50" s="20"/>
      <c r="I50" s="20">
        <f>ROUND(ROUND(H50,2)*ROUND(G50,3),2)</f>
        <v>0</v>
      </c>
      <c r="O50">
        <f>(I50*21)/100</f>
        <v>0</v>
      </c>
      <c r="P50" t="s">
        <v>13</v>
      </c>
    </row>
    <row r="51" spans="1:5" ht="25.5">
      <c r="A51" s="21" t="s">
        <v>40</v>
      </c>
      <c r="E51" s="22" t="s">
        <v>139</v>
      </c>
    </row>
    <row r="52" spans="1:5" ht="38.25">
      <c r="A52" s="23" t="s">
        <v>42</v>
      </c>
      <c r="E52" s="24" t="s">
        <v>140</v>
      </c>
    </row>
    <row r="53" spans="1:5" ht="63.75">
      <c r="A53" t="s">
        <v>44</v>
      </c>
      <c r="E53" s="22" t="s">
        <v>130</v>
      </c>
    </row>
    <row r="54" spans="1:16" ht="12.75">
      <c r="A54" s="12" t="s">
        <v>35</v>
      </c>
      <c r="B54" s="16" t="s">
        <v>85</v>
      </c>
      <c r="C54" s="16" t="s">
        <v>141</v>
      </c>
      <c r="D54" s="12" t="s">
        <v>37</v>
      </c>
      <c r="E54" s="17" t="s">
        <v>142</v>
      </c>
      <c r="F54" s="18" t="s">
        <v>99</v>
      </c>
      <c r="G54" s="19">
        <v>3.04</v>
      </c>
      <c r="H54" s="20"/>
      <c r="I54" s="20">
        <f>ROUND(ROUND(H54,2)*ROUND(G54,3),2)</f>
        <v>0</v>
      </c>
      <c r="O54">
        <f>(I54*21)/100</f>
        <v>0</v>
      </c>
      <c r="P54" t="s">
        <v>13</v>
      </c>
    </row>
    <row r="55" spans="1:5" ht="12.75">
      <c r="A55" s="21" t="s">
        <v>40</v>
      </c>
      <c r="E55" s="22" t="s">
        <v>143</v>
      </c>
    </row>
    <row r="56" spans="1:5" ht="12.75">
      <c r="A56" s="23" t="s">
        <v>42</v>
      </c>
      <c r="E56" s="24" t="s">
        <v>144</v>
      </c>
    </row>
    <row r="57" spans="1:5" ht="63.75">
      <c r="A57" t="s">
        <v>44</v>
      </c>
      <c r="E57" s="22" t="s">
        <v>130</v>
      </c>
    </row>
    <row r="58" spans="1:16" ht="12.75">
      <c r="A58" s="12" t="s">
        <v>35</v>
      </c>
      <c r="B58" s="16" t="s">
        <v>145</v>
      </c>
      <c r="C58" s="16" t="s">
        <v>146</v>
      </c>
      <c r="D58" s="12" t="s">
        <v>37</v>
      </c>
      <c r="E58" s="17" t="s">
        <v>147</v>
      </c>
      <c r="F58" s="18" t="s">
        <v>148</v>
      </c>
      <c r="G58" s="19">
        <v>190</v>
      </c>
      <c r="H58" s="20"/>
      <c r="I58" s="20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1" t="s">
        <v>40</v>
      </c>
      <c r="E59" s="22" t="s">
        <v>37</v>
      </c>
    </row>
    <row r="60" spans="1:5" ht="12.75">
      <c r="A60" s="23" t="s">
        <v>42</v>
      </c>
      <c r="E60" s="24" t="s">
        <v>149</v>
      </c>
    </row>
    <row r="61" spans="1:5" ht="63.75">
      <c r="A61" t="s">
        <v>44</v>
      </c>
      <c r="E61" s="22" t="s">
        <v>130</v>
      </c>
    </row>
    <row r="62" spans="1:16" ht="12.75">
      <c r="A62" s="12" t="s">
        <v>35</v>
      </c>
      <c r="B62" s="16" t="s">
        <v>150</v>
      </c>
      <c r="C62" s="16" t="s">
        <v>151</v>
      </c>
      <c r="D62" s="12" t="s">
        <v>37</v>
      </c>
      <c r="E62" s="17" t="s">
        <v>152</v>
      </c>
      <c r="F62" s="18" t="s">
        <v>99</v>
      </c>
      <c r="G62" s="19">
        <v>306.66</v>
      </c>
      <c r="H62" s="20"/>
      <c r="I62" s="20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1" t="s">
        <v>40</v>
      </c>
      <c r="E63" s="22" t="s">
        <v>153</v>
      </c>
    </row>
    <row r="64" spans="1:5" ht="38.25">
      <c r="A64" s="23" t="s">
        <v>42</v>
      </c>
      <c r="E64" s="24" t="s">
        <v>154</v>
      </c>
    </row>
    <row r="65" spans="1:5" ht="63.75">
      <c r="A65" t="s">
        <v>44</v>
      </c>
      <c r="E65" s="22" t="s">
        <v>130</v>
      </c>
    </row>
    <row r="66" spans="1:16" ht="12.75">
      <c r="A66" s="12" t="s">
        <v>35</v>
      </c>
      <c r="B66" s="16" t="s">
        <v>155</v>
      </c>
      <c r="C66" s="16" t="s">
        <v>156</v>
      </c>
      <c r="D66" s="12" t="s">
        <v>37</v>
      </c>
      <c r="E66" s="17" t="s">
        <v>157</v>
      </c>
      <c r="F66" s="18" t="s">
        <v>148</v>
      </c>
      <c r="G66" s="19">
        <v>865.4</v>
      </c>
      <c r="H66" s="20"/>
      <c r="I66" s="20">
        <f>ROUND(ROUND(H66,2)*ROUND(G66,3),2)</f>
        <v>0</v>
      </c>
      <c r="O66">
        <f>(I66*21)/100</f>
        <v>0</v>
      </c>
      <c r="P66" t="s">
        <v>13</v>
      </c>
    </row>
    <row r="67" spans="1:5" ht="25.5">
      <c r="A67" s="21" t="s">
        <v>40</v>
      </c>
      <c r="E67" s="22" t="s">
        <v>158</v>
      </c>
    </row>
    <row r="68" spans="1:5" ht="63.75">
      <c r="A68" s="23" t="s">
        <v>42</v>
      </c>
      <c r="E68" s="24" t="s">
        <v>159</v>
      </c>
    </row>
    <row r="69" spans="1:5" ht="25.5">
      <c r="A69" t="s">
        <v>44</v>
      </c>
      <c r="E69" s="22" t="s">
        <v>160</v>
      </c>
    </row>
    <row r="70" spans="1:16" ht="12.75">
      <c r="A70" s="12" t="s">
        <v>35</v>
      </c>
      <c r="B70" s="16" t="s">
        <v>161</v>
      </c>
      <c r="C70" s="16" t="s">
        <v>162</v>
      </c>
      <c r="D70" s="12" t="s">
        <v>37</v>
      </c>
      <c r="E70" s="17" t="s">
        <v>163</v>
      </c>
      <c r="F70" s="18" t="s">
        <v>99</v>
      </c>
      <c r="G70" s="19">
        <v>548.8</v>
      </c>
      <c r="H70" s="20"/>
      <c r="I70" s="20">
        <f>ROUND(ROUND(H70,2)*ROUND(G70,3),2)</f>
        <v>0</v>
      </c>
      <c r="O70">
        <f>(I70*21)/100</f>
        <v>0</v>
      </c>
      <c r="P70" t="s">
        <v>13</v>
      </c>
    </row>
    <row r="71" spans="1:5" ht="12.75">
      <c r="A71" s="21" t="s">
        <v>40</v>
      </c>
      <c r="E71" s="22" t="s">
        <v>37</v>
      </c>
    </row>
    <row r="72" spans="1:5" ht="25.5">
      <c r="A72" s="23" t="s">
        <v>42</v>
      </c>
      <c r="E72" s="24" t="s">
        <v>164</v>
      </c>
    </row>
    <row r="73" spans="1:5" ht="369.75">
      <c r="A73" t="s">
        <v>44</v>
      </c>
      <c r="E73" s="22" t="s">
        <v>165</v>
      </c>
    </row>
    <row r="74" spans="1:16" ht="12.75">
      <c r="A74" s="12" t="s">
        <v>35</v>
      </c>
      <c r="B74" s="16" t="s">
        <v>166</v>
      </c>
      <c r="C74" s="16" t="s">
        <v>167</v>
      </c>
      <c r="D74" s="12" t="s">
        <v>37</v>
      </c>
      <c r="E74" s="17" t="s">
        <v>168</v>
      </c>
      <c r="F74" s="18" t="s">
        <v>99</v>
      </c>
      <c r="G74" s="19">
        <v>511.2</v>
      </c>
      <c r="H74" s="20"/>
      <c r="I74" s="20">
        <f>ROUND(ROUND(H74,2)*ROUND(G74,3),2)</f>
        <v>0</v>
      </c>
      <c r="O74">
        <f>(I74*21)/100</f>
        <v>0</v>
      </c>
      <c r="P74" t="s">
        <v>13</v>
      </c>
    </row>
    <row r="75" spans="1:5" ht="12.75">
      <c r="A75" s="21" t="s">
        <v>40</v>
      </c>
      <c r="E75" s="22" t="s">
        <v>169</v>
      </c>
    </row>
    <row r="76" spans="1:5" ht="38.25">
      <c r="A76" s="23" t="s">
        <v>42</v>
      </c>
      <c r="E76" s="24" t="s">
        <v>170</v>
      </c>
    </row>
    <row r="77" spans="1:5" ht="306">
      <c r="A77" t="s">
        <v>44</v>
      </c>
      <c r="E77" s="22" t="s">
        <v>171</v>
      </c>
    </row>
    <row r="78" spans="1:16" ht="12.75">
      <c r="A78" s="12" t="s">
        <v>35</v>
      </c>
      <c r="B78" s="16" t="s">
        <v>172</v>
      </c>
      <c r="C78" s="16" t="s">
        <v>173</v>
      </c>
      <c r="D78" s="12" t="s">
        <v>37</v>
      </c>
      <c r="E78" s="17" t="s">
        <v>174</v>
      </c>
      <c r="F78" s="18" t="s">
        <v>99</v>
      </c>
      <c r="G78" s="19">
        <v>480.6</v>
      </c>
      <c r="H78" s="20"/>
      <c r="I78" s="20">
        <f>ROUND(ROUND(H78,2)*ROUND(G78,3),2)</f>
        <v>0</v>
      </c>
      <c r="O78">
        <f>(I78*21)/100</f>
        <v>0</v>
      </c>
      <c r="P78" t="s">
        <v>13</v>
      </c>
    </row>
    <row r="79" spans="1:5" ht="51">
      <c r="A79" s="21" t="s">
        <v>40</v>
      </c>
      <c r="E79" s="22" t="s">
        <v>175</v>
      </c>
    </row>
    <row r="80" spans="1:5" ht="38.25">
      <c r="A80" s="23" t="s">
        <v>42</v>
      </c>
      <c r="E80" s="24" t="s">
        <v>176</v>
      </c>
    </row>
    <row r="81" spans="1:5" ht="267.75">
      <c r="A81" t="s">
        <v>44</v>
      </c>
      <c r="E81" s="22" t="s">
        <v>177</v>
      </c>
    </row>
    <row r="82" spans="1:16" ht="12.75">
      <c r="A82" s="12" t="s">
        <v>35</v>
      </c>
      <c r="B82" s="16" t="s">
        <v>178</v>
      </c>
      <c r="C82" s="16" t="s">
        <v>179</v>
      </c>
      <c r="D82" s="12" t="s">
        <v>37</v>
      </c>
      <c r="E82" s="17" t="s">
        <v>180</v>
      </c>
      <c r="F82" s="18" t="s">
        <v>99</v>
      </c>
      <c r="G82" s="19">
        <v>68.2</v>
      </c>
      <c r="H82" s="20"/>
      <c r="I82" s="20">
        <f>ROUND(ROUND(H82,2)*ROUND(G82,3),2)</f>
        <v>0</v>
      </c>
      <c r="O82">
        <f>(I82*21)/100</f>
        <v>0</v>
      </c>
      <c r="P82" t="s">
        <v>13</v>
      </c>
    </row>
    <row r="83" spans="1:5" ht="25.5">
      <c r="A83" s="21" t="s">
        <v>40</v>
      </c>
      <c r="E83" s="22" t="s">
        <v>181</v>
      </c>
    </row>
    <row r="84" spans="1:5" ht="38.25">
      <c r="A84" s="23" t="s">
        <v>42</v>
      </c>
      <c r="E84" s="24" t="s">
        <v>182</v>
      </c>
    </row>
    <row r="85" spans="1:5" ht="280.5">
      <c r="A85" t="s">
        <v>44</v>
      </c>
      <c r="E85" s="22" t="s">
        <v>183</v>
      </c>
    </row>
    <row r="86" spans="1:16" ht="12.75">
      <c r="A86" s="12" t="s">
        <v>35</v>
      </c>
      <c r="B86" s="16" t="s">
        <v>184</v>
      </c>
      <c r="C86" s="16" t="s">
        <v>185</v>
      </c>
      <c r="D86" s="12" t="s">
        <v>37</v>
      </c>
      <c r="E86" s="17" t="s">
        <v>186</v>
      </c>
      <c r="F86" s="18" t="s">
        <v>99</v>
      </c>
      <c r="G86" s="19">
        <v>30.6</v>
      </c>
      <c r="H86" s="20"/>
      <c r="I86" s="20">
        <f>ROUND(ROUND(H86,2)*ROUND(G86,3),2)</f>
        <v>0</v>
      </c>
      <c r="O86">
        <f>(I86*21)/100</f>
        <v>0</v>
      </c>
      <c r="P86" t="s">
        <v>13</v>
      </c>
    </row>
    <row r="87" spans="1:5" ht="25.5">
      <c r="A87" s="21" t="s">
        <v>40</v>
      </c>
      <c r="E87" s="22" t="s">
        <v>187</v>
      </c>
    </row>
    <row r="88" spans="1:5" ht="12.75">
      <c r="A88" s="23" t="s">
        <v>42</v>
      </c>
      <c r="E88" s="24" t="s">
        <v>188</v>
      </c>
    </row>
    <row r="89" spans="1:5" ht="242.25">
      <c r="A89" t="s">
        <v>44</v>
      </c>
      <c r="E89" s="22" t="s">
        <v>189</v>
      </c>
    </row>
    <row r="90" spans="1:16" ht="12.75">
      <c r="A90" s="12" t="s">
        <v>35</v>
      </c>
      <c r="B90" s="16" t="s">
        <v>190</v>
      </c>
      <c r="C90" s="16" t="s">
        <v>191</v>
      </c>
      <c r="D90" s="12" t="s">
        <v>37</v>
      </c>
      <c r="E90" s="17" t="s">
        <v>192</v>
      </c>
      <c r="F90" s="18" t="s">
        <v>111</v>
      </c>
      <c r="G90" s="19">
        <v>2308</v>
      </c>
      <c r="H90" s="20"/>
      <c r="I90" s="20">
        <f>ROUND(ROUND(H90,2)*ROUND(G90,3),2)</f>
        <v>0</v>
      </c>
      <c r="O90">
        <f>(I90*21)/100</f>
        <v>0</v>
      </c>
      <c r="P90" t="s">
        <v>13</v>
      </c>
    </row>
    <row r="91" spans="1:5" ht="12.75">
      <c r="A91" s="21" t="s">
        <v>40</v>
      </c>
      <c r="E91" s="22" t="s">
        <v>37</v>
      </c>
    </row>
    <row r="92" spans="1:5" ht="12.75">
      <c r="A92" s="23" t="s">
        <v>42</v>
      </c>
      <c r="E92" s="24" t="s">
        <v>193</v>
      </c>
    </row>
    <row r="93" spans="1:5" ht="25.5">
      <c r="A93" t="s">
        <v>44</v>
      </c>
      <c r="E93" s="22" t="s">
        <v>194</v>
      </c>
    </row>
    <row r="94" spans="1:16" ht="12.75">
      <c r="A94" s="12" t="s">
        <v>35</v>
      </c>
      <c r="B94" s="16" t="s">
        <v>195</v>
      </c>
      <c r="C94" s="61" t="s">
        <v>640</v>
      </c>
      <c r="D94" s="62" t="s">
        <v>37</v>
      </c>
      <c r="E94" s="63" t="s">
        <v>196</v>
      </c>
      <c r="F94" s="18" t="s">
        <v>99</v>
      </c>
      <c r="G94" s="19">
        <v>22.95</v>
      </c>
      <c r="H94" s="20"/>
      <c r="I94" s="20">
        <f>ROUND(ROUND(H94,2)*ROUND(G94,3),2)</f>
        <v>0</v>
      </c>
      <c r="O94">
        <f>(I94*21)/100</f>
        <v>0</v>
      </c>
      <c r="P94" t="s">
        <v>13</v>
      </c>
    </row>
    <row r="95" spans="1:5" ht="12.75">
      <c r="A95" s="21" t="s">
        <v>40</v>
      </c>
      <c r="C95" s="64"/>
      <c r="D95" s="64"/>
      <c r="E95" s="65" t="s">
        <v>641</v>
      </c>
    </row>
    <row r="96" spans="1:5" ht="12.75">
      <c r="A96" s="23" t="s">
        <v>42</v>
      </c>
      <c r="E96" s="24" t="s">
        <v>197</v>
      </c>
    </row>
    <row r="97" spans="1:5" ht="38.25">
      <c r="A97" t="s">
        <v>44</v>
      </c>
      <c r="E97" s="22" t="s">
        <v>198</v>
      </c>
    </row>
    <row r="98" spans="1:16" ht="12.75">
      <c r="A98" s="12" t="s">
        <v>35</v>
      </c>
      <c r="B98" s="16" t="s">
        <v>199</v>
      </c>
      <c r="C98" s="16" t="s">
        <v>200</v>
      </c>
      <c r="D98" s="12" t="s">
        <v>37</v>
      </c>
      <c r="E98" s="17" t="s">
        <v>201</v>
      </c>
      <c r="F98" s="18" t="s">
        <v>111</v>
      </c>
      <c r="G98" s="19">
        <v>153</v>
      </c>
      <c r="H98" s="20"/>
      <c r="I98" s="20">
        <f>ROUND(ROUND(H98,2)*ROUND(G98,3),2)</f>
        <v>0</v>
      </c>
      <c r="O98">
        <f>(I98*21)/100</f>
        <v>0</v>
      </c>
      <c r="P98" t="s">
        <v>13</v>
      </c>
    </row>
    <row r="99" spans="1:5" ht="12.75">
      <c r="A99" s="21" t="s">
        <v>40</v>
      </c>
      <c r="E99" s="22" t="s">
        <v>37</v>
      </c>
    </row>
    <row r="100" spans="1:5" ht="12.75">
      <c r="A100" s="23" t="s">
        <v>42</v>
      </c>
      <c r="E100" s="24" t="s">
        <v>202</v>
      </c>
    </row>
    <row r="101" spans="1:5" ht="25.5">
      <c r="A101" t="s">
        <v>44</v>
      </c>
      <c r="E101" s="22" t="s">
        <v>203</v>
      </c>
    </row>
    <row r="102" spans="1:18" ht="12.75" customHeight="1">
      <c r="A102" s="5" t="s">
        <v>33</v>
      </c>
      <c r="B102" s="5"/>
      <c r="C102" s="26" t="s">
        <v>13</v>
      </c>
      <c r="D102" s="5"/>
      <c r="E102" s="14" t="s">
        <v>204</v>
      </c>
      <c r="F102" s="5"/>
      <c r="G102" s="5"/>
      <c r="H102" s="5"/>
      <c r="I102" s="27">
        <f>0+Q102</f>
        <v>0</v>
      </c>
      <c r="O102">
        <f>0+R102</f>
        <v>0</v>
      </c>
      <c r="Q102">
        <f>0+I103+I107+I111+I115</f>
        <v>0</v>
      </c>
      <c r="R102">
        <f>0+O103+O107+O111+O115</f>
        <v>0</v>
      </c>
    </row>
    <row r="103" spans="1:16" ht="12.75">
      <c r="A103" s="12" t="s">
        <v>35</v>
      </c>
      <c r="B103" s="16" t="s">
        <v>205</v>
      </c>
      <c r="C103" s="16" t="s">
        <v>206</v>
      </c>
      <c r="D103" s="12" t="s">
        <v>37</v>
      </c>
      <c r="E103" s="17" t="s">
        <v>207</v>
      </c>
      <c r="F103" s="18" t="s">
        <v>111</v>
      </c>
      <c r="G103" s="19">
        <v>210.8</v>
      </c>
      <c r="H103" s="20"/>
      <c r="I103" s="20">
        <f>ROUND(ROUND(H103,2)*ROUND(G103,3),2)</f>
        <v>0</v>
      </c>
      <c r="O103">
        <f>(I103*21)/100</f>
        <v>0</v>
      </c>
      <c r="P103" t="s">
        <v>13</v>
      </c>
    </row>
    <row r="104" spans="1:5" ht="12.75">
      <c r="A104" s="21" t="s">
        <v>40</v>
      </c>
      <c r="E104" s="22" t="s">
        <v>208</v>
      </c>
    </row>
    <row r="105" spans="1:5" ht="12.75">
      <c r="A105" s="23" t="s">
        <v>42</v>
      </c>
      <c r="E105" s="24" t="s">
        <v>209</v>
      </c>
    </row>
    <row r="106" spans="1:5" ht="38.25">
      <c r="A106" t="s">
        <v>44</v>
      </c>
      <c r="E106" s="22" t="s">
        <v>210</v>
      </c>
    </row>
    <row r="107" spans="1:16" ht="12.75">
      <c r="A107" s="12" t="s">
        <v>35</v>
      </c>
      <c r="B107" s="16" t="s">
        <v>211</v>
      </c>
      <c r="C107" s="16" t="s">
        <v>212</v>
      </c>
      <c r="D107" s="12" t="s">
        <v>37</v>
      </c>
      <c r="E107" s="17" t="s">
        <v>213</v>
      </c>
      <c r="F107" s="18" t="s">
        <v>148</v>
      </c>
      <c r="G107" s="19">
        <v>137</v>
      </c>
      <c r="H107" s="20"/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1" t="s">
        <v>40</v>
      </c>
      <c r="E108" s="22" t="s">
        <v>214</v>
      </c>
    </row>
    <row r="109" spans="1:5" ht="12.75">
      <c r="A109" s="23" t="s">
        <v>42</v>
      </c>
      <c r="E109" s="24" t="s">
        <v>215</v>
      </c>
    </row>
    <row r="110" spans="1:5" ht="165.75">
      <c r="A110" t="s">
        <v>44</v>
      </c>
      <c r="E110" s="22" t="s">
        <v>216</v>
      </c>
    </row>
    <row r="111" spans="1:16" ht="12.75">
      <c r="A111" s="12" t="s">
        <v>35</v>
      </c>
      <c r="B111" s="16" t="s">
        <v>217</v>
      </c>
      <c r="C111" s="16" t="s">
        <v>218</v>
      </c>
      <c r="D111" s="12" t="s">
        <v>37</v>
      </c>
      <c r="E111" s="17" t="s">
        <v>219</v>
      </c>
      <c r="F111" s="18" t="s">
        <v>148</v>
      </c>
      <c r="G111" s="19">
        <v>68</v>
      </c>
      <c r="H111" s="20"/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25.5">
      <c r="A112" s="21" t="s">
        <v>40</v>
      </c>
      <c r="E112" s="22" t="s">
        <v>220</v>
      </c>
    </row>
    <row r="113" spans="1:5" ht="12.75">
      <c r="A113" s="23" t="s">
        <v>42</v>
      </c>
      <c r="E113" s="24" t="s">
        <v>221</v>
      </c>
    </row>
    <row r="114" spans="1:5" ht="165.75">
      <c r="A114" t="s">
        <v>44</v>
      </c>
      <c r="E114" s="22" t="s">
        <v>216</v>
      </c>
    </row>
    <row r="115" spans="1:16" ht="12.75">
      <c r="A115" s="12" t="s">
        <v>35</v>
      </c>
      <c r="B115" s="16" t="s">
        <v>222</v>
      </c>
      <c r="C115" s="16" t="s">
        <v>223</v>
      </c>
      <c r="D115" s="12" t="s">
        <v>37</v>
      </c>
      <c r="E115" s="17" t="s">
        <v>224</v>
      </c>
      <c r="F115" s="18" t="s">
        <v>111</v>
      </c>
      <c r="G115" s="19">
        <v>68</v>
      </c>
      <c r="H115" s="20"/>
      <c r="I115" s="20">
        <f>ROUND(ROUND(H115,2)*ROUND(G115,3),2)</f>
        <v>0</v>
      </c>
      <c r="O115">
        <f>(I115*21)/100</f>
        <v>0</v>
      </c>
      <c r="P115" t="s">
        <v>13</v>
      </c>
    </row>
    <row r="116" spans="1:5" ht="12.75">
      <c r="A116" s="21" t="s">
        <v>40</v>
      </c>
      <c r="E116" s="22" t="s">
        <v>225</v>
      </c>
    </row>
    <row r="117" spans="1:5" ht="12.75">
      <c r="A117" s="23" t="s">
        <v>42</v>
      </c>
      <c r="E117" s="24" t="s">
        <v>226</v>
      </c>
    </row>
    <row r="118" spans="1:5" ht="102">
      <c r="A118" t="s">
        <v>44</v>
      </c>
      <c r="E118" s="22" t="s">
        <v>227</v>
      </c>
    </row>
    <row r="119" spans="1:18" ht="12.75" customHeight="1">
      <c r="A119" s="5" t="s">
        <v>33</v>
      </c>
      <c r="B119" s="5"/>
      <c r="C119" s="26" t="s">
        <v>23</v>
      </c>
      <c r="D119" s="5"/>
      <c r="E119" s="14" t="s">
        <v>228</v>
      </c>
      <c r="F119" s="5"/>
      <c r="G119" s="5"/>
      <c r="H119" s="5"/>
      <c r="I119" s="27">
        <f>0+Q119</f>
        <v>0</v>
      </c>
      <c r="O119">
        <f>0+R119</f>
        <v>0</v>
      </c>
      <c r="Q119">
        <f>0+I120+I124</f>
        <v>0</v>
      </c>
      <c r="R119">
        <f>0+O120+O124</f>
        <v>0</v>
      </c>
    </row>
    <row r="120" spans="1:16" ht="12.75">
      <c r="A120" s="12" t="s">
        <v>35</v>
      </c>
      <c r="B120" s="16" t="s">
        <v>229</v>
      </c>
      <c r="C120" s="16" t="s">
        <v>230</v>
      </c>
      <c r="D120" s="12" t="s">
        <v>37</v>
      </c>
      <c r="E120" s="17" t="s">
        <v>231</v>
      </c>
      <c r="F120" s="18" t="s">
        <v>99</v>
      </c>
      <c r="G120" s="19">
        <v>27.54</v>
      </c>
      <c r="H120" s="20"/>
      <c r="I120" s="20">
        <f>ROUND(ROUND(H120,2)*ROUND(G120,3),2)</f>
        <v>0</v>
      </c>
      <c r="O120">
        <f>(I120*21)/100</f>
        <v>0</v>
      </c>
      <c r="P120" t="s">
        <v>13</v>
      </c>
    </row>
    <row r="121" spans="1:5" ht="12.75">
      <c r="A121" s="21" t="s">
        <v>40</v>
      </c>
      <c r="E121" s="22" t="s">
        <v>232</v>
      </c>
    </row>
    <row r="122" spans="1:5" ht="12.75">
      <c r="A122" s="23" t="s">
        <v>42</v>
      </c>
      <c r="E122" s="24" t="s">
        <v>233</v>
      </c>
    </row>
    <row r="123" spans="1:5" ht="369.75">
      <c r="A123" t="s">
        <v>44</v>
      </c>
      <c r="E123" s="22" t="s">
        <v>234</v>
      </c>
    </row>
    <row r="124" spans="1:16" ht="12.75">
      <c r="A124" s="12" t="s">
        <v>35</v>
      </c>
      <c r="B124" s="16" t="s">
        <v>235</v>
      </c>
      <c r="C124" s="16" t="s">
        <v>236</v>
      </c>
      <c r="D124" s="12" t="s">
        <v>37</v>
      </c>
      <c r="E124" s="17" t="s">
        <v>237</v>
      </c>
      <c r="F124" s="18" t="s">
        <v>99</v>
      </c>
      <c r="G124" s="19">
        <v>5.74</v>
      </c>
      <c r="H124" s="20"/>
      <c r="I124" s="20">
        <f>ROUND(ROUND(H124,2)*ROUND(G124,3),2)</f>
        <v>0</v>
      </c>
      <c r="O124">
        <f>(I124*21)/100</f>
        <v>0</v>
      </c>
      <c r="P124" t="s">
        <v>13</v>
      </c>
    </row>
    <row r="125" spans="1:5" ht="25.5">
      <c r="A125" s="21" t="s">
        <v>40</v>
      </c>
      <c r="E125" s="22" t="s">
        <v>238</v>
      </c>
    </row>
    <row r="126" spans="1:5" ht="12.75">
      <c r="A126" s="23" t="s">
        <v>42</v>
      </c>
      <c r="E126" s="24" t="s">
        <v>239</v>
      </c>
    </row>
    <row r="127" spans="1:5" ht="102">
      <c r="A127" t="s">
        <v>44</v>
      </c>
      <c r="E127" s="22" t="s">
        <v>240</v>
      </c>
    </row>
    <row r="128" spans="1:18" ht="12.75" customHeight="1">
      <c r="A128" s="5" t="s">
        <v>33</v>
      </c>
      <c r="B128" s="5"/>
      <c r="C128" s="26" t="s">
        <v>25</v>
      </c>
      <c r="D128" s="5"/>
      <c r="E128" s="14" t="s">
        <v>241</v>
      </c>
      <c r="F128" s="5"/>
      <c r="G128" s="5"/>
      <c r="H128" s="5"/>
      <c r="I128" s="27">
        <f>0+Q128</f>
        <v>0</v>
      </c>
      <c r="O128">
        <f>0+R128</f>
        <v>0</v>
      </c>
      <c r="Q128">
        <f>0+I129+I133+I137+I141+I145+I149+I153+I157+I161+I165+I169</f>
        <v>0</v>
      </c>
      <c r="R128">
        <f>0+O129+O133+O137+O141+O145+O149+O153+O157+O161+O165+O169</f>
        <v>0</v>
      </c>
    </row>
    <row r="129" spans="1:16" ht="12.75">
      <c r="A129" s="12" t="s">
        <v>35</v>
      </c>
      <c r="B129" s="16" t="s">
        <v>242</v>
      </c>
      <c r="C129" s="16" t="s">
        <v>243</v>
      </c>
      <c r="D129" s="12" t="s">
        <v>37</v>
      </c>
      <c r="E129" s="17" t="s">
        <v>244</v>
      </c>
      <c r="F129" s="18" t="s">
        <v>99</v>
      </c>
      <c r="G129" s="19">
        <v>179.56</v>
      </c>
      <c r="H129" s="20"/>
      <c r="I129" s="20">
        <f>ROUND(ROUND(H129,2)*ROUND(G129,3),2)</f>
        <v>0</v>
      </c>
      <c r="O129">
        <f>(I129*21)/100</f>
        <v>0</v>
      </c>
      <c r="P129" t="s">
        <v>13</v>
      </c>
    </row>
    <row r="130" spans="1:5" ht="12.75">
      <c r="A130" s="21" t="s">
        <v>40</v>
      </c>
      <c r="E130" s="22" t="s">
        <v>245</v>
      </c>
    </row>
    <row r="131" spans="1:5" ht="38.25">
      <c r="A131" s="23" t="s">
        <v>42</v>
      </c>
      <c r="E131" s="24" t="s">
        <v>246</v>
      </c>
    </row>
    <row r="132" spans="1:5" ht="127.5">
      <c r="A132" t="s">
        <v>44</v>
      </c>
      <c r="E132" s="22" t="s">
        <v>247</v>
      </c>
    </row>
    <row r="133" spans="1:16" ht="12.75">
      <c r="A133" s="12" t="s">
        <v>35</v>
      </c>
      <c r="B133" s="16" t="s">
        <v>248</v>
      </c>
      <c r="C133" s="16" t="s">
        <v>249</v>
      </c>
      <c r="D133" s="12" t="s">
        <v>37</v>
      </c>
      <c r="E133" s="17" t="s">
        <v>250</v>
      </c>
      <c r="F133" s="18" t="s">
        <v>99</v>
      </c>
      <c r="G133" s="19">
        <v>537.65</v>
      </c>
      <c r="H133" s="20"/>
      <c r="I133" s="20">
        <f>ROUND(ROUND(H133,2)*ROUND(G133,3),2)</f>
        <v>0</v>
      </c>
      <c r="O133">
        <f>(I133*21)/100</f>
        <v>0</v>
      </c>
      <c r="P133" t="s">
        <v>13</v>
      </c>
    </row>
    <row r="134" spans="1:5" ht="12.75">
      <c r="A134" s="21" t="s">
        <v>40</v>
      </c>
      <c r="E134" s="22" t="s">
        <v>37</v>
      </c>
    </row>
    <row r="135" spans="1:5" ht="51">
      <c r="A135" s="23" t="s">
        <v>42</v>
      </c>
      <c r="E135" s="24" t="s">
        <v>251</v>
      </c>
    </row>
    <row r="136" spans="1:5" ht="51">
      <c r="A136" t="s">
        <v>44</v>
      </c>
      <c r="E136" s="22" t="s">
        <v>252</v>
      </c>
    </row>
    <row r="137" spans="1:16" ht="12.75">
      <c r="A137" s="12" t="s">
        <v>35</v>
      </c>
      <c r="B137" s="16" t="s">
        <v>253</v>
      </c>
      <c r="C137" s="16" t="s">
        <v>254</v>
      </c>
      <c r="D137" s="12" t="s">
        <v>37</v>
      </c>
      <c r="E137" s="17" t="s">
        <v>255</v>
      </c>
      <c r="F137" s="18" t="s">
        <v>111</v>
      </c>
      <c r="G137" s="19">
        <v>2630</v>
      </c>
      <c r="H137" s="20"/>
      <c r="I137" s="20">
        <f>ROUND(ROUND(H137,2)*ROUND(G137,3),2)</f>
        <v>0</v>
      </c>
      <c r="O137">
        <f>(I137*21)/100</f>
        <v>0</v>
      </c>
      <c r="P137" t="s">
        <v>13</v>
      </c>
    </row>
    <row r="138" spans="1:5" ht="12.75">
      <c r="A138" s="21" t="s">
        <v>40</v>
      </c>
      <c r="E138" s="22" t="s">
        <v>256</v>
      </c>
    </row>
    <row r="139" spans="1:5" ht="12.75">
      <c r="A139" s="23" t="s">
        <v>42</v>
      </c>
      <c r="E139" s="24" t="s">
        <v>257</v>
      </c>
    </row>
    <row r="140" spans="1:5" ht="51">
      <c r="A140" t="s">
        <v>44</v>
      </c>
      <c r="E140" s="22" t="s">
        <v>258</v>
      </c>
    </row>
    <row r="141" spans="1:16" ht="12.75">
      <c r="A141" s="12" t="s">
        <v>35</v>
      </c>
      <c r="B141" s="16" t="s">
        <v>259</v>
      </c>
      <c r="C141" s="16" t="s">
        <v>260</v>
      </c>
      <c r="D141" s="12" t="s">
        <v>37</v>
      </c>
      <c r="E141" s="17" t="s">
        <v>261</v>
      </c>
      <c r="F141" s="18" t="s">
        <v>111</v>
      </c>
      <c r="G141" s="19">
        <v>1315</v>
      </c>
      <c r="H141" s="20"/>
      <c r="I141" s="20">
        <f>ROUND(ROUND(H141,2)*ROUND(G141,3),2)</f>
        <v>0</v>
      </c>
      <c r="O141">
        <f>(I141*21)/100</f>
        <v>0</v>
      </c>
      <c r="P141" t="s">
        <v>13</v>
      </c>
    </row>
    <row r="142" spans="1:5" ht="12.75">
      <c r="A142" s="21" t="s">
        <v>40</v>
      </c>
      <c r="E142" s="22" t="s">
        <v>262</v>
      </c>
    </row>
    <row r="143" spans="1:5" ht="12.75">
      <c r="A143" s="23" t="s">
        <v>42</v>
      </c>
      <c r="E143" s="24" t="s">
        <v>263</v>
      </c>
    </row>
    <row r="144" spans="1:5" ht="51">
      <c r="A144" t="s">
        <v>44</v>
      </c>
      <c r="E144" s="22" t="s">
        <v>258</v>
      </c>
    </row>
    <row r="145" spans="1:16" ht="25.5">
      <c r="A145" s="12" t="s">
        <v>35</v>
      </c>
      <c r="B145" s="16" t="s">
        <v>264</v>
      </c>
      <c r="C145" s="16" t="s">
        <v>265</v>
      </c>
      <c r="D145" s="12" t="s">
        <v>37</v>
      </c>
      <c r="E145" s="17" t="s">
        <v>266</v>
      </c>
      <c r="F145" s="18" t="s">
        <v>111</v>
      </c>
      <c r="G145" s="19">
        <v>1315</v>
      </c>
      <c r="H145" s="20"/>
      <c r="I145" s="20">
        <f>ROUND(ROUND(H145,2)*ROUND(G145,3),2)</f>
        <v>0</v>
      </c>
      <c r="O145">
        <f>(I145*21)/100</f>
        <v>0</v>
      </c>
      <c r="P145" t="s">
        <v>13</v>
      </c>
    </row>
    <row r="146" spans="1:5" ht="12.75">
      <c r="A146" s="21" t="s">
        <v>40</v>
      </c>
      <c r="E146" s="22" t="s">
        <v>37</v>
      </c>
    </row>
    <row r="147" spans="1:5" ht="12.75">
      <c r="A147" s="23" t="s">
        <v>42</v>
      </c>
      <c r="E147" s="24" t="s">
        <v>263</v>
      </c>
    </row>
    <row r="148" spans="1:5" ht="140.25">
      <c r="A148" t="s">
        <v>44</v>
      </c>
      <c r="E148" s="22" t="s">
        <v>267</v>
      </c>
    </row>
    <row r="149" spans="1:16" ht="12.75">
      <c r="A149" s="12" t="s">
        <v>35</v>
      </c>
      <c r="B149" s="16" t="s">
        <v>268</v>
      </c>
      <c r="C149" s="16" t="s">
        <v>269</v>
      </c>
      <c r="D149" s="12" t="s">
        <v>37</v>
      </c>
      <c r="E149" s="17" t="s">
        <v>270</v>
      </c>
      <c r="F149" s="18" t="s">
        <v>111</v>
      </c>
      <c r="G149" s="19">
        <v>1315</v>
      </c>
      <c r="H149" s="20"/>
      <c r="I149" s="20">
        <f>ROUND(ROUND(H149,2)*ROUND(G149,3),2)</f>
        <v>0</v>
      </c>
      <c r="O149">
        <f>(I149*21)/100</f>
        <v>0</v>
      </c>
      <c r="P149" t="s">
        <v>13</v>
      </c>
    </row>
    <row r="150" spans="1:5" ht="12.75">
      <c r="A150" s="21" t="s">
        <v>40</v>
      </c>
      <c r="E150" s="22" t="s">
        <v>37</v>
      </c>
    </row>
    <row r="151" spans="1:5" ht="12.75">
      <c r="A151" s="23" t="s">
        <v>42</v>
      </c>
      <c r="E151" s="24" t="s">
        <v>263</v>
      </c>
    </row>
    <row r="152" spans="1:5" ht="140.25">
      <c r="A152" t="s">
        <v>44</v>
      </c>
      <c r="E152" s="22" t="s">
        <v>267</v>
      </c>
    </row>
    <row r="153" spans="1:16" ht="12.75">
      <c r="A153" s="12" t="s">
        <v>35</v>
      </c>
      <c r="B153" s="16" t="s">
        <v>271</v>
      </c>
      <c r="C153" s="16" t="s">
        <v>272</v>
      </c>
      <c r="D153" s="12" t="s">
        <v>37</v>
      </c>
      <c r="E153" s="17" t="s">
        <v>273</v>
      </c>
      <c r="F153" s="18" t="s">
        <v>111</v>
      </c>
      <c r="G153" s="19">
        <v>1315</v>
      </c>
      <c r="H153" s="20"/>
      <c r="I153" s="20">
        <f>ROUND(ROUND(H153,2)*ROUND(G153,3),2)</f>
        <v>0</v>
      </c>
      <c r="O153">
        <f>(I153*21)/100</f>
        <v>0</v>
      </c>
      <c r="P153" t="s">
        <v>13</v>
      </c>
    </row>
    <row r="154" spans="1:5" ht="12.75">
      <c r="A154" s="21" t="s">
        <v>40</v>
      </c>
      <c r="E154" s="22" t="s">
        <v>37</v>
      </c>
    </row>
    <row r="155" spans="1:5" ht="12.75">
      <c r="A155" s="23" t="s">
        <v>42</v>
      </c>
      <c r="E155" s="24" t="s">
        <v>263</v>
      </c>
    </row>
    <row r="156" spans="1:5" ht="140.25">
      <c r="A156" t="s">
        <v>44</v>
      </c>
      <c r="E156" s="22" t="s">
        <v>274</v>
      </c>
    </row>
    <row r="157" spans="1:16" ht="12.75">
      <c r="A157" s="12" t="s">
        <v>35</v>
      </c>
      <c r="B157" s="16" t="s">
        <v>275</v>
      </c>
      <c r="C157" s="16" t="s">
        <v>276</v>
      </c>
      <c r="D157" s="12" t="s">
        <v>37</v>
      </c>
      <c r="E157" s="17" t="s">
        <v>277</v>
      </c>
      <c r="F157" s="18" t="s">
        <v>111</v>
      </c>
      <c r="G157" s="19">
        <v>790</v>
      </c>
      <c r="H157" s="20"/>
      <c r="I157" s="20">
        <f>ROUND(ROUND(H157,2)*ROUND(G157,3),2)</f>
        <v>0</v>
      </c>
      <c r="O157">
        <f>(I157*21)/100</f>
        <v>0</v>
      </c>
      <c r="P157" t="s">
        <v>13</v>
      </c>
    </row>
    <row r="158" spans="1:5" ht="25.5">
      <c r="A158" s="21" t="s">
        <v>40</v>
      </c>
      <c r="E158" s="22" t="s">
        <v>278</v>
      </c>
    </row>
    <row r="159" spans="1:5" ht="12.75">
      <c r="A159" s="23" t="s">
        <v>42</v>
      </c>
      <c r="E159" s="24" t="s">
        <v>279</v>
      </c>
    </row>
    <row r="160" spans="1:5" ht="165.75">
      <c r="A160" t="s">
        <v>44</v>
      </c>
      <c r="E160" s="22" t="s">
        <v>280</v>
      </c>
    </row>
    <row r="161" spans="1:16" ht="12.75">
      <c r="A161" s="12" t="s">
        <v>35</v>
      </c>
      <c r="B161" s="16" t="s">
        <v>281</v>
      </c>
      <c r="C161" s="16" t="s">
        <v>282</v>
      </c>
      <c r="D161" s="12" t="s">
        <v>37</v>
      </c>
      <c r="E161" s="17" t="s">
        <v>283</v>
      </c>
      <c r="F161" s="18" t="s">
        <v>111</v>
      </c>
      <c r="G161" s="19">
        <v>99</v>
      </c>
      <c r="H161" s="20"/>
      <c r="I161" s="20">
        <f>ROUND(ROUND(H161,2)*ROUND(G161,3),2)</f>
        <v>0</v>
      </c>
      <c r="O161">
        <f>(I161*21)/100</f>
        <v>0</v>
      </c>
      <c r="P161" t="s">
        <v>13</v>
      </c>
    </row>
    <row r="162" spans="1:5" ht="12.75">
      <c r="A162" s="21" t="s">
        <v>40</v>
      </c>
      <c r="E162" s="22" t="s">
        <v>284</v>
      </c>
    </row>
    <row r="163" spans="1:5" ht="12.75">
      <c r="A163" s="23" t="s">
        <v>42</v>
      </c>
      <c r="E163" s="24" t="s">
        <v>285</v>
      </c>
    </row>
    <row r="164" spans="1:5" ht="165.75">
      <c r="A164" t="s">
        <v>44</v>
      </c>
      <c r="E164" s="22" t="s">
        <v>280</v>
      </c>
    </row>
    <row r="165" spans="1:16" ht="25.5">
      <c r="A165" s="12" t="s">
        <v>35</v>
      </c>
      <c r="B165" s="16" t="s">
        <v>286</v>
      </c>
      <c r="C165" s="16" t="s">
        <v>287</v>
      </c>
      <c r="D165" s="12" t="s">
        <v>37</v>
      </c>
      <c r="E165" s="17" t="s">
        <v>288</v>
      </c>
      <c r="F165" s="18" t="s">
        <v>111</v>
      </c>
      <c r="G165" s="19">
        <v>23.2</v>
      </c>
      <c r="H165" s="20"/>
      <c r="I165" s="20">
        <f>ROUND(ROUND(H165,2)*ROUND(G165,3),2)</f>
        <v>0</v>
      </c>
      <c r="O165">
        <f>(I165*21)/100</f>
        <v>0</v>
      </c>
      <c r="P165" t="s">
        <v>13</v>
      </c>
    </row>
    <row r="166" spans="1:5" ht="25.5">
      <c r="A166" s="21" t="s">
        <v>40</v>
      </c>
      <c r="E166" s="22" t="s">
        <v>289</v>
      </c>
    </row>
    <row r="167" spans="1:5" ht="12.75">
      <c r="A167" s="23" t="s">
        <v>42</v>
      </c>
      <c r="E167" s="24" t="s">
        <v>290</v>
      </c>
    </row>
    <row r="168" spans="1:5" ht="165.75">
      <c r="A168" t="s">
        <v>44</v>
      </c>
      <c r="E168" s="22" t="s">
        <v>280</v>
      </c>
    </row>
    <row r="169" spans="1:16" ht="25.5">
      <c r="A169" s="12" t="s">
        <v>35</v>
      </c>
      <c r="B169" s="16" t="s">
        <v>291</v>
      </c>
      <c r="C169" s="16" t="s">
        <v>292</v>
      </c>
      <c r="D169" s="12" t="s">
        <v>37</v>
      </c>
      <c r="E169" s="17" t="s">
        <v>293</v>
      </c>
      <c r="F169" s="18" t="s">
        <v>111</v>
      </c>
      <c r="G169" s="19">
        <v>24.1</v>
      </c>
      <c r="H169" s="20"/>
      <c r="I169" s="20">
        <f>ROUND(ROUND(H169,2)*ROUND(G169,3),2)</f>
        <v>0</v>
      </c>
      <c r="O169">
        <f>(I169*21)/100</f>
        <v>0</v>
      </c>
      <c r="P169" t="s">
        <v>13</v>
      </c>
    </row>
    <row r="170" spans="1:5" ht="25.5">
      <c r="A170" s="21" t="s">
        <v>40</v>
      </c>
      <c r="E170" s="22" t="s">
        <v>294</v>
      </c>
    </row>
    <row r="171" spans="1:5" ht="12.75">
      <c r="A171" s="23" t="s">
        <v>42</v>
      </c>
      <c r="E171" s="24" t="s">
        <v>295</v>
      </c>
    </row>
    <row r="172" spans="1:5" ht="165.75">
      <c r="A172" t="s">
        <v>44</v>
      </c>
      <c r="E172" s="22" t="s">
        <v>280</v>
      </c>
    </row>
    <row r="173" spans="1:18" ht="12.75" customHeight="1">
      <c r="A173" s="5" t="s">
        <v>33</v>
      </c>
      <c r="B173" s="5"/>
      <c r="C173" s="26" t="s">
        <v>68</v>
      </c>
      <c r="D173" s="5"/>
      <c r="E173" s="14" t="s">
        <v>296</v>
      </c>
      <c r="F173" s="5"/>
      <c r="G173" s="5"/>
      <c r="H173" s="5"/>
      <c r="I173" s="27">
        <f>0+Q173</f>
        <v>0</v>
      </c>
      <c r="O173">
        <f>0+R173</f>
        <v>0</v>
      </c>
      <c r="Q173">
        <f>0+I174+I178+I182+I186+I190+I194+I198+I202+I206</f>
        <v>0</v>
      </c>
      <c r="R173">
        <f>0+O174+O178+O182+O186+O190+O194+O198+O202+O206</f>
        <v>0</v>
      </c>
    </row>
    <row r="174" spans="1:16" ht="12.75">
      <c r="A174" s="12" t="s">
        <v>35</v>
      </c>
      <c r="B174" s="16" t="s">
        <v>297</v>
      </c>
      <c r="C174" s="16" t="s">
        <v>298</v>
      </c>
      <c r="D174" s="12" t="s">
        <v>37</v>
      </c>
      <c r="E174" s="17" t="s">
        <v>299</v>
      </c>
      <c r="F174" s="18" t="s">
        <v>148</v>
      </c>
      <c r="G174" s="19">
        <v>6</v>
      </c>
      <c r="H174" s="20"/>
      <c r="I174" s="20">
        <f>ROUND(ROUND(H174,2)*ROUND(G174,3),2)</f>
        <v>0</v>
      </c>
      <c r="O174">
        <f>(I174*21)/100</f>
        <v>0</v>
      </c>
      <c r="P174" t="s">
        <v>13</v>
      </c>
    </row>
    <row r="175" spans="1:5" ht="25.5">
      <c r="A175" s="21" t="s">
        <v>40</v>
      </c>
      <c r="E175" s="22" t="s">
        <v>300</v>
      </c>
    </row>
    <row r="176" spans="1:5" ht="12.75">
      <c r="A176" s="23" t="s">
        <v>42</v>
      </c>
      <c r="E176" s="24" t="s">
        <v>301</v>
      </c>
    </row>
    <row r="177" spans="1:5" ht="255">
      <c r="A177" t="s">
        <v>44</v>
      </c>
      <c r="E177" s="22" t="s">
        <v>302</v>
      </c>
    </row>
    <row r="178" spans="1:16" ht="12.75">
      <c r="A178" s="12" t="s">
        <v>35</v>
      </c>
      <c r="B178" s="16" t="s">
        <v>303</v>
      </c>
      <c r="C178" s="16" t="s">
        <v>304</v>
      </c>
      <c r="D178" s="12" t="s">
        <v>37</v>
      </c>
      <c r="E178" s="17" t="s">
        <v>305</v>
      </c>
      <c r="F178" s="18" t="s">
        <v>148</v>
      </c>
      <c r="G178" s="19">
        <v>22</v>
      </c>
      <c r="H178" s="20"/>
      <c r="I178" s="20">
        <f>ROUND(ROUND(H178,2)*ROUND(G178,3),2)</f>
        <v>0</v>
      </c>
      <c r="O178">
        <f>(I178*21)/100</f>
        <v>0</v>
      </c>
      <c r="P178" t="s">
        <v>13</v>
      </c>
    </row>
    <row r="179" spans="1:5" ht="25.5">
      <c r="A179" s="21" t="s">
        <v>40</v>
      </c>
      <c r="E179" s="22" t="s">
        <v>306</v>
      </c>
    </row>
    <row r="180" spans="1:5" ht="25.5">
      <c r="A180" s="23" t="s">
        <v>42</v>
      </c>
      <c r="E180" s="24" t="s">
        <v>307</v>
      </c>
    </row>
    <row r="181" spans="1:5" ht="255">
      <c r="A181" t="s">
        <v>44</v>
      </c>
      <c r="E181" s="22" t="s">
        <v>308</v>
      </c>
    </row>
    <row r="182" spans="1:16" ht="12.75">
      <c r="A182" s="12" t="s">
        <v>35</v>
      </c>
      <c r="B182" s="16" t="s">
        <v>309</v>
      </c>
      <c r="C182" s="16" t="s">
        <v>310</v>
      </c>
      <c r="D182" s="12" t="s">
        <v>37</v>
      </c>
      <c r="E182" s="17" t="s">
        <v>311</v>
      </c>
      <c r="F182" s="18" t="s">
        <v>148</v>
      </c>
      <c r="G182" s="19">
        <v>22</v>
      </c>
      <c r="H182" s="20"/>
      <c r="I182" s="20">
        <f>ROUND(ROUND(H182,2)*ROUND(G182,3),2)</f>
        <v>0</v>
      </c>
      <c r="O182">
        <f>(I182*21)/100</f>
        <v>0</v>
      </c>
      <c r="P182" t="s">
        <v>13</v>
      </c>
    </row>
    <row r="183" spans="1:5" ht="25.5">
      <c r="A183" s="21" t="s">
        <v>40</v>
      </c>
      <c r="E183" s="22" t="s">
        <v>312</v>
      </c>
    </row>
    <row r="184" spans="1:5" ht="12.75">
      <c r="A184" s="23" t="s">
        <v>42</v>
      </c>
      <c r="E184" s="24" t="s">
        <v>313</v>
      </c>
    </row>
    <row r="185" spans="1:5" ht="255">
      <c r="A185" t="s">
        <v>44</v>
      </c>
      <c r="E185" s="22" t="s">
        <v>302</v>
      </c>
    </row>
    <row r="186" spans="1:16" ht="12.75">
      <c r="A186" s="12" t="s">
        <v>35</v>
      </c>
      <c r="B186" s="16" t="s">
        <v>314</v>
      </c>
      <c r="C186" s="16" t="s">
        <v>315</v>
      </c>
      <c r="D186" s="12" t="s">
        <v>37</v>
      </c>
      <c r="E186" s="17" t="s">
        <v>316</v>
      </c>
      <c r="F186" s="18" t="s">
        <v>122</v>
      </c>
      <c r="G186" s="19">
        <v>1</v>
      </c>
      <c r="H186" s="20"/>
      <c r="I186" s="20">
        <f>ROUND(ROUND(H186,2)*ROUND(G186,3),2)</f>
        <v>0</v>
      </c>
      <c r="O186">
        <f>(I186*21)/100</f>
        <v>0</v>
      </c>
      <c r="P186" t="s">
        <v>13</v>
      </c>
    </row>
    <row r="187" spans="1:5" ht="12.75">
      <c r="A187" s="21" t="s">
        <v>40</v>
      </c>
      <c r="E187" s="22" t="s">
        <v>317</v>
      </c>
    </row>
    <row r="188" spans="1:5" ht="12.75">
      <c r="A188" s="23" t="s">
        <v>42</v>
      </c>
      <c r="E188" s="24" t="s">
        <v>43</v>
      </c>
    </row>
    <row r="189" spans="1:5" ht="89.25">
      <c r="A189" t="s">
        <v>44</v>
      </c>
      <c r="E189" s="22" t="s">
        <v>318</v>
      </c>
    </row>
    <row r="190" spans="1:16" ht="12.75">
      <c r="A190" s="12" t="s">
        <v>35</v>
      </c>
      <c r="B190" s="16" t="s">
        <v>319</v>
      </c>
      <c r="C190" s="16" t="s">
        <v>320</v>
      </c>
      <c r="D190" s="12" t="s">
        <v>37</v>
      </c>
      <c r="E190" s="17" t="s">
        <v>316</v>
      </c>
      <c r="F190" s="18" t="s">
        <v>122</v>
      </c>
      <c r="G190" s="19">
        <v>2</v>
      </c>
      <c r="H190" s="20"/>
      <c r="I190" s="20">
        <f>ROUND(ROUND(H190,2)*ROUND(G190,3),2)</f>
        <v>0</v>
      </c>
      <c r="O190">
        <f>(I190*21)/100</f>
        <v>0</v>
      </c>
      <c r="P190" t="s">
        <v>13</v>
      </c>
    </row>
    <row r="191" spans="1:5" ht="25.5">
      <c r="A191" s="21" t="s">
        <v>40</v>
      </c>
      <c r="E191" s="22" t="s">
        <v>321</v>
      </c>
    </row>
    <row r="192" spans="1:5" ht="12.75">
      <c r="A192" s="23" t="s">
        <v>42</v>
      </c>
      <c r="E192" s="24" t="s">
        <v>322</v>
      </c>
    </row>
    <row r="193" spans="1:5" ht="89.25">
      <c r="A193" t="s">
        <v>44</v>
      </c>
      <c r="E193" s="22" t="s">
        <v>318</v>
      </c>
    </row>
    <row r="194" spans="1:16" ht="12.75">
      <c r="A194" s="12" t="s">
        <v>35</v>
      </c>
      <c r="B194" s="16" t="s">
        <v>323</v>
      </c>
      <c r="C194" s="16" t="s">
        <v>324</v>
      </c>
      <c r="D194" s="12" t="s">
        <v>37</v>
      </c>
      <c r="E194" s="17" t="s">
        <v>325</v>
      </c>
      <c r="F194" s="18" t="s">
        <v>122</v>
      </c>
      <c r="G194" s="19">
        <v>1</v>
      </c>
      <c r="H194" s="20"/>
      <c r="I194" s="20">
        <f>ROUND(ROUND(H194,2)*ROUND(G194,3),2)</f>
        <v>0</v>
      </c>
      <c r="O194">
        <f>(I194*21)/100</f>
        <v>0</v>
      </c>
      <c r="P194" t="s">
        <v>13</v>
      </c>
    </row>
    <row r="195" spans="1:5" ht="12.75">
      <c r="A195" s="21" t="s">
        <v>40</v>
      </c>
      <c r="E195" s="22" t="s">
        <v>326</v>
      </c>
    </row>
    <row r="196" spans="1:5" ht="12.75">
      <c r="A196" s="23" t="s">
        <v>42</v>
      </c>
      <c r="E196" s="24" t="s">
        <v>43</v>
      </c>
    </row>
    <row r="197" spans="1:5" ht="76.5">
      <c r="A197" t="s">
        <v>44</v>
      </c>
      <c r="E197" s="22" t="s">
        <v>327</v>
      </c>
    </row>
    <row r="198" spans="1:16" ht="12.75">
      <c r="A198" s="12" t="s">
        <v>35</v>
      </c>
      <c r="B198" s="16" t="s">
        <v>328</v>
      </c>
      <c r="C198" s="16" t="s">
        <v>329</v>
      </c>
      <c r="D198" s="12" t="s">
        <v>37</v>
      </c>
      <c r="E198" s="17" t="s">
        <v>325</v>
      </c>
      <c r="F198" s="18" t="s">
        <v>122</v>
      </c>
      <c r="G198" s="19">
        <v>1</v>
      </c>
      <c r="H198" s="20"/>
      <c r="I198" s="20">
        <f>ROUND(ROUND(H198,2)*ROUND(G198,3),2)</f>
        <v>0</v>
      </c>
      <c r="O198">
        <f>(I198*21)/100</f>
        <v>0</v>
      </c>
      <c r="P198" t="s">
        <v>13</v>
      </c>
    </row>
    <row r="199" spans="1:5" ht="12.75">
      <c r="A199" s="21" t="s">
        <v>40</v>
      </c>
      <c r="E199" s="22" t="s">
        <v>330</v>
      </c>
    </row>
    <row r="200" spans="1:5" ht="25.5">
      <c r="A200" s="23" t="s">
        <v>42</v>
      </c>
      <c r="E200" s="24" t="s">
        <v>331</v>
      </c>
    </row>
    <row r="201" spans="1:5" ht="76.5">
      <c r="A201" t="s">
        <v>44</v>
      </c>
      <c r="E201" s="22" t="s">
        <v>332</v>
      </c>
    </row>
    <row r="202" spans="1:16" ht="12.75">
      <c r="A202" s="12" t="s">
        <v>35</v>
      </c>
      <c r="B202" s="16" t="s">
        <v>333</v>
      </c>
      <c r="C202" s="16" t="s">
        <v>334</v>
      </c>
      <c r="D202" s="12" t="s">
        <v>37</v>
      </c>
      <c r="E202" s="17" t="s">
        <v>335</v>
      </c>
      <c r="F202" s="18" t="s">
        <v>122</v>
      </c>
      <c r="G202" s="19">
        <v>10</v>
      </c>
      <c r="H202" s="20"/>
      <c r="I202" s="20">
        <f>ROUND(ROUND(H202,2)*ROUND(G202,3),2)</f>
        <v>0</v>
      </c>
      <c r="O202">
        <f>(I202*21)/100</f>
        <v>0</v>
      </c>
      <c r="P202" t="s">
        <v>13</v>
      </c>
    </row>
    <row r="203" spans="1:5" ht="25.5">
      <c r="A203" s="21" t="s">
        <v>40</v>
      </c>
      <c r="E203" s="22" t="s">
        <v>336</v>
      </c>
    </row>
    <row r="204" spans="1:5" ht="12.75">
      <c r="A204" s="23" t="s">
        <v>42</v>
      </c>
      <c r="E204" s="24" t="s">
        <v>337</v>
      </c>
    </row>
    <row r="205" spans="1:5" ht="25.5">
      <c r="A205" t="s">
        <v>44</v>
      </c>
      <c r="E205" s="22" t="s">
        <v>338</v>
      </c>
    </row>
    <row r="206" spans="1:16" ht="12.75">
      <c r="A206" s="12" t="s">
        <v>35</v>
      </c>
      <c r="B206" s="16" t="s">
        <v>339</v>
      </c>
      <c r="C206" s="16" t="s">
        <v>340</v>
      </c>
      <c r="D206" s="12" t="s">
        <v>37</v>
      </c>
      <c r="E206" s="17" t="s">
        <v>341</v>
      </c>
      <c r="F206" s="18" t="s">
        <v>122</v>
      </c>
      <c r="G206" s="19">
        <v>20</v>
      </c>
      <c r="H206" s="20"/>
      <c r="I206" s="20">
        <f>ROUND(ROUND(H206,2)*ROUND(G206,3),2)</f>
        <v>0</v>
      </c>
      <c r="O206">
        <f>(I206*21)/100</f>
        <v>0</v>
      </c>
      <c r="P206" t="s">
        <v>13</v>
      </c>
    </row>
    <row r="207" spans="1:5" ht="12.75">
      <c r="A207" s="21" t="s">
        <v>40</v>
      </c>
      <c r="E207" s="22" t="s">
        <v>342</v>
      </c>
    </row>
    <row r="208" spans="1:5" ht="12.75">
      <c r="A208" s="23" t="s">
        <v>42</v>
      </c>
      <c r="E208" s="24" t="s">
        <v>343</v>
      </c>
    </row>
    <row r="209" spans="1:5" ht="38.25">
      <c r="A209" t="s">
        <v>44</v>
      </c>
      <c r="E209" s="22" t="s">
        <v>344</v>
      </c>
    </row>
    <row r="210" spans="1:18" ht="12.75" customHeight="1">
      <c r="A210" s="5" t="s">
        <v>33</v>
      </c>
      <c r="B210" s="5"/>
      <c r="C210" s="26" t="s">
        <v>30</v>
      </c>
      <c r="D210" s="5"/>
      <c r="E210" s="14" t="s">
        <v>345</v>
      </c>
      <c r="F210" s="5"/>
      <c r="G210" s="5"/>
      <c r="H210" s="5"/>
      <c r="I210" s="27">
        <f>0+Q210</f>
        <v>0</v>
      </c>
      <c r="O210">
        <f>0+R210</f>
        <v>0</v>
      </c>
      <c r="Q210">
        <f>0+I211+I215+I219+I223+I227+I231+I235+I239+I243</f>
        <v>0</v>
      </c>
      <c r="R210">
        <f>0+O211+O215+O219+O223+O227+O231+O235+O239+O243</f>
        <v>0</v>
      </c>
    </row>
    <row r="211" spans="1:16" ht="12.75">
      <c r="A211" s="12" t="s">
        <v>35</v>
      </c>
      <c r="B211" s="16" t="s">
        <v>346</v>
      </c>
      <c r="C211" s="16" t="s">
        <v>347</v>
      </c>
      <c r="D211" s="12" t="s">
        <v>37</v>
      </c>
      <c r="E211" s="17" t="s">
        <v>348</v>
      </c>
      <c r="F211" s="18" t="s">
        <v>99</v>
      </c>
      <c r="G211" s="19">
        <v>3.4</v>
      </c>
      <c r="H211" s="20"/>
      <c r="I211" s="20">
        <f>ROUND(ROUND(H211,2)*ROUND(G211,3),2)</f>
        <v>0</v>
      </c>
      <c r="O211">
        <f>(I211*21)/100</f>
        <v>0</v>
      </c>
      <c r="P211" t="s">
        <v>13</v>
      </c>
    </row>
    <row r="212" spans="1:5" ht="12.75">
      <c r="A212" s="21" t="s">
        <v>40</v>
      </c>
      <c r="E212" s="22" t="s">
        <v>349</v>
      </c>
    </row>
    <row r="213" spans="1:5" ht="25.5">
      <c r="A213" s="23" t="s">
        <v>42</v>
      </c>
      <c r="E213" s="24" t="s">
        <v>350</v>
      </c>
    </row>
    <row r="214" spans="1:5" ht="51">
      <c r="A214" t="s">
        <v>44</v>
      </c>
      <c r="E214" s="22" t="s">
        <v>351</v>
      </c>
    </row>
    <row r="215" spans="1:16" ht="12.75">
      <c r="A215" s="12" t="s">
        <v>35</v>
      </c>
      <c r="B215" s="16" t="s">
        <v>352</v>
      </c>
      <c r="C215" s="16" t="s">
        <v>353</v>
      </c>
      <c r="D215" s="12" t="s">
        <v>37</v>
      </c>
      <c r="E215" s="17" t="s">
        <v>354</v>
      </c>
      <c r="F215" s="18" t="s">
        <v>148</v>
      </c>
      <c r="G215" s="19">
        <v>221</v>
      </c>
      <c r="H215" s="20"/>
      <c r="I215" s="20">
        <f>ROUND(ROUND(H215,2)*ROUND(G215,3),2)</f>
        <v>0</v>
      </c>
      <c r="O215">
        <f>(I215*21)/100</f>
        <v>0</v>
      </c>
      <c r="P215" t="s">
        <v>13</v>
      </c>
    </row>
    <row r="216" spans="1:5" ht="12.75">
      <c r="A216" s="21" t="s">
        <v>40</v>
      </c>
      <c r="E216" s="22" t="s">
        <v>355</v>
      </c>
    </row>
    <row r="217" spans="1:5" ht="12.75">
      <c r="A217" s="23" t="s">
        <v>42</v>
      </c>
      <c r="E217" s="24" t="s">
        <v>356</v>
      </c>
    </row>
    <row r="218" spans="1:5" ht="51">
      <c r="A218" t="s">
        <v>44</v>
      </c>
      <c r="E218" s="22" t="s">
        <v>357</v>
      </c>
    </row>
    <row r="219" spans="1:16" ht="12.75">
      <c r="A219" s="12" t="s">
        <v>35</v>
      </c>
      <c r="B219" s="16" t="s">
        <v>358</v>
      </c>
      <c r="C219" s="16" t="s">
        <v>359</v>
      </c>
      <c r="D219" s="12" t="s">
        <v>37</v>
      </c>
      <c r="E219" s="17" t="s">
        <v>360</v>
      </c>
      <c r="F219" s="18" t="s">
        <v>148</v>
      </c>
      <c r="G219" s="19">
        <v>377.5</v>
      </c>
      <c r="H219" s="20"/>
      <c r="I219" s="20">
        <f>ROUND(ROUND(H219,2)*ROUND(G219,3),2)</f>
        <v>0</v>
      </c>
      <c r="O219">
        <f>(I219*21)/100</f>
        <v>0</v>
      </c>
      <c r="P219" t="s">
        <v>13</v>
      </c>
    </row>
    <row r="220" spans="1:5" ht="12.75">
      <c r="A220" s="21" t="s">
        <v>40</v>
      </c>
      <c r="E220" s="22" t="s">
        <v>361</v>
      </c>
    </row>
    <row r="221" spans="1:5" ht="51">
      <c r="A221" s="23" t="s">
        <v>42</v>
      </c>
      <c r="E221" s="24" t="s">
        <v>362</v>
      </c>
    </row>
    <row r="222" spans="1:5" ht="51">
      <c r="A222" t="s">
        <v>44</v>
      </c>
      <c r="E222" s="22" t="s">
        <v>363</v>
      </c>
    </row>
    <row r="223" spans="1:16" ht="12.75">
      <c r="A223" s="12" t="s">
        <v>35</v>
      </c>
      <c r="B223" s="16" t="s">
        <v>364</v>
      </c>
      <c r="C223" s="16" t="s">
        <v>365</v>
      </c>
      <c r="D223" s="12" t="s">
        <v>37</v>
      </c>
      <c r="E223" s="17" t="s">
        <v>366</v>
      </c>
      <c r="F223" s="18" t="s">
        <v>148</v>
      </c>
      <c r="G223" s="19">
        <v>32</v>
      </c>
      <c r="H223" s="20"/>
      <c r="I223" s="20">
        <f>ROUND(ROUND(H223,2)*ROUND(G223,3),2)</f>
        <v>0</v>
      </c>
      <c r="O223">
        <f>(I223*21)/100</f>
        <v>0</v>
      </c>
      <c r="P223" t="s">
        <v>13</v>
      </c>
    </row>
    <row r="224" spans="1:5" ht="12.75">
      <c r="A224" s="21" t="s">
        <v>40</v>
      </c>
      <c r="E224" s="22" t="s">
        <v>367</v>
      </c>
    </row>
    <row r="225" spans="1:5" ht="12.75">
      <c r="A225" s="23" t="s">
        <v>42</v>
      </c>
      <c r="E225" s="24" t="s">
        <v>368</v>
      </c>
    </row>
    <row r="226" spans="1:5" ht="51">
      <c r="A226" t="s">
        <v>44</v>
      </c>
      <c r="E226" s="22" t="s">
        <v>363</v>
      </c>
    </row>
    <row r="227" spans="1:16" ht="12.75">
      <c r="A227" s="12" t="s">
        <v>35</v>
      </c>
      <c r="B227" s="16" t="s">
        <v>369</v>
      </c>
      <c r="C227" s="16" t="s">
        <v>370</v>
      </c>
      <c r="D227" s="12" t="s">
        <v>37</v>
      </c>
      <c r="E227" s="17" t="s">
        <v>371</v>
      </c>
      <c r="F227" s="18" t="s">
        <v>148</v>
      </c>
      <c r="G227" s="19">
        <v>263.8</v>
      </c>
      <c r="H227" s="20"/>
      <c r="I227" s="20">
        <f>ROUND(ROUND(H227,2)*ROUND(G227,3),2)</f>
        <v>0</v>
      </c>
      <c r="O227">
        <f>(I227*21)/100</f>
        <v>0</v>
      </c>
      <c r="P227" t="s">
        <v>13</v>
      </c>
    </row>
    <row r="228" spans="1:5" ht="12.75">
      <c r="A228" s="21" t="s">
        <v>40</v>
      </c>
      <c r="E228" s="22" t="s">
        <v>372</v>
      </c>
    </row>
    <row r="229" spans="1:5" ht="12.75">
      <c r="A229" s="23" t="s">
        <v>42</v>
      </c>
      <c r="E229" s="24" t="s">
        <v>373</v>
      </c>
    </row>
    <row r="230" spans="1:5" ht="25.5">
      <c r="A230" t="s">
        <v>44</v>
      </c>
      <c r="E230" s="22" t="s">
        <v>374</v>
      </c>
    </row>
    <row r="231" spans="1:16" ht="12.75">
      <c r="A231" s="12" t="s">
        <v>35</v>
      </c>
      <c r="B231" s="16" t="s">
        <v>375</v>
      </c>
      <c r="C231" s="16" t="s">
        <v>376</v>
      </c>
      <c r="D231" s="12" t="s">
        <v>37</v>
      </c>
      <c r="E231" s="17" t="s">
        <v>377</v>
      </c>
      <c r="F231" s="18" t="s">
        <v>148</v>
      </c>
      <c r="G231" s="19">
        <v>131.9</v>
      </c>
      <c r="H231" s="20"/>
      <c r="I231" s="20">
        <f>ROUND(ROUND(H231,2)*ROUND(G231,3),2)</f>
        <v>0</v>
      </c>
      <c r="O231">
        <f>(I231*21)/100</f>
        <v>0</v>
      </c>
      <c r="P231" t="s">
        <v>13</v>
      </c>
    </row>
    <row r="232" spans="1:5" ht="12.75">
      <c r="A232" s="21" t="s">
        <v>40</v>
      </c>
      <c r="E232" s="22" t="s">
        <v>378</v>
      </c>
    </row>
    <row r="233" spans="1:5" ht="12.75">
      <c r="A233" s="23" t="s">
        <v>42</v>
      </c>
      <c r="E233" s="24" t="s">
        <v>379</v>
      </c>
    </row>
    <row r="234" spans="1:5" ht="25.5">
      <c r="A234" t="s">
        <v>44</v>
      </c>
      <c r="E234" s="22" t="s">
        <v>374</v>
      </c>
    </row>
    <row r="235" spans="1:16" ht="12.75">
      <c r="A235" s="12" t="s">
        <v>35</v>
      </c>
      <c r="B235" s="16" t="s">
        <v>380</v>
      </c>
      <c r="C235" s="16" t="s">
        <v>381</v>
      </c>
      <c r="D235" s="12" t="s">
        <v>37</v>
      </c>
      <c r="E235" s="17" t="s">
        <v>382</v>
      </c>
      <c r="F235" s="18" t="s">
        <v>148</v>
      </c>
      <c r="G235" s="19">
        <v>865.4</v>
      </c>
      <c r="H235" s="20"/>
      <c r="I235" s="20">
        <f>ROUND(ROUND(H235,2)*ROUND(G235,3),2)</f>
        <v>0</v>
      </c>
      <c r="O235">
        <f>(I235*21)/100</f>
        <v>0</v>
      </c>
      <c r="P235" t="s">
        <v>13</v>
      </c>
    </row>
    <row r="236" spans="1:5" ht="12.75">
      <c r="A236" s="21" t="s">
        <v>40</v>
      </c>
      <c r="E236" s="22" t="s">
        <v>383</v>
      </c>
    </row>
    <row r="237" spans="1:5" ht="63.75">
      <c r="A237" s="23" t="s">
        <v>42</v>
      </c>
      <c r="E237" s="24" t="s">
        <v>384</v>
      </c>
    </row>
    <row r="238" spans="1:5" ht="38.25">
      <c r="A238" t="s">
        <v>44</v>
      </c>
      <c r="E238" s="22" t="s">
        <v>385</v>
      </c>
    </row>
    <row r="239" spans="1:16" ht="25.5">
      <c r="A239" s="12" t="s">
        <v>35</v>
      </c>
      <c r="B239" s="16" t="s">
        <v>386</v>
      </c>
      <c r="C239" s="16" t="s">
        <v>387</v>
      </c>
      <c r="D239" s="12" t="s">
        <v>37</v>
      </c>
      <c r="E239" s="17" t="s">
        <v>388</v>
      </c>
      <c r="F239" s="18" t="s">
        <v>148</v>
      </c>
      <c r="G239" s="19">
        <v>156</v>
      </c>
      <c r="H239" s="20"/>
      <c r="I239" s="20">
        <f>ROUND(ROUND(H239,2)*ROUND(G239,3),2)</f>
        <v>0</v>
      </c>
      <c r="O239">
        <f>(I239*21)/100</f>
        <v>0</v>
      </c>
      <c r="P239" t="s">
        <v>13</v>
      </c>
    </row>
    <row r="240" spans="1:5" ht="25.5">
      <c r="A240" s="21" t="s">
        <v>40</v>
      </c>
      <c r="E240" s="22" t="s">
        <v>389</v>
      </c>
    </row>
    <row r="241" spans="1:5" ht="12.75">
      <c r="A241" s="23" t="s">
        <v>42</v>
      </c>
      <c r="E241" s="24" t="s">
        <v>390</v>
      </c>
    </row>
    <row r="242" spans="1:5" ht="76.5">
      <c r="A242" t="s">
        <v>44</v>
      </c>
      <c r="E242" s="22" t="s">
        <v>391</v>
      </c>
    </row>
    <row r="243" spans="1:16" ht="12.75">
      <c r="A243" s="12" t="s">
        <v>35</v>
      </c>
      <c r="B243" s="16" t="s">
        <v>392</v>
      </c>
      <c r="C243" s="16" t="s">
        <v>393</v>
      </c>
      <c r="D243" s="12" t="s">
        <v>37</v>
      </c>
      <c r="E243" s="17" t="s">
        <v>394</v>
      </c>
      <c r="F243" s="18" t="s">
        <v>122</v>
      </c>
      <c r="G243" s="19">
        <v>2</v>
      </c>
      <c r="H243" s="20"/>
      <c r="I243" s="20">
        <f>ROUND(ROUND(H243,2)*ROUND(G243,3),2)</f>
        <v>0</v>
      </c>
      <c r="O243">
        <f>(I243*21)/100</f>
        <v>0</v>
      </c>
      <c r="P243" t="s">
        <v>13</v>
      </c>
    </row>
    <row r="244" spans="1:5" ht="25.5">
      <c r="A244" s="21" t="s">
        <v>40</v>
      </c>
      <c r="E244" s="22" t="s">
        <v>395</v>
      </c>
    </row>
    <row r="245" spans="1:5" ht="12.75">
      <c r="A245" s="23" t="s">
        <v>42</v>
      </c>
      <c r="E245" s="24" t="s">
        <v>322</v>
      </c>
    </row>
    <row r="246" spans="1:5" ht="102">
      <c r="A246" t="s">
        <v>44</v>
      </c>
      <c r="E246" s="22" t="s">
        <v>396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workbookViewId="0" topLeftCell="A1">
      <pane ySplit="7" topLeftCell="A131" activePane="bottomLeft" state="frozen"/>
      <selection pane="bottomLeft" activeCell="G21" sqref="G2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0+O8+O25+O90+O135</f>
        <v>0</v>
      </c>
      <c r="P2" t="s">
        <v>12</v>
      </c>
    </row>
    <row r="3" spans="1:16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397</v>
      </c>
      <c r="I3" s="25">
        <f>0+I8+I25+I90+I135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5" t="s">
        <v>397</v>
      </c>
      <c r="D4" s="76"/>
      <c r="E4" s="10" t="s">
        <v>398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O5" t="s">
        <v>11</v>
      </c>
      <c r="P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2" t="s">
        <v>35</v>
      </c>
      <c r="B9" s="16" t="s">
        <v>19</v>
      </c>
      <c r="C9" s="16" t="s">
        <v>91</v>
      </c>
      <c r="D9" s="12" t="s">
        <v>92</v>
      </c>
      <c r="E9" s="17" t="s">
        <v>93</v>
      </c>
      <c r="F9" s="18" t="s">
        <v>94</v>
      </c>
      <c r="G9" s="19">
        <v>80.4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95</v>
      </c>
    </row>
    <row r="11" spans="1:5" ht="12.75">
      <c r="A11" s="23" t="s">
        <v>42</v>
      </c>
      <c r="E11" s="24" t="s">
        <v>399</v>
      </c>
    </row>
    <row r="12" spans="1:5" ht="25.5">
      <c r="A12" t="s">
        <v>44</v>
      </c>
      <c r="E12" s="22" t="s">
        <v>97</v>
      </c>
    </row>
    <row r="13" spans="1:16" ht="12.75">
      <c r="A13" s="12" t="s">
        <v>35</v>
      </c>
      <c r="B13" s="16" t="s">
        <v>13</v>
      </c>
      <c r="C13" s="16" t="s">
        <v>91</v>
      </c>
      <c r="D13" s="12" t="s">
        <v>98</v>
      </c>
      <c r="E13" s="17" t="s">
        <v>93</v>
      </c>
      <c r="F13" s="18" t="s">
        <v>99</v>
      </c>
      <c r="G13" s="19">
        <v>1.585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100</v>
      </c>
    </row>
    <row r="15" spans="1:5" ht="12.75">
      <c r="A15" s="23" t="s">
        <v>42</v>
      </c>
      <c r="E15" s="24" t="s">
        <v>400</v>
      </c>
    </row>
    <row r="16" spans="1:5" ht="25.5">
      <c r="A16" t="s">
        <v>44</v>
      </c>
      <c r="E16" s="22" t="s">
        <v>97</v>
      </c>
    </row>
    <row r="17" spans="1:16" ht="12.75">
      <c r="A17" s="12" t="s">
        <v>35</v>
      </c>
      <c r="B17" s="16" t="s">
        <v>12</v>
      </c>
      <c r="C17" s="16" t="s">
        <v>91</v>
      </c>
      <c r="D17" s="12" t="s">
        <v>102</v>
      </c>
      <c r="E17" s="17" t="s">
        <v>93</v>
      </c>
      <c r="F17" s="18" t="s">
        <v>99</v>
      </c>
      <c r="G17" s="19">
        <v>12.3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103</v>
      </c>
    </row>
    <row r="19" spans="1:5" ht="12.75">
      <c r="A19" s="23" t="s">
        <v>42</v>
      </c>
      <c r="E19" s="24" t="s">
        <v>401</v>
      </c>
    </row>
    <row r="20" spans="1:5" ht="25.5">
      <c r="A20" t="s">
        <v>44</v>
      </c>
      <c r="E20" s="22" t="s">
        <v>97</v>
      </c>
    </row>
    <row r="21" spans="1:16" ht="12.75">
      <c r="A21" s="12" t="s">
        <v>35</v>
      </c>
      <c r="B21" s="16" t="s">
        <v>23</v>
      </c>
      <c r="C21" s="16" t="s">
        <v>91</v>
      </c>
      <c r="D21" s="12" t="s">
        <v>105</v>
      </c>
      <c r="E21" s="17" t="s">
        <v>93</v>
      </c>
      <c r="F21" s="18" t="s">
        <v>99</v>
      </c>
      <c r="G21" s="67">
        <v>66.17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106</v>
      </c>
    </row>
    <row r="23" spans="1:5" ht="38.25">
      <c r="A23" s="23" t="s">
        <v>42</v>
      </c>
      <c r="E23" s="24" t="s">
        <v>402</v>
      </c>
    </row>
    <row r="24" spans="1:5" ht="25.5">
      <c r="A24" t="s">
        <v>44</v>
      </c>
      <c r="E24" s="22" t="s">
        <v>97</v>
      </c>
    </row>
    <row r="25" spans="1:18" ht="12.75" customHeight="1">
      <c r="A25" s="5" t="s">
        <v>33</v>
      </c>
      <c r="B25" s="5"/>
      <c r="C25" s="26" t="s">
        <v>19</v>
      </c>
      <c r="D25" s="5"/>
      <c r="E25" s="14" t="s">
        <v>108</v>
      </c>
      <c r="F25" s="5"/>
      <c r="G25" s="5"/>
      <c r="H25" s="5"/>
      <c r="I25" s="27">
        <f>0+Q25</f>
        <v>0</v>
      </c>
      <c r="O25">
        <f>0+R25</f>
        <v>0</v>
      </c>
      <c r="Q25">
        <f>0+I26+I30+I34+I38+I42+I46+I50+I54+I58+I62+I66+I70+I74+I78+I82+I86</f>
        <v>0</v>
      </c>
      <c r="R25">
        <f>0+O26+O30+O34+O38+O42+O46+O50+O54+O58+O62+O66+O70+O74+O78+O82+O86</f>
        <v>0</v>
      </c>
    </row>
    <row r="26" spans="1:16" ht="12.75">
      <c r="A26" s="12" t="s">
        <v>35</v>
      </c>
      <c r="B26" s="16" t="s">
        <v>25</v>
      </c>
      <c r="C26" s="16" t="s">
        <v>115</v>
      </c>
      <c r="D26" s="12" t="s">
        <v>37</v>
      </c>
      <c r="E26" s="17" t="s">
        <v>116</v>
      </c>
      <c r="F26" s="18" t="s">
        <v>111</v>
      </c>
      <c r="G26" s="19">
        <v>82</v>
      </c>
      <c r="H26" s="20"/>
      <c r="I26" s="20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1" t="s">
        <v>40</v>
      </c>
      <c r="E27" s="22" t="s">
        <v>117</v>
      </c>
    </row>
    <row r="28" spans="1:5" ht="12.75">
      <c r="A28" s="23" t="s">
        <v>42</v>
      </c>
      <c r="E28" s="24" t="s">
        <v>403</v>
      </c>
    </row>
    <row r="29" spans="1:5" ht="12.75">
      <c r="A29" t="s">
        <v>44</v>
      </c>
      <c r="E29" s="22" t="s">
        <v>119</v>
      </c>
    </row>
    <row r="30" spans="1:16" ht="12.75">
      <c r="A30" s="12" t="s">
        <v>35</v>
      </c>
      <c r="B30" s="16" t="s">
        <v>27</v>
      </c>
      <c r="C30" s="16" t="s">
        <v>126</v>
      </c>
      <c r="D30" s="12" t="s">
        <v>37</v>
      </c>
      <c r="E30" s="17" t="s">
        <v>127</v>
      </c>
      <c r="F30" s="18" t="s">
        <v>99</v>
      </c>
      <c r="G30" s="19">
        <v>2</v>
      </c>
      <c r="H30" s="20"/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40</v>
      </c>
      <c r="E31" s="22" t="s">
        <v>128</v>
      </c>
    </row>
    <row r="32" spans="1:5" ht="12.75">
      <c r="A32" s="23" t="s">
        <v>42</v>
      </c>
      <c r="E32" s="24" t="s">
        <v>404</v>
      </c>
    </row>
    <row r="33" spans="1:5" ht="63.75">
      <c r="A33" t="s">
        <v>44</v>
      </c>
      <c r="E33" s="22" t="s">
        <v>130</v>
      </c>
    </row>
    <row r="34" spans="1:16" ht="25.5">
      <c r="A34" s="12" t="s">
        <v>35</v>
      </c>
      <c r="B34" s="16" t="s">
        <v>64</v>
      </c>
      <c r="C34" s="16" t="s">
        <v>131</v>
      </c>
      <c r="D34" s="12" t="s">
        <v>92</v>
      </c>
      <c r="E34" s="17" t="s">
        <v>132</v>
      </c>
      <c r="F34" s="18" t="s">
        <v>99</v>
      </c>
      <c r="G34" s="19">
        <v>6.7</v>
      </c>
      <c r="H34" s="20"/>
      <c r="I34" s="20">
        <f>ROUND(ROUND(H34,2)*ROUND(G34,3),2)</f>
        <v>0</v>
      </c>
      <c r="O34">
        <f>(I34*21)/100</f>
        <v>0</v>
      </c>
      <c r="P34" t="s">
        <v>13</v>
      </c>
    </row>
    <row r="35" spans="1:5" ht="25.5">
      <c r="A35" s="21" t="s">
        <v>40</v>
      </c>
      <c r="E35" s="22" t="s">
        <v>405</v>
      </c>
    </row>
    <row r="36" spans="1:5" ht="12.75">
      <c r="A36" s="23" t="s">
        <v>42</v>
      </c>
      <c r="E36" s="24" t="s">
        <v>406</v>
      </c>
    </row>
    <row r="37" spans="1:5" ht="63.75">
      <c r="A37" t="s">
        <v>44</v>
      </c>
      <c r="E37" s="22" t="s">
        <v>130</v>
      </c>
    </row>
    <row r="38" spans="1:16" ht="25.5">
      <c r="A38" s="12" t="s">
        <v>35</v>
      </c>
      <c r="B38" s="16" t="s">
        <v>68</v>
      </c>
      <c r="C38" s="16" t="s">
        <v>131</v>
      </c>
      <c r="D38" s="12" t="s">
        <v>98</v>
      </c>
      <c r="E38" s="17" t="s">
        <v>132</v>
      </c>
      <c r="F38" s="18" t="s">
        <v>99</v>
      </c>
      <c r="G38" s="19">
        <v>4.65</v>
      </c>
      <c r="H38" s="20"/>
      <c r="I38" s="20">
        <f>ROUND(ROUND(H38,2)*ROUND(G38,3),2)</f>
        <v>0</v>
      </c>
      <c r="O38">
        <f>(I38*21)/100</f>
        <v>0</v>
      </c>
      <c r="P38" t="s">
        <v>13</v>
      </c>
    </row>
    <row r="39" spans="1:5" ht="25.5">
      <c r="A39" s="21" t="s">
        <v>40</v>
      </c>
      <c r="E39" s="22" t="s">
        <v>135</v>
      </c>
    </row>
    <row r="40" spans="1:5" ht="12.75">
      <c r="A40" s="23" t="s">
        <v>42</v>
      </c>
      <c r="E40" s="24" t="s">
        <v>407</v>
      </c>
    </row>
    <row r="41" spans="1:5" ht="63.75">
      <c r="A41" t="s">
        <v>44</v>
      </c>
      <c r="E41" s="22" t="s">
        <v>130</v>
      </c>
    </row>
    <row r="42" spans="1:16" ht="12.75">
      <c r="A42" s="12" t="s">
        <v>35</v>
      </c>
      <c r="B42" s="16" t="s">
        <v>30</v>
      </c>
      <c r="C42" s="16" t="s">
        <v>137</v>
      </c>
      <c r="D42" s="12" t="s">
        <v>37</v>
      </c>
      <c r="E42" s="17" t="s">
        <v>138</v>
      </c>
      <c r="F42" s="18" t="s">
        <v>99</v>
      </c>
      <c r="G42" s="19">
        <v>8.71</v>
      </c>
      <c r="H42" s="20"/>
      <c r="I42" s="20">
        <f>ROUND(ROUND(H42,2)*ROUND(G42,3),2)</f>
        <v>0</v>
      </c>
      <c r="O42">
        <f>(I42*21)/100</f>
        <v>0</v>
      </c>
      <c r="P42" t="s">
        <v>13</v>
      </c>
    </row>
    <row r="43" spans="1:5" ht="25.5">
      <c r="A43" s="21" t="s">
        <v>40</v>
      </c>
      <c r="E43" s="22" t="s">
        <v>408</v>
      </c>
    </row>
    <row r="44" spans="1:5" ht="12.75">
      <c r="A44" s="23" t="s">
        <v>42</v>
      </c>
      <c r="E44" s="24" t="s">
        <v>409</v>
      </c>
    </row>
    <row r="45" spans="1:5" ht="63.75">
      <c r="A45" t="s">
        <v>44</v>
      </c>
      <c r="E45" s="22" t="s">
        <v>130</v>
      </c>
    </row>
    <row r="46" spans="1:16" ht="12.75">
      <c r="A46" s="12" t="s">
        <v>35</v>
      </c>
      <c r="B46" s="16" t="s">
        <v>32</v>
      </c>
      <c r="C46" s="16" t="s">
        <v>146</v>
      </c>
      <c r="D46" s="12" t="s">
        <v>37</v>
      </c>
      <c r="E46" s="17" t="s">
        <v>147</v>
      </c>
      <c r="F46" s="18" t="s">
        <v>148</v>
      </c>
      <c r="G46" s="19">
        <v>41</v>
      </c>
      <c r="H46" s="20"/>
      <c r="I46" s="20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1" t="s">
        <v>40</v>
      </c>
      <c r="E47" s="22" t="s">
        <v>37</v>
      </c>
    </row>
    <row r="48" spans="1:5" ht="12.75">
      <c r="A48" s="23" t="s">
        <v>42</v>
      </c>
      <c r="E48" s="24" t="s">
        <v>410</v>
      </c>
    </row>
    <row r="49" spans="1:5" ht="63.75">
      <c r="A49" t="s">
        <v>44</v>
      </c>
      <c r="E49" s="22" t="s">
        <v>130</v>
      </c>
    </row>
    <row r="50" spans="1:16" ht="12.75">
      <c r="A50" s="12" t="s">
        <v>35</v>
      </c>
      <c r="B50" s="16" t="s">
        <v>80</v>
      </c>
      <c r="C50" s="16" t="s">
        <v>151</v>
      </c>
      <c r="D50" s="12" t="s">
        <v>37</v>
      </c>
      <c r="E50" s="17" t="s">
        <v>152</v>
      </c>
      <c r="F50" s="18" t="s">
        <v>99</v>
      </c>
      <c r="G50" s="19">
        <v>32.16</v>
      </c>
      <c r="H50" s="20"/>
      <c r="I50" s="20">
        <f>ROUND(ROUND(H50,2)*ROUND(G50,3),2)</f>
        <v>0</v>
      </c>
      <c r="O50">
        <f>(I50*21)/100</f>
        <v>0</v>
      </c>
      <c r="P50" t="s">
        <v>13</v>
      </c>
    </row>
    <row r="51" spans="1:5" ht="12.75">
      <c r="A51" s="21" t="s">
        <v>40</v>
      </c>
      <c r="E51" s="22" t="s">
        <v>153</v>
      </c>
    </row>
    <row r="52" spans="1:5" ht="12.75">
      <c r="A52" s="23" t="s">
        <v>42</v>
      </c>
      <c r="E52" s="24" t="s">
        <v>411</v>
      </c>
    </row>
    <row r="53" spans="1:5" ht="63.75">
      <c r="A53" t="s">
        <v>44</v>
      </c>
      <c r="E53" s="22" t="s">
        <v>130</v>
      </c>
    </row>
    <row r="54" spans="1:16" ht="12.75">
      <c r="A54" s="12" t="s">
        <v>35</v>
      </c>
      <c r="B54" s="16" t="s">
        <v>85</v>
      </c>
      <c r="C54" s="16" t="s">
        <v>156</v>
      </c>
      <c r="D54" s="12" t="s">
        <v>37</v>
      </c>
      <c r="E54" s="17" t="s">
        <v>157</v>
      </c>
      <c r="F54" s="18" t="s">
        <v>148</v>
      </c>
      <c r="G54" s="19">
        <v>208.5</v>
      </c>
      <c r="H54" s="20"/>
      <c r="I54" s="20">
        <f>ROUND(ROUND(H54,2)*ROUND(G54,3),2)</f>
        <v>0</v>
      </c>
      <c r="O54">
        <f>(I54*21)/100</f>
        <v>0</v>
      </c>
      <c r="P54" t="s">
        <v>13</v>
      </c>
    </row>
    <row r="55" spans="1:5" ht="25.5">
      <c r="A55" s="21" t="s">
        <v>40</v>
      </c>
      <c r="E55" s="22" t="s">
        <v>158</v>
      </c>
    </row>
    <row r="56" spans="1:5" ht="38.25">
      <c r="A56" s="23" t="s">
        <v>42</v>
      </c>
      <c r="E56" s="24" t="s">
        <v>412</v>
      </c>
    </row>
    <row r="57" spans="1:5" ht="25.5">
      <c r="A57" t="s">
        <v>44</v>
      </c>
      <c r="E57" s="22" t="s">
        <v>160</v>
      </c>
    </row>
    <row r="58" spans="1:16" ht="12.75">
      <c r="A58" s="12" t="s">
        <v>35</v>
      </c>
      <c r="B58" s="16" t="s">
        <v>145</v>
      </c>
      <c r="C58" s="16" t="s">
        <v>162</v>
      </c>
      <c r="D58" s="12" t="s">
        <v>37</v>
      </c>
      <c r="E58" s="17" t="s">
        <v>163</v>
      </c>
      <c r="F58" s="18" t="s">
        <v>99</v>
      </c>
      <c r="G58" s="19">
        <v>70</v>
      </c>
      <c r="H58" s="20"/>
      <c r="I58" s="20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1" t="s">
        <v>40</v>
      </c>
      <c r="E59" s="22" t="s">
        <v>37</v>
      </c>
    </row>
    <row r="60" spans="1:5" ht="12.75">
      <c r="A60" s="23" t="s">
        <v>42</v>
      </c>
      <c r="E60" s="24" t="s">
        <v>413</v>
      </c>
    </row>
    <row r="61" spans="1:5" ht="369.75">
      <c r="A61" t="s">
        <v>44</v>
      </c>
      <c r="E61" s="22" t="s">
        <v>165</v>
      </c>
    </row>
    <row r="62" spans="1:16" ht="12.75">
      <c r="A62" s="12" t="s">
        <v>35</v>
      </c>
      <c r="B62" s="16" t="s">
        <v>150</v>
      </c>
      <c r="C62" s="16" t="s">
        <v>167</v>
      </c>
      <c r="D62" s="12" t="s">
        <v>37</v>
      </c>
      <c r="E62" s="17" t="s">
        <v>168</v>
      </c>
      <c r="F62" s="18" t="s">
        <v>99</v>
      </c>
      <c r="G62" s="19">
        <v>24.89</v>
      </c>
      <c r="H62" s="20"/>
      <c r="I62" s="20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1" t="s">
        <v>40</v>
      </c>
      <c r="E63" s="22" t="s">
        <v>169</v>
      </c>
    </row>
    <row r="64" spans="1:5" ht="38.25">
      <c r="A64" s="23" t="s">
        <v>42</v>
      </c>
      <c r="E64" s="24" t="s">
        <v>414</v>
      </c>
    </row>
    <row r="65" spans="1:5" ht="306">
      <c r="A65" t="s">
        <v>44</v>
      </c>
      <c r="E65" s="22" t="s">
        <v>171</v>
      </c>
    </row>
    <row r="66" spans="1:16" ht="12.75">
      <c r="A66" s="12" t="s">
        <v>35</v>
      </c>
      <c r="B66" s="16" t="s">
        <v>155</v>
      </c>
      <c r="C66" s="16" t="s">
        <v>173</v>
      </c>
      <c r="D66" s="12" t="s">
        <v>37</v>
      </c>
      <c r="E66" s="17" t="s">
        <v>174</v>
      </c>
      <c r="F66" s="18" t="s">
        <v>99</v>
      </c>
      <c r="G66" s="19">
        <v>15.41</v>
      </c>
      <c r="H66" s="20"/>
      <c r="I66" s="20">
        <f>ROUND(ROUND(H66,2)*ROUND(G66,3),2)</f>
        <v>0</v>
      </c>
      <c r="O66">
        <f>(I66*21)/100</f>
        <v>0</v>
      </c>
      <c r="P66" t="s">
        <v>13</v>
      </c>
    </row>
    <row r="67" spans="1:5" ht="51">
      <c r="A67" s="21" t="s">
        <v>40</v>
      </c>
      <c r="E67" s="22" t="s">
        <v>175</v>
      </c>
    </row>
    <row r="68" spans="1:5" ht="38.25">
      <c r="A68" s="23" t="s">
        <v>42</v>
      </c>
      <c r="E68" s="24" t="s">
        <v>415</v>
      </c>
    </row>
    <row r="69" spans="1:5" ht="267.75">
      <c r="A69" t="s">
        <v>44</v>
      </c>
      <c r="E69" s="22" t="s">
        <v>177</v>
      </c>
    </row>
    <row r="70" spans="1:16" ht="12.75">
      <c r="A70" s="12" t="s">
        <v>35</v>
      </c>
      <c r="B70" s="16" t="s">
        <v>161</v>
      </c>
      <c r="C70" s="16" t="s">
        <v>179</v>
      </c>
      <c r="D70" s="12" t="s">
        <v>37</v>
      </c>
      <c r="E70" s="17" t="s">
        <v>180</v>
      </c>
      <c r="F70" s="18" t="s">
        <v>99</v>
      </c>
      <c r="G70" s="19">
        <v>18.09</v>
      </c>
      <c r="H70" s="20"/>
      <c r="I70" s="20">
        <f>ROUND(ROUND(H70,2)*ROUND(G70,3),2)</f>
        <v>0</v>
      </c>
      <c r="O70">
        <f>(I70*21)/100</f>
        <v>0</v>
      </c>
      <c r="P70" t="s">
        <v>13</v>
      </c>
    </row>
    <row r="71" spans="1:5" ht="25.5">
      <c r="A71" s="21" t="s">
        <v>40</v>
      </c>
      <c r="E71" s="22" t="s">
        <v>181</v>
      </c>
    </row>
    <row r="72" spans="1:5" ht="25.5">
      <c r="A72" s="23" t="s">
        <v>42</v>
      </c>
      <c r="E72" s="24" t="s">
        <v>416</v>
      </c>
    </row>
    <row r="73" spans="1:5" ht="280.5">
      <c r="A73" t="s">
        <v>44</v>
      </c>
      <c r="E73" s="22" t="s">
        <v>183</v>
      </c>
    </row>
    <row r="74" spans="1:16" ht="12.75">
      <c r="A74" s="12" t="s">
        <v>35</v>
      </c>
      <c r="B74" s="16" t="s">
        <v>166</v>
      </c>
      <c r="C74" s="16" t="s">
        <v>185</v>
      </c>
      <c r="D74" s="12" t="s">
        <v>37</v>
      </c>
      <c r="E74" s="17" t="s">
        <v>186</v>
      </c>
      <c r="F74" s="18" t="s">
        <v>99</v>
      </c>
      <c r="G74" s="19">
        <v>9.48</v>
      </c>
      <c r="H74" s="20"/>
      <c r="I74" s="20">
        <f>ROUND(ROUND(H74,2)*ROUND(G74,3),2)</f>
        <v>0</v>
      </c>
      <c r="O74">
        <f>(I74*21)/100</f>
        <v>0</v>
      </c>
      <c r="P74" t="s">
        <v>13</v>
      </c>
    </row>
    <row r="75" spans="1:5" ht="25.5">
      <c r="A75" s="21" t="s">
        <v>40</v>
      </c>
      <c r="E75" s="65" t="s">
        <v>643</v>
      </c>
    </row>
    <row r="76" spans="1:5" ht="12.75">
      <c r="A76" s="23" t="s">
        <v>42</v>
      </c>
      <c r="E76" s="68" t="s">
        <v>417</v>
      </c>
    </row>
    <row r="77" spans="1:5" ht="242.25">
      <c r="A77" t="s">
        <v>44</v>
      </c>
      <c r="E77" s="65" t="s">
        <v>189</v>
      </c>
    </row>
    <row r="78" spans="1:16" ht="12.75">
      <c r="A78" s="12" t="s">
        <v>35</v>
      </c>
      <c r="B78" s="16" t="s">
        <v>172</v>
      </c>
      <c r="C78" s="16" t="s">
        <v>191</v>
      </c>
      <c r="D78" s="12" t="s">
        <v>37</v>
      </c>
      <c r="E78" s="17" t="s">
        <v>192</v>
      </c>
      <c r="F78" s="18" t="s">
        <v>111</v>
      </c>
      <c r="G78" s="19">
        <v>150</v>
      </c>
      <c r="H78" s="20"/>
      <c r="I78" s="20">
        <f>ROUND(ROUND(H78,2)*ROUND(G78,3),2)</f>
        <v>0</v>
      </c>
      <c r="O78">
        <f>(I78*21)/100</f>
        <v>0</v>
      </c>
      <c r="P78" t="s">
        <v>13</v>
      </c>
    </row>
    <row r="79" spans="1:5" ht="12.75">
      <c r="A79" s="21" t="s">
        <v>40</v>
      </c>
      <c r="E79" s="22" t="s">
        <v>37</v>
      </c>
    </row>
    <row r="80" spans="1:5" ht="12.75">
      <c r="A80" s="23" t="s">
        <v>42</v>
      </c>
      <c r="E80" s="24" t="s">
        <v>418</v>
      </c>
    </row>
    <row r="81" spans="1:5" ht="25.5">
      <c r="A81" t="s">
        <v>44</v>
      </c>
      <c r="E81" s="22" t="s">
        <v>194</v>
      </c>
    </row>
    <row r="82" spans="1:16" ht="12.75">
      <c r="A82" s="12" t="s">
        <v>35</v>
      </c>
      <c r="B82" s="16" t="s">
        <v>178</v>
      </c>
      <c r="C82" s="61" t="s">
        <v>640</v>
      </c>
      <c r="D82" s="62" t="s">
        <v>37</v>
      </c>
      <c r="E82" s="63" t="s">
        <v>196</v>
      </c>
      <c r="F82" s="18" t="s">
        <v>99</v>
      </c>
      <c r="G82" s="19">
        <v>9.6</v>
      </c>
      <c r="H82" s="20"/>
      <c r="I82" s="20">
        <f>ROUND(ROUND(H82,2)*ROUND(G82,3),2)</f>
        <v>0</v>
      </c>
      <c r="O82">
        <f>(I82*21)/100</f>
        <v>0</v>
      </c>
      <c r="P82" t="s">
        <v>13</v>
      </c>
    </row>
    <row r="83" spans="1:5" ht="12.75">
      <c r="A83" s="21" t="s">
        <v>40</v>
      </c>
      <c r="C83" s="64"/>
      <c r="D83" s="64"/>
      <c r="E83" s="65" t="s">
        <v>641</v>
      </c>
    </row>
    <row r="84" spans="1:5" ht="12.75">
      <c r="A84" s="23" t="s">
        <v>42</v>
      </c>
      <c r="E84" s="24" t="s">
        <v>419</v>
      </c>
    </row>
    <row r="85" spans="1:5" ht="38.25">
      <c r="A85" t="s">
        <v>44</v>
      </c>
      <c r="E85" s="22" t="s">
        <v>198</v>
      </c>
    </row>
    <row r="86" spans="1:16" ht="12.75">
      <c r="A86" s="12" t="s">
        <v>35</v>
      </c>
      <c r="B86" s="16" t="s">
        <v>184</v>
      </c>
      <c r="C86" s="16" t="s">
        <v>200</v>
      </c>
      <c r="D86" s="12" t="s">
        <v>37</v>
      </c>
      <c r="E86" s="17" t="s">
        <v>201</v>
      </c>
      <c r="F86" s="18" t="s">
        <v>111</v>
      </c>
      <c r="G86" s="19">
        <v>64</v>
      </c>
      <c r="H86" s="20"/>
      <c r="I86" s="20">
        <f>ROUND(ROUND(H86,2)*ROUND(G86,3),2)</f>
        <v>0</v>
      </c>
      <c r="O86">
        <f>(I86*21)/100</f>
        <v>0</v>
      </c>
      <c r="P86" t="s">
        <v>13</v>
      </c>
    </row>
    <row r="87" spans="1:5" ht="12.75">
      <c r="A87" s="21" t="s">
        <v>40</v>
      </c>
      <c r="E87" s="22" t="s">
        <v>37</v>
      </c>
    </row>
    <row r="88" spans="1:5" ht="12.75">
      <c r="A88" s="23" t="s">
        <v>42</v>
      </c>
      <c r="E88" s="24" t="s">
        <v>420</v>
      </c>
    </row>
    <row r="89" spans="1:5" ht="25.5">
      <c r="A89" t="s">
        <v>44</v>
      </c>
      <c r="E89" s="22" t="s">
        <v>203</v>
      </c>
    </row>
    <row r="90" spans="1:18" ht="12.75" customHeight="1">
      <c r="A90" s="5" t="s">
        <v>33</v>
      </c>
      <c r="B90" s="5"/>
      <c r="C90" s="26" t="s">
        <v>25</v>
      </c>
      <c r="D90" s="5"/>
      <c r="E90" s="14" t="s">
        <v>241</v>
      </c>
      <c r="F90" s="5"/>
      <c r="G90" s="5"/>
      <c r="H90" s="5"/>
      <c r="I90" s="27">
        <f>0+Q90</f>
        <v>0</v>
      </c>
      <c r="O90">
        <f>0+R90</f>
        <v>0</v>
      </c>
      <c r="Q90">
        <f>0+I91+I95+I99+I103+I107+I111+I115+I119+I123+I127+I131</f>
        <v>0</v>
      </c>
      <c r="R90">
        <f>0+O91+O95+O99+O103+O107+O111+O115+O119+O123+O127+O131</f>
        <v>0</v>
      </c>
    </row>
    <row r="91" spans="1:16" ht="12.75">
      <c r="A91" s="12" t="s">
        <v>35</v>
      </c>
      <c r="B91" s="16" t="s">
        <v>190</v>
      </c>
      <c r="C91" s="16" t="s">
        <v>243</v>
      </c>
      <c r="D91" s="12" t="s">
        <v>37</v>
      </c>
      <c r="E91" s="17" t="s">
        <v>244</v>
      </c>
      <c r="F91" s="18" t="s">
        <v>99</v>
      </c>
      <c r="G91" s="19">
        <v>5.85</v>
      </c>
      <c r="H91" s="20"/>
      <c r="I91" s="20">
        <f>ROUND(ROUND(H91,2)*ROUND(G91,3),2)</f>
        <v>0</v>
      </c>
      <c r="O91">
        <f>(I91*21)/100</f>
        <v>0</v>
      </c>
      <c r="P91" t="s">
        <v>13</v>
      </c>
    </row>
    <row r="92" spans="1:5" ht="12.75">
      <c r="A92" s="21" t="s">
        <v>40</v>
      </c>
      <c r="E92" s="22" t="s">
        <v>245</v>
      </c>
    </row>
    <row r="93" spans="1:5" ht="12.75">
      <c r="A93" s="23" t="s">
        <v>42</v>
      </c>
      <c r="E93" s="24" t="s">
        <v>421</v>
      </c>
    </row>
    <row r="94" spans="1:5" ht="127.5">
      <c r="A94" t="s">
        <v>44</v>
      </c>
      <c r="E94" s="22" t="s">
        <v>247</v>
      </c>
    </row>
    <row r="95" spans="1:16" ht="12.75">
      <c r="A95" s="12" t="s">
        <v>35</v>
      </c>
      <c r="B95" s="16" t="s">
        <v>195</v>
      </c>
      <c r="C95" s="16" t="s">
        <v>249</v>
      </c>
      <c r="D95" s="12" t="s">
        <v>37</v>
      </c>
      <c r="E95" s="17" t="s">
        <v>250</v>
      </c>
      <c r="F95" s="18" t="s">
        <v>99</v>
      </c>
      <c r="G95" s="19">
        <v>38.2</v>
      </c>
      <c r="H95" s="20"/>
      <c r="I95" s="20">
        <f>ROUND(ROUND(H95,2)*ROUND(G95,3),2)</f>
        <v>0</v>
      </c>
      <c r="O95">
        <f>(I95*21)/100</f>
        <v>0</v>
      </c>
      <c r="P95" t="s">
        <v>13</v>
      </c>
    </row>
    <row r="96" spans="1:5" ht="12.75">
      <c r="A96" s="21" t="s">
        <v>40</v>
      </c>
      <c r="E96" s="22" t="s">
        <v>37</v>
      </c>
    </row>
    <row r="97" spans="1:5" ht="38.25">
      <c r="A97" s="23" t="s">
        <v>42</v>
      </c>
      <c r="E97" s="24" t="s">
        <v>422</v>
      </c>
    </row>
    <row r="98" spans="1:5" ht="51">
      <c r="A98" t="s">
        <v>44</v>
      </c>
      <c r="E98" s="22" t="s">
        <v>252</v>
      </c>
    </row>
    <row r="99" spans="1:16" ht="12.75">
      <c r="A99" s="12" t="s">
        <v>35</v>
      </c>
      <c r="B99" s="16" t="s">
        <v>199</v>
      </c>
      <c r="C99" s="16" t="s">
        <v>254</v>
      </c>
      <c r="D99" s="12" t="s">
        <v>37</v>
      </c>
      <c r="E99" s="17" t="s">
        <v>255</v>
      </c>
      <c r="F99" s="18" t="s">
        <v>111</v>
      </c>
      <c r="G99" s="19">
        <v>180</v>
      </c>
      <c r="H99" s="20"/>
      <c r="I99" s="20">
        <f>ROUND(ROUND(H99,2)*ROUND(G99,3),2)</f>
        <v>0</v>
      </c>
      <c r="O99">
        <f>(I99*21)/100</f>
        <v>0</v>
      </c>
      <c r="P99" t="s">
        <v>13</v>
      </c>
    </row>
    <row r="100" spans="1:5" ht="12.75">
      <c r="A100" s="21" t="s">
        <v>40</v>
      </c>
      <c r="E100" s="22" t="s">
        <v>256</v>
      </c>
    </row>
    <row r="101" spans="1:5" ht="12.75">
      <c r="A101" s="23" t="s">
        <v>42</v>
      </c>
      <c r="E101" s="24" t="s">
        <v>423</v>
      </c>
    </row>
    <row r="102" spans="1:5" ht="51">
      <c r="A102" t="s">
        <v>44</v>
      </c>
      <c r="E102" s="22" t="s">
        <v>258</v>
      </c>
    </row>
    <row r="103" spans="1:16" ht="12.75">
      <c r="A103" s="12" t="s">
        <v>35</v>
      </c>
      <c r="B103" s="16" t="s">
        <v>205</v>
      </c>
      <c r="C103" s="16" t="s">
        <v>260</v>
      </c>
      <c r="D103" s="12" t="s">
        <v>37</v>
      </c>
      <c r="E103" s="17" t="s">
        <v>261</v>
      </c>
      <c r="F103" s="18" t="s">
        <v>111</v>
      </c>
      <c r="G103" s="19">
        <v>60</v>
      </c>
      <c r="H103" s="20"/>
      <c r="I103" s="20">
        <f>ROUND(ROUND(H103,2)*ROUND(G103,3),2)</f>
        <v>0</v>
      </c>
      <c r="O103">
        <f>(I103*21)/100</f>
        <v>0</v>
      </c>
      <c r="P103" t="s">
        <v>13</v>
      </c>
    </row>
    <row r="104" spans="1:5" ht="12.75">
      <c r="A104" s="21" t="s">
        <v>40</v>
      </c>
      <c r="E104" s="22" t="s">
        <v>424</v>
      </c>
    </row>
    <row r="105" spans="1:5" ht="12.75">
      <c r="A105" s="23" t="s">
        <v>42</v>
      </c>
      <c r="E105" s="24" t="s">
        <v>425</v>
      </c>
    </row>
    <row r="106" spans="1:5" ht="51">
      <c r="A106" t="s">
        <v>44</v>
      </c>
      <c r="E106" s="22" t="s">
        <v>258</v>
      </c>
    </row>
    <row r="107" spans="1:16" ht="25.5">
      <c r="A107" s="12" t="s">
        <v>35</v>
      </c>
      <c r="B107" s="16" t="s">
        <v>211</v>
      </c>
      <c r="C107" s="16" t="s">
        <v>265</v>
      </c>
      <c r="D107" s="12" t="s">
        <v>37</v>
      </c>
      <c r="E107" s="17" t="s">
        <v>266</v>
      </c>
      <c r="F107" s="18" t="s">
        <v>111</v>
      </c>
      <c r="G107" s="19">
        <v>100</v>
      </c>
      <c r="H107" s="20"/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1" t="s">
        <v>40</v>
      </c>
      <c r="E108" s="22" t="s">
        <v>37</v>
      </c>
    </row>
    <row r="109" spans="1:5" ht="12.75">
      <c r="A109" s="23" t="s">
        <v>42</v>
      </c>
      <c r="E109" s="24" t="s">
        <v>426</v>
      </c>
    </row>
    <row r="110" spans="1:5" ht="140.25">
      <c r="A110" t="s">
        <v>44</v>
      </c>
      <c r="E110" s="22" t="s">
        <v>267</v>
      </c>
    </row>
    <row r="111" spans="1:16" ht="12.75">
      <c r="A111" s="12" t="s">
        <v>35</v>
      </c>
      <c r="B111" s="16" t="s">
        <v>217</v>
      </c>
      <c r="C111" s="16" t="s">
        <v>269</v>
      </c>
      <c r="D111" s="12" t="s">
        <v>37</v>
      </c>
      <c r="E111" s="17" t="s">
        <v>270</v>
      </c>
      <c r="F111" s="18" t="s">
        <v>111</v>
      </c>
      <c r="G111" s="19">
        <v>80</v>
      </c>
      <c r="H111" s="20"/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12.75">
      <c r="A112" s="21" t="s">
        <v>40</v>
      </c>
      <c r="E112" s="22" t="s">
        <v>37</v>
      </c>
    </row>
    <row r="113" spans="1:5" ht="12.75">
      <c r="A113" s="23" t="s">
        <v>42</v>
      </c>
      <c r="E113" s="24" t="s">
        <v>427</v>
      </c>
    </row>
    <row r="114" spans="1:5" ht="140.25">
      <c r="A114" t="s">
        <v>44</v>
      </c>
      <c r="E114" s="22" t="s">
        <v>267</v>
      </c>
    </row>
    <row r="115" spans="1:16" ht="12.75">
      <c r="A115" s="12" t="s">
        <v>35</v>
      </c>
      <c r="B115" s="16" t="s">
        <v>222</v>
      </c>
      <c r="C115" s="16" t="s">
        <v>272</v>
      </c>
      <c r="D115" s="12" t="s">
        <v>37</v>
      </c>
      <c r="E115" s="17" t="s">
        <v>273</v>
      </c>
      <c r="F115" s="18" t="s">
        <v>111</v>
      </c>
      <c r="G115" s="19">
        <v>60</v>
      </c>
      <c r="H115" s="20"/>
      <c r="I115" s="20">
        <f>ROUND(ROUND(H115,2)*ROUND(G115,3),2)</f>
        <v>0</v>
      </c>
      <c r="O115">
        <f>(I115*21)/100</f>
        <v>0</v>
      </c>
      <c r="P115" t="s">
        <v>13</v>
      </c>
    </row>
    <row r="116" spans="1:5" ht="12.75">
      <c r="A116" s="21" t="s">
        <v>40</v>
      </c>
      <c r="E116" s="22" t="s">
        <v>37</v>
      </c>
    </row>
    <row r="117" spans="1:5" ht="12.75">
      <c r="A117" s="23" t="s">
        <v>42</v>
      </c>
      <c r="E117" s="24" t="s">
        <v>428</v>
      </c>
    </row>
    <row r="118" spans="1:5" ht="140.25">
      <c r="A118" t="s">
        <v>44</v>
      </c>
      <c r="E118" s="22" t="s">
        <v>274</v>
      </c>
    </row>
    <row r="119" spans="1:16" ht="12.75">
      <c r="A119" s="12" t="s">
        <v>35</v>
      </c>
      <c r="B119" s="16" t="s">
        <v>229</v>
      </c>
      <c r="C119" s="16" t="s">
        <v>276</v>
      </c>
      <c r="D119" s="12" t="s">
        <v>37</v>
      </c>
      <c r="E119" s="17" t="s">
        <v>277</v>
      </c>
      <c r="F119" s="18" t="s">
        <v>111</v>
      </c>
      <c r="G119" s="19">
        <v>76.6</v>
      </c>
      <c r="H119" s="20"/>
      <c r="I119" s="20">
        <f>ROUND(ROUND(H119,2)*ROUND(G119,3),2)</f>
        <v>0</v>
      </c>
      <c r="O119">
        <f>(I119*21)/100</f>
        <v>0</v>
      </c>
      <c r="P119" t="s">
        <v>13</v>
      </c>
    </row>
    <row r="120" spans="1:5" ht="25.5">
      <c r="A120" s="21" t="s">
        <v>40</v>
      </c>
      <c r="E120" s="22" t="s">
        <v>278</v>
      </c>
    </row>
    <row r="121" spans="1:5" ht="12.75">
      <c r="A121" s="23" t="s">
        <v>42</v>
      </c>
      <c r="E121" s="24" t="s">
        <v>429</v>
      </c>
    </row>
    <row r="122" spans="1:5" ht="165.75">
      <c r="A122" t="s">
        <v>44</v>
      </c>
      <c r="E122" s="22" t="s">
        <v>280</v>
      </c>
    </row>
    <row r="123" spans="1:16" ht="12.75">
      <c r="A123" s="12" t="s">
        <v>35</v>
      </c>
      <c r="B123" s="16" t="s">
        <v>235</v>
      </c>
      <c r="C123" s="16" t="s">
        <v>282</v>
      </c>
      <c r="D123" s="12" t="s">
        <v>37</v>
      </c>
      <c r="E123" s="17" t="s">
        <v>283</v>
      </c>
      <c r="F123" s="18" t="s">
        <v>111</v>
      </c>
      <c r="G123" s="19">
        <v>7.3</v>
      </c>
      <c r="H123" s="20"/>
      <c r="I123" s="20">
        <f>ROUND(ROUND(H123,2)*ROUND(G123,3),2)</f>
        <v>0</v>
      </c>
      <c r="O123">
        <f>(I123*21)/100</f>
        <v>0</v>
      </c>
      <c r="P123" t="s">
        <v>13</v>
      </c>
    </row>
    <row r="124" spans="1:5" ht="12.75">
      <c r="A124" s="21" t="s">
        <v>40</v>
      </c>
      <c r="E124" s="22" t="s">
        <v>284</v>
      </c>
    </row>
    <row r="125" spans="1:5" ht="12.75">
      <c r="A125" s="23" t="s">
        <v>42</v>
      </c>
      <c r="E125" s="24" t="s">
        <v>430</v>
      </c>
    </row>
    <row r="126" spans="1:5" ht="165.75">
      <c r="A126" t="s">
        <v>44</v>
      </c>
      <c r="E126" s="22" t="s">
        <v>280</v>
      </c>
    </row>
    <row r="127" spans="1:16" ht="25.5">
      <c r="A127" s="12" t="s">
        <v>35</v>
      </c>
      <c r="B127" s="16" t="s">
        <v>242</v>
      </c>
      <c r="C127" s="16" t="s">
        <v>287</v>
      </c>
      <c r="D127" s="12" t="s">
        <v>37</v>
      </c>
      <c r="E127" s="17" t="s">
        <v>288</v>
      </c>
      <c r="F127" s="18" t="s">
        <v>111</v>
      </c>
      <c r="G127" s="19">
        <v>12.8</v>
      </c>
      <c r="H127" s="20"/>
      <c r="I127" s="20">
        <f>ROUND(ROUND(H127,2)*ROUND(G127,3),2)</f>
        <v>0</v>
      </c>
      <c r="O127">
        <f>(I127*21)/100</f>
        <v>0</v>
      </c>
      <c r="P127" t="s">
        <v>13</v>
      </c>
    </row>
    <row r="128" spans="1:5" ht="25.5">
      <c r="A128" s="21" t="s">
        <v>40</v>
      </c>
      <c r="E128" s="22" t="s">
        <v>289</v>
      </c>
    </row>
    <row r="129" spans="1:5" ht="12.75">
      <c r="A129" s="23" t="s">
        <v>42</v>
      </c>
      <c r="E129" s="24" t="s">
        <v>431</v>
      </c>
    </row>
    <row r="130" spans="1:5" ht="165.75">
      <c r="A130" t="s">
        <v>44</v>
      </c>
      <c r="E130" s="22" t="s">
        <v>280</v>
      </c>
    </row>
    <row r="131" spans="1:16" ht="25.5">
      <c r="A131" s="12" t="s">
        <v>35</v>
      </c>
      <c r="B131" s="16" t="s">
        <v>248</v>
      </c>
      <c r="C131" s="16" t="s">
        <v>292</v>
      </c>
      <c r="D131" s="12" t="s">
        <v>37</v>
      </c>
      <c r="E131" s="17" t="s">
        <v>293</v>
      </c>
      <c r="F131" s="18" t="s">
        <v>111</v>
      </c>
      <c r="G131" s="19">
        <v>2.8</v>
      </c>
      <c r="H131" s="20"/>
      <c r="I131" s="20">
        <f>ROUND(ROUND(H131,2)*ROUND(G131,3),2)</f>
        <v>0</v>
      </c>
      <c r="O131">
        <f>(I131*21)/100</f>
        <v>0</v>
      </c>
      <c r="P131" t="s">
        <v>13</v>
      </c>
    </row>
    <row r="132" spans="1:5" ht="25.5">
      <c r="A132" s="21" t="s">
        <v>40</v>
      </c>
      <c r="E132" s="22" t="s">
        <v>294</v>
      </c>
    </row>
    <row r="133" spans="1:5" ht="12.75">
      <c r="A133" s="23" t="s">
        <v>42</v>
      </c>
      <c r="E133" s="24" t="s">
        <v>432</v>
      </c>
    </row>
    <row r="134" spans="1:5" ht="165.75">
      <c r="A134" t="s">
        <v>44</v>
      </c>
      <c r="E134" s="22" t="s">
        <v>280</v>
      </c>
    </row>
    <row r="135" spans="1:18" ht="12.75" customHeight="1">
      <c r="A135" s="5" t="s">
        <v>33</v>
      </c>
      <c r="B135" s="5"/>
      <c r="C135" s="26" t="s">
        <v>30</v>
      </c>
      <c r="D135" s="5"/>
      <c r="E135" s="14" t="s">
        <v>345</v>
      </c>
      <c r="F135" s="5"/>
      <c r="G135" s="5"/>
      <c r="H135" s="5"/>
      <c r="I135" s="27">
        <f>0+Q135</f>
        <v>0</v>
      </c>
      <c r="O135">
        <f>0+R135</f>
        <v>0</v>
      </c>
      <c r="Q135">
        <f>0+I136+I140+I144+I148+I152+I156</f>
        <v>0</v>
      </c>
      <c r="R135">
        <f>0+O136+O140+O144+O148+O152+O156</f>
        <v>0</v>
      </c>
    </row>
    <row r="136" spans="1:16" ht="12.75">
      <c r="A136" s="12" t="s">
        <v>35</v>
      </c>
      <c r="B136" s="16" t="s">
        <v>253</v>
      </c>
      <c r="C136" s="16" t="s">
        <v>347</v>
      </c>
      <c r="D136" s="12" t="s">
        <v>37</v>
      </c>
      <c r="E136" s="17" t="s">
        <v>348</v>
      </c>
      <c r="F136" s="18" t="s">
        <v>99</v>
      </c>
      <c r="G136" s="19">
        <v>1.8</v>
      </c>
      <c r="H136" s="20"/>
      <c r="I136" s="20">
        <f>ROUND(ROUND(H136,2)*ROUND(G136,3),2)</f>
        <v>0</v>
      </c>
      <c r="O136">
        <f>(I136*21)/100</f>
        <v>0</v>
      </c>
      <c r="P136" t="s">
        <v>13</v>
      </c>
    </row>
    <row r="137" spans="1:5" ht="12.75">
      <c r="A137" s="21" t="s">
        <v>40</v>
      </c>
      <c r="E137" s="22" t="s">
        <v>349</v>
      </c>
    </row>
    <row r="138" spans="1:5" ht="25.5">
      <c r="A138" s="23" t="s">
        <v>42</v>
      </c>
      <c r="E138" s="24" t="s">
        <v>433</v>
      </c>
    </row>
    <row r="139" spans="1:5" ht="51">
      <c r="A139" t="s">
        <v>44</v>
      </c>
      <c r="E139" s="22" t="s">
        <v>351</v>
      </c>
    </row>
    <row r="140" spans="1:16" ht="12.75">
      <c r="A140" s="12" t="s">
        <v>35</v>
      </c>
      <c r="B140" s="16" t="s">
        <v>259</v>
      </c>
      <c r="C140" s="16" t="s">
        <v>353</v>
      </c>
      <c r="D140" s="12" t="s">
        <v>37</v>
      </c>
      <c r="E140" s="17" t="s">
        <v>354</v>
      </c>
      <c r="F140" s="18" t="s">
        <v>148</v>
      </c>
      <c r="G140" s="19">
        <v>27.3</v>
      </c>
      <c r="H140" s="20"/>
      <c r="I140" s="20">
        <f>ROUND(ROUND(H140,2)*ROUND(G140,3),2)</f>
        <v>0</v>
      </c>
      <c r="O140">
        <f>(I140*21)/100</f>
        <v>0</v>
      </c>
      <c r="P140" t="s">
        <v>13</v>
      </c>
    </row>
    <row r="141" spans="1:5" ht="12.75">
      <c r="A141" s="21" t="s">
        <v>40</v>
      </c>
      <c r="E141" s="22" t="s">
        <v>355</v>
      </c>
    </row>
    <row r="142" spans="1:5" ht="12.75">
      <c r="A142" s="23" t="s">
        <v>42</v>
      </c>
      <c r="E142" s="24" t="s">
        <v>434</v>
      </c>
    </row>
    <row r="143" spans="1:5" ht="51">
      <c r="A143" t="s">
        <v>44</v>
      </c>
      <c r="E143" s="22" t="s">
        <v>357</v>
      </c>
    </row>
    <row r="144" spans="1:16" ht="12.75">
      <c r="A144" s="12" t="s">
        <v>35</v>
      </c>
      <c r="B144" s="16" t="s">
        <v>264</v>
      </c>
      <c r="C144" s="16" t="s">
        <v>359</v>
      </c>
      <c r="D144" s="12" t="s">
        <v>37</v>
      </c>
      <c r="E144" s="17" t="s">
        <v>360</v>
      </c>
      <c r="F144" s="18" t="s">
        <v>148</v>
      </c>
      <c r="G144" s="19">
        <v>97.7</v>
      </c>
      <c r="H144" s="20"/>
      <c r="I144" s="20">
        <f>ROUND(ROUND(H144,2)*ROUND(G144,3),2)</f>
        <v>0</v>
      </c>
      <c r="O144">
        <f>(I144*21)/100</f>
        <v>0</v>
      </c>
      <c r="P144" t="s">
        <v>13</v>
      </c>
    </row>
    <row r="145" spans="1:5" ht="12.75">
      <c r="A145" s="21" t="s">
        <v>40</v>
      </c>
      <c r="E145" s="22" t="s">
        <v>361</v>
      </c>
    </row>
    <row r="146" spans="1:5" ht="51">
      <c r="A146" s="23" t="s">
        <v>42</v>
      </c>
      <c r="E146" s="24" t="s">
        <v>435</v>
      </c>
    </row>
    <row r="147" spans="1:5" ht="51">
      <c r="A147" t="s">
        <v>44</v>
      </c>
      <c r="E147" s="22" t="s">
        <v>363</v>
      </c>
    </row>
    <row r="148" spans="1:16" ht="12.75">
      <c r="A148" s="12" t="s">
        <v>35</v>
      </c>
      <c r="B148" s="16" t="s">
        <v>268</v>
      </c>
      <c r="C148" s="16" t="s">
        <v>370</v>
      </c>
      <c r="D148" s="12" t="s">
        <v>37</v>
      </c>
      <c r="E148" s="17" t="s">
        <v>371</v>
      </c>
      <c r="F148" s="18" t="s">
        <v>148</v>
      </c>
      <c r="G148" s="19">
        <v>221.6</v>
      </c>
      <c r="H148" s="20"/>
      <c r="I148" s="20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1" t="s">
        <v>40</v>
      </c>
      <c r="E149" s="22" t="s">
        <v>372</v>
      </c>
    </row>
    <row r="150" spans="1:5" ht="12.75">
      <c r="A150" s="23" t="s">
        <v>42</v>
      </c>
      <c r="E150" s="24" t="s">
        <v>436</v>
      </c>
    </row>
    <row r="151" spans="1:5" ht="25.5">
      <c r="A151" t="s">
        <v>44</v>
      </c>
      <c r="E151" s="22" t="s">
        <v>374</v>
      </c>
    </row>
    <row r="152" spans="1:16" ht="12.75">
      <c r="A152" s="12" t="s">
        <v>35</v>
      </c>
      <c r="B152" s="16" t="s">
        <v>271</v>
      </c>
      <c r="C152" s="16" t="s">
        <v>376</v>
      </c>
      <c r="D152" s="12" t="s">
        <v>37</v>
      </c>
      <c r="E152" s="17" t="s">
        <v>377</v>
      </c>
      <c r="F152" s="18" t="s">
        <v>148</v>
      </c>
      <c r="G152" s="19">
        <v>110.8</v>
      </c>
      <c r="H152" s="20"/>
      <c r="I152" s="20">
        <f>ROUND(ROUND(H152,2)*ROUND(G152,3),2)</f>
        <v>0</v>
      </c>
      <c r="O152">
        <f>(I152*21)/100</f>
        <v>0</v>
      </c>
      <c r="P152" t="s">
        <v>13</v>
      </c>
    </row>
    <row r="153" spans="1:5" ht="12.75">
      <c r="A153" s="21" t="s">
        <v>40</v>
      </c>
      <c r="E153" s="22" t="s">
        <v>437</v>
      </c>
    </row>
    <row r="154" spans="1:5" ht="12.75">
      <c r="A154" s="23" t="s">
        <v>42</v>
      </c>
      <c r="E154" s="24" t="s">
        <v>438</v>
      </c>
    </row>
    <row r="155" spans="1:5" ht="25.5">
      <c r="A155" t="s">
        <v>44</v>
      </c>
      <c r="E155" s="22" t="s">
        <v>374</v>
      </c>
    </row>
    <row r="156" spans="1:16" ht="12.75">
      <c r="A156" s="12" t="s">
        <v>35</v>
      </c>
      <c r="B156" s="16" t="s">
        <v>275</v>
      </c>
      <c r="C156" s="16" t="s">
        <v>381</v>
      </c>
      <c r="D156" s="12" t="s">
        <v>37</v>
      </c>
      <c r="E156" s="17" t="s">
        <v>382</v>
      </c>
      <c r="F156" s="18" t="s">
        <v>148</v>
      </c>
      <c r="G156" s="19">
        <v>208.5</v>
      </c>
      <c r="H156" s="20"/>
      <c r="I156" s="20">
        <f>ROUND(ROUND(H156,2)*ROUND(G156,3),2)</f>
        <v>0</v>
      </c>
      <c r="O156">
        <f>(I156*21)/100</f>
        <v>0</v>
      </c>
      <c r="P156" t="s">
        <v>13</v>
      </c>
    </row>
    <row r="157" spans="1:5" ht="12.75">
      <c r="A157" s="21" t="s">
        <v>40</v>
      </c>
      <c r="E157" s="22" t="s">
        <v>383</v>
      </c>
    </row>
    <row r="158" spans="1:5" ht="38.25">
      <c r="A158" s="23" t="s">
        <v>42</v>
      </c>
      <c r="E158" s="24" t="s">
        <v>412</v>
      </c>
    </row>
    <row r="159" spans="1:5" ht="38.25">
      <c r="A159" t="s">
        <v>44</v>
      </c>
      <c r="E159" s="22" t="s">
        <v>385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5"/>
  <sheetViews>
    <sheetView tabSelected="1" workbookViewId="0" topLeftCell="A1">
      <pane ySplit="7" topLeftCell="A179" activePane="bottomLeft" state="frozen"/>
      <selection pane="bottomLeft" activeCell="G185" sqref="G18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0+O8+O25+O106+O115+O164+O181</f>
        <v>0</v>
      </c>
      <c r="P2" t="s">
        <v>12</v>
      </c>
    </row>
    <row r="3" spans="1:16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439</v>
      </c>
      <c r="I3" s="25">
        <f>0+I8+I25+I106+I115+I164+I181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5" t="s">
        <v>439</v>
      </c>
      <c r="D4" s="76"/>
      <c r="E4" s="10" t="s">
        <v>440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O5" t="s">
        <v>11</v>
      </c>
      <c r="P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2" t="s">
        <v>35</v>
      </c>
      <c r="B9" s="16" t="s">
        <v>19</v>
      </c>
      <c r="C9" s="16" t="s">
        <v>91</v>
      </c>
      <c r="D9" s="12" t="s">
        <v>92</v>
      </c>
      <c r="E9" s="17" t="s">
        <v>93</v>
      </c>
      <c r="F9" s="18" t="s">
        <v>94</v>
      </c>
      <c r="G9" s="19">
        <v>322.32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95</v>
      </c>
    </row>
    <row r="11" spans="1:5" ht="12.75">
      <c r="A11" s="23" t="s">
        <v>42</v>
      </c>
      <c r="E11" s="24" t="s">
        <v>441</v>
      </c>
    </row>
    <row r="12" spans="1:5" ht="25.5">
      <c r="A12" t="s">
        <v>44</v>
      </c>
      <c r="E12" s="22" t="s">
        <v>97</v>
      </c>
    </row>
    <row r="13" spans="1:16" ht="12.75">
      <c r="A13" s="12" t="s">
        <v>35</v>
      </c>
      <c r="B13" s="16" t="s">
        <v>13</v>
      </c>
      <c r="C13" s="16" t="s">
        <v>91</v>
      </c>
      <c r="D13" s="12" t="s">
        <v>98</v>
      </c>
      <c r="E13" s="17" t="s">
        <v>93</v>
      </c>
      <c r="F13" s="18" t="s">
        <v>99</v>
      </c>
      <c r="G13" s="19">
        <v>9.279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100</v>
      </c>
    </row>
    <row r="15" spans="1:5" ht="63.75">
      <c r="A15" s="23" t="s">
        <v>42</v>
      </c>
      <c r="E15" s="24" t="s">
        <v>442</v>
      </c>
    </row>
    <row r="16" spans="1:5" ht="25.5">
      <c r="A16" t="s">
        <v>44</v>
      </c>
      <c r="E16" s="22" t="s">
        <v>97</v>
      </c>
    </row>
    <row r="17" spans="1:16" ht="12.75">
      <c r="A17" s="12" t="s">
        <v>35</v>
      </c>
      <c r="B17" s="16" t="s">
        <v>12</v>
      </c>
      <c r="C17" s="16" t="s">
        <v>91</v>
      </c>
      <c r="D17" s="12" t="s">
        <v>102</v>
      </c>
      <c r="E17" s="17" t="s">
        <v>93</v>
      </c>
      <c r="F17" s="18" t="s">
        <v>99</v>
      </c>
      <c r="G17" s="19">
        <v>20.88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103</v>
      </c>
    </row>
    <row r="19" spans="1:5" ht="12.75">
      <c r="A19" s="23" t="s">
        <v>42</v>
      </c>
      <c r="E19" s="24" t="s">
        <v>443</v>
      </c>
    </row>
    <row r="20" spans="1:5" ht="25.5">
      <c r="A20" t="s">
        <v>44</v>
      </c>
      <c r="E20" s="22" t="s">
        <v>97</v>
      </c>
    </row>
    <row r="21" spans="1:16" ht="12.75">
      <c r="A21" s="12" t="s">
        <v>35</v>
      </c>
      <c r="B21" s="16" t="s">
        <v>23</v>
      </c>
      <c r="C21" s="61" t="s">
        <v>91</v>
      </c>
      <c r="D21" s="62" t="s">
        <v>105</v>
      </c>
      <c r="E21" s="63" t="s">
        <v>93</v>
      </c>
      <c r="F21" s="66" t="s">
        <v>99</v>
      </c>
      <c r="G21" s="67">
        <v>245.65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7" ht="12.75">
      <c r="A22" s="21" t="s">
        <v>40</v>
      </c>
      <c r="C22" s="64"/>
      <c r="D22" s="64"/>
      <c r="E22" s="65" t="s">
        <v>106</v>
      </c>
      <c r="F22" s="64"/>
      <c r="G22" s="64"/>
    </row>
    <row r="23" spans="1:7" ht="38.25">
      <c r="A23" s="23" t="s">
        <v>42</v>
      </c>
      <c r="C23" s="64"/>
      <c r="D23" s="64"/>
      <c r="E23" s="68" t="s">
        <v>642</v>
      </c>
      <c r="F23" s="64"/>
      <c r="G23" s="64"/>
    </row>
    <row r="24" spans="1:7" ht="25.5">
      <c r="A24" t="s">
        <v>44</v>
      </c>
      <c r="C24" s="64"/>
      <c r="D24" s="64"/>
      <c r="E24" s="65" t="s">
        <v>97</v>
      </c>
      <c r="F24" s="64"/>
      <c r="G24" s="64"/>
    </row>
    <row r="25" spans="1:18" ht="12.75" customHeight="1">
      <c r="A25" s="5" t="s">
        <v>33</v>
      </c>
      <c r="B25" s="5"/>
      <c r="C25" s="26" t="s">
        <v>19</v>
      </c>
      <c r="D25" s="5"/>
      <c r="E25" s="14" t="s">
        <v>108</v>
      </c>
      <c r="F25" s="5"/>
      <c r="G25" s="5"/>
      <c r="H25" s="5"/>
      <c r="I25" s="27">
        <f>0+Q25</f>
        <v>0</v>
      </c>
      <c r="O25">
        <f>0+R25</f>
        <v>0</v>
      </c>
      <c r="Q25">
        <f>0+I26+I30+I34+I38+I42+I46+I50+I54+I58+I62+I66+I70+I74+I78+I82+I86+I90+I94+I98+I102</f>
        <v>0</v>
      </c>
      <c r="R25">
        <f>0+O26+O30+O34+O38+O42+O46+O50+O54+O58+O62+O66+O70+O74+O78+O82+O86+O90+O94+O98+O102</f>
        <v>0</v>
      </c>
    </row>
    <row r="26" spans="1:16" ht="12.75">
      <c r="A26" s="12" t="s">
        <v>35</v>
      </c>
      <c r="B26" s="16" t="s">
        <v>25</v>
      </c>
      <c r="C26" s="16" t="s">
        <v>109</v>
      </c>
      <c r="D26" s="12" t="s">
        <v>37</v>
      </c>
      <c r="E26" s="17" t="s">
        <v>110</v>
      </c>
      <c r="F26" s="18" t="s">
        <v>111</v>
      </c>
      <c r="G26" s="19">
        <v>14.3</v>
      </c>
      <c r="H26" s="20"/>
      <c r="I26" s="20">
        <f>ROUND(ROUND(H26,2)*ROUND(G26,3),2)</f>
        <v>0</v>
      </c>
      <c r="O26">
        <f>(I26*21)/100</f>
        <v>0</v>
      </c>
      <c r="P26" t="s">
        <v>13</v>
      </c>
    </row>
    <row r="27" spans="1:5" ht="25.5">
      <c r="A27" s="21" t="s">
        <v>40</v>
      </c>
      <c r="E27" s="22" t="s">
        <v>444</v>
      </c>
    </row>
    <row r="28" spans="1:5" ht="12.75">
      <c r="A28" s="23" t="s">
        <v>42</v>
      </c>
      <c r="E28" s="24" t="s">
        <v>445</v>
      </c>
    </row>
    <row r="29" spans="1:5" ht="38.25">
      <c r="A29" t="s">
        <v>44</v>
      </c>
      <c r="E29" s="22" t="s">
        <v>114</v>
      </c>
    </row>
    <row r="30" spans="1:16" ht="12.75">
      <c r="A30" s="12" t="s">
        <v>35</v>
      </c>
      <c r="B30" s="16" t="s">
        <v>27</v>
      </c>
      <c r="C30" s="16" t="s">
        <v>115</v>
      </c>
      <c r="D30" s="12" t="s">
        <v>37</v>
      </c>
      <c r="E30" s="17" t="s">
        <v>116</v>
      </c>
      <c r="F30" s="18" t="s">
        <v>111</v>
      </c>
      <c r="G30" s="19">
        <v>139.2</v>
      </c>
      <c r="H30" s="20"/>
      <c r="I30" s="20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1" t="s">
        <v>40</v>
      </c>
      <c r="E31" s="22" t="s">
        <v>446</v>
      </c>
    </row>
    <row r="32" spans="1:5" ht="12.75">
      <c r="A32" s="23" t="s">
        <v>42</v>
      </c>
      <c r="E32" s="24" t="s">
        <v>447</v>
      </c>
    </row>
    <row r="33" spans="1:5" ht="12.75">
      <c r="A33" t="s">
        <v>44</v>
      </c>
      <c r="E33" s="22" t="s">
        <v>119</v>
      </c>
    </row>
    <row r="34" spans="1:16" ht="12.75">
      <c r="A34" s="12" t="s">
        <v>35</v>
      </c>
      <c r="B34" s="16" t="s">
        <v>64</v>
      </c>
      <c r="C34" s="16" t="s">
        <v>126</v>
      </c>
      <c r="D34" s="12" t="s">
        <v>37</v>
      </c>
      <c r="E34" s="17" t="s">
        <v>127</v>
      </c>
      <c r="F34" s="18" t="s">
        <v>99</v>
      </c>
      <c r="G34" s="19">
        <v>12.566</v>
      </c>
      <c r="H34" s="20"/>
      <c r="I34" s="20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1" t="s">
        <v>40</v>
      </c>
      <c r="E35" s="22" t="s">
        <v>128</v>
      </c>
    </row>
    <row r="36" spans="1:5" ht="12.75">
      <c r="A36" s="23" t="s">
        <v>42</v>
      </c>
      <c r="E36" s="24" t="s">
        <v>448</v>
      </c>
    </row>
    <row r="37" spans="1:5" ht="63.75">
      <c r="A37" t="s">
        <v>44</v>
      </c>
      <c r="E37" s="22" t="s">
        <v>130</v>
      </c>
    </row>
    <row r="38" spans="1:16" ht="12.75">
      <c r="A38" s="12" t="s">
        <v>35</v>
      </c>
      <c r="B38" s="16" t="s">
        <v>68</v>
      </c>
      <c r="C38" s="16" t="s">
        <v>449</v>
      </c>
      <c r="D38" s="12" t="s">
        <v>37</v>
      </c>
      <c r="E38" s="17" t="s">
        <v>450</v>
      </c>
      <c r="F38" s="18" t="s">
        <v>99</v>
      </c>
      <c r="G38" s="19">
        <v>6.3</v>
      </c>
      <c r="H38" s="20"/>
      <c r="I38" s="20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1" t="s">
        <v>40</v>
      </c>
      <c r="E39" s="22" t="s">
        <v>451</v>
      </c>
    </row>
    <row r="40" spans="1:5" ht="12.75">
      <c r="A40" s="23" t="s">
        <v>42</v>
      </c>
      <c r="E40" s="24" t="s">
        <v>452</v>
      </c>
    </row>
    <row r="41" spans="1:5" ht="63.75">
      <c r="A41" t="s">
        <v>44</v>
      </c>
      <c r="E41" s="22" t="s">
        <v>130</v>
      </c>
    </row>
    <row r="42" spans="1:16" ht="12.75">
      <c r="A42" s="12" t="s">
        <v>35</v>
      </c>
      <c r="B42" s="16" t="s">
        <v>30</v>
      </c>
      <c r="C42" s="16" t="s">
        <v>453</v>
      </c>
      <c r="D42" s="12" t="s">
        <v>37</v>
      </c>
      <c r="E42" s="17" t="s">
        <v>454</v>
      </c>
      <c r="F42" s="18" t="s">
        <v>99</v>
      </c>
      <c r="G42" s="19">
        <v>0.63</v>
      </c>
      <c r="H42" s="20"/>
      <c r="I42" s="20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1" t="s">
        <v>40</v>
      </c>
      <c r="E43" s="22" t="s">
        <v>455</v>
      </c>
    </row>
    <row r="44" spans="1:5" ht="12.75">
      <c r="A44" s="23" t="s">
        <v>42</v>
      </c>
      <c r="E44" s="24" t="s">
        <v>456</v>
      </c>
    </row>
    <row r="45" spans="1:5" ht="63.75">
      <c r="A45" t="s">
        <v>44</v>
      </c>
      <c r="E45" s="22" t="s">
        <v>130</v>
      </c>
    </row>
    <row r="46" spans="1:16" ht="25.5">
      <c r="A46" s="12" t="s">
        <v>35</v>
      </c>
      <c r="B46" s="16" t="s">
        <v>32</v>
      </c>
      <c r="C46" s="16" t="s">
        <v>131</v>
      </c>
      <c r="D46" s="12" t="s">
        <v>92</v>
      </c>
      <c r="E46" s="17" t="s">
        <v>132</v>
      </c>
      <c r="F46" s="18" t="s">
        <v>99</v>
      </c>
      <c r="G46" s="19">
        <v>63.19</v>
      </c>
      <c r="H46" s="20"/>
      <c r="I46" s="20">
        <f>ROUND(ROUND(H46,2)*ROUND(G46,3),2)</f>
        <v>0</v>
      </c>
      <c r="O46">
        <f>(I46*21)/100</f>
        <v>0</v>
      </c>
      <c r="P46" t="s">
        <v>13</v>
      </c>
    </row>
    <row r="47" spans="1:5" ht="38.25">
      <c r="A47" s="21" t="s">
        <v>40</v>
      </c>
      <c r="E47" s="22" t="s">
        <v>457</v>
      </c>
    </row>
    <row r="48" spans="1:5" ht="12.75">
      <c r="A48" s="23" t="s">
        <v>42</v>
      </c>
      <c r="E48" s="24" t="s">
        <v>458</v>
      </c>
    </row>
    <row r="49" spans="1:5" ht="63.75">
      <c r="A49" t="s">
        <v>44</v>
      </c>
      <c r="E49" s="22" t="s">
        <v>130</v>
      </c>
    </row>
    <row r="50" spans="1:16" ht="25.5">
      <c r="A50" s="12" t="s">
        <v>35</v>
      </c>
      <c r="B50" s="16" t="s">
        <v>80</v>
      </c>
      <c r="C50" s="16" t="s">
        <v>131</v>
      </c>
      <c r="D50" s="12" t="s">
        <v>98</v>
      </c>
      <c r="E50" s="17" t="s">
        <v>132</v>
      </c>
      <c r="F50" s="18" t="s">
        <v>99</v>
      </c>
      <c r="G50" s="19">
        <v>55.8</v>
      </c>
      <c r="H50" s="20"/>
      <c r="I50" s="20">
        <f>ROUND(ROUND(H50,2)*ROUND(G50,3),2)</f>
        <v>0</v>
      </c>
      <c r="O50">
        <f>(I50*21)/100</f>
        <v>0</v>
      </c>
      <c r="P50" t="s">
        <v>13</v>
      </c>
    </row>
    <row r="51" spans="1:5" ht="25.5">
      <c r="A51" s="21" t="s">
        <v>40</v>
      </c>
      <c r="E51" s="22" t="s">
        <v>135</v>
      </c>
    </row>
    <row r="52" spans="1:5" ht="12.75">
      <c r="A52" s="23" t="s">
        <v>42</v>
      </c>
      <c r="E52" s="24" t="s">
        <v>459</v>
      </c>
    </row>
    <row r="53" spans="1:5" ht="63.75">
      <c r="A53" t="s">
        <v>44</v>
      </c>
      <c r="E53" s="22" t="s">
        <v>130</v>
      </c>
    </row>
    <row r="54" spans="1:16" ht="12.75">
      <c r="A54" s="12" t="s">
        <v>35</v>
      </c>
      <c r="B54" s="16" t="s">
        <v>85</v>
      </c>
      <c r="C54" s="16" t="s">
        <v>137</v>
      </c>
      <c r="D54" s="12" t="s">
        <v>37</v>
      </c>
      <c r="E54" s="17" t="s">
        <v>138</v>
      </c>
      <c r="F54" s="18" t="s">
        <v>99</v>
      </c>
      <c r="G54" s="19">
        <v>43.251</v>
      </c>
      <c r="H54" s="20"/>
      <c r="I54" s="20">
        <f>ROUND(ROUND(H54,2)*ROUND(G54,3),2)</f>
        <v>0</v>
      </c>
      <c r="O54">
        <f>(I54*21)/100</f>
        <v>0</v>
      </c>
      <c r="P54" t="s">
        <v>13</v>
      </c>
    </row>
    <row r="55" spans="1:5" ht="25.5">
      <c r="A55" s="21" t="s">
        <v>40</v>
      </c>
      <c r="E55" s="22" t="s">
        <v>408</v>
      </c>
    </row>
    <row r="56" spans="1:5" ht="12.75">
      <c r="A56" s="23" t="s">
        <v>42</v>
      </c>
      <c r="E56" s="24" t="s">
        <v>460</v>
      </c>
    </row>
    <row r="57" spans="1:5" ht="63.75">
      <c r="A57" t="s">
        <v>44</v>
      </c>
      <c r="E57" s="22" t="s">
        <v>130</v>
      </c>
    </row>
    <row r="58" spans="1:16" ht="12.75">
      <c r="A58" s="12" t="s">
        <v>35</v>
      </c>
      <c r="B58" s="16" t="s">
        <v>145</v>
      </c>
      <c r="C58" s="16" t="s">
        <v>141</v>
      </c>
      <c r="D58" s="12" t="s">
        <v>37</v>
      </c>
      <c r="E58" s="17" t="s">
        <v>142</v>
      </c>
      <c r="F58" s="18" t="s">
        <v>99</v>
      </c>
      <c r="G58" s="19">
        <v>0.24</v>
      </c>
      <c r="H58" s="20"/>
      <c r="I58" s="20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1" t="s">
        <v>40</v>
      </c>
      <c r="E59" s="22" t="s">
        <v>143</v>
      </c>
    </row>
    <row r="60" spans="1:5" ht="12.75">
      <c r="A60" s="23" t="s">
        <v>42</v>
      </c>
      <c r="E60" s="24" t="s">
        <v>461</v>
      </c>
    </row>
    <row r="61" spans="1:5" ht="63.75">
      <c r="A61" t="s">
        <v>44</v>
      </c>
      <c r="E61" s="22" t="s">
        <v>130</v>
      </c>
    </row>
    <row r="62" spans="1:16" ht="12.75">
      <c r="A62" s="12" t="s">
        <v>35</v>
      </c>
      <c r="B62" s="16" t="s">
        <v>150</v>
      </c>
      <c r="C62" s="16" t="s">
        <v>146</v>
      </c>
      <c r="D62" s="12" t="s">
        <v>37</v>
      </c>
      <c r="E62" s="17" t="s">
        <v>147</v>
      </c>
      <c r="F62" s="18" t="s">
        <v>148</v>
      </c>
      <c r="G62" s="19">
        <v>286.6</v>
      </c>
      <c r="H62" s="20"/>
      <c r="I62" s="20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1" t="s">
        <v>40</v>
      </c>
      <c r="E63" s="22" t="s">
        <v>37</v>
      </c>
    </row>
    <row r="64" spans="1:5" ht="12.75">
      <c r="A64" s="23" t="s">
        <v>42</v>
      </c>
      <c r="E64" s="24" t="s">
        <v>462</v>
      </c>
    </row>
    <row r="65" spans="1:5" ht="63.75">
      <c r="A65" t="s">
        <v>44</v>
      </c>
      <c r="E65" s="22" t="s">
        <v>130</v>
      </c>
    </row>
    <row r="66" spans="1:16" ht="12.75">
      <c r="A66" s="12" t="s">
        <v>35</v>
      </c>
      <c r="B66" s="16" t="s">
        <v>155</v>
      </c>
      <c r="C66" s="16" t="s">
        <v>151</v>
      </c>
      <c r="D66" s="12" t="s">
        <v>37</v>
      </c>
      <c r="E66" s="17" t="s">
        <v>152</v>
      </c>
      <c r="F66" s="18" t="s">
        <v>99</v>
      </c>
      <c r="G66" s="19">
        <v>128.928</v>
      </c>
      <c r="H66" s="20"/>
      <c r="I66" s="20">
        <f>ROUND(ROUND(H66,2)*ROUND(G66,3),2)</f>
        <v>0</v>
      </c>
      <c r="O66">
        <f>(I66*21)/100</f>
        <v>0</v>
      </c>
      <c r="P66" t="s">
        <v>13</v>
      </c>
    </row>
    <row r="67" spans="1:5" ht="12.75">
      <c r="A67" s="21" t="s">
        <v>40</v>
      </c>
      <c r="E67" s="22" t="s">
        <v>153</v>
      </c>
    </row>
    <row r="68" spans="1:5" ht="12.75">
      <c r="A68" s="23" t="s">
        <v>42</v>
      </c>
      <c r="E68" s="24" t="s">
        <v>463</v>
      </c>
    </row>
    <row r="69" spans="1:5" ht="63.75">
      <c r="A69" t="s">
        <v>44</v>
      </c>
      <c r="E69" s="22" t="s">
        <v>130</v>
      </c>
    </row>
    <row r="70" spans="1:16" ht="12.75">
      <c r="A70" s="12" t="s">
        <v>35</v>
      </c>
      <c r="B70" s="16" t="s">
        <v>161</v>
      </c>
      <c r="C70" s="16" t="s">
        <v>156</v>
      </c>
      <c r="D70" s="12" t="s">
        <v>37</v>
      </c>
      <c r="E70" s="17" t="s">
        <v>157</v>
      </c>
      <c r="F70" s="18" t="s">
        <v>148</v>
      </c>
      <c r="G70" s="19">
        <v>693.1</v>
      </c>
      <c r="H70" s="20"/>
      <c r="I70" s="20">
        <f>ROUND(ROUND(H70,2)*ROUND(G70,3),2)</f>
        <v>0</v>
      </c>
      <c r="O70">
        <f>(I70*21)/100</f>
        <v>0</v>
      </c>
      <c r="P70" t="s">
        <v>13</v>
      </c>
    </row>
    <row r="71" spans="1:5" ht="25.5">
      <c r="A71" s="21" t="s">
        <v>40</v>
      </c>
      <c r="E71" s="22" t="s">
        <v>158</v>
      </c>
    </row>
    <row r="72" spans="1:5" ht="76.5">
      <c r="A72" s="23" t="s">
        <v>42</v>
      </c>
      <c r="E72" s="24" t="s">
        <v>464</v>
      </c>
    </row>
    <row r="73" spans="1:5" ht="25.5">
      <c r="A73" t="s">
        <v>44</v>
      </c>
      <c r="E73" s="22" t="s">
        <v>160</v>
      </c>
    </row>
    <row r="74" spans="1:16" ht="12.75">
      <c r="A74" s="12" t="s">
        <v>35</v>
      </c>
      <c r="B74" s="16" t="s">
        <v>166</v>
      </c>
      <c r="C74" s="16" t="s">
        <v>162</v>
      </c>
      <c r="D74" s="12" t="s">
        <v>37</v>
      </c>
      <c r="E74" s="17" t="s">
        <v>163</v>
      </c>
      <c r="F74" s="18" t="s">
        <v>99</v>
      </c>
      <c r="G74" s="19">
        <v>194.08</v>
      </c>
      <c r="H74" s="20"/>
      <c r="I74" s="20">
        <f>ROUND(ROUND(H74,2)*ROUND(G74,3),2)</f>
        <v>0</v>
      </c>
      <c r="O74">
        <f>(I74*21)/100</f>
        <v>0</v>
      </c>
      <c r="P74" t="s">
        <v>13</v>
      </c>
    </row>
    <row r="75" spans="1:5" ht="12.75">
      <c r="A75" s="21" t="s">
        <v>40</v>
      </c>
      <c r="E75" s="22" t="s">
        <v>37</v>
      </c>
    </row>
    <row r="76" spans="1:5" ht="38.25">
      <c r="A76" s="23" t="s">
        <v>42</v>
      </c>
      <c r="E76" s="24" t="s">
        <v>465</v>
      </c>
    </row>
    <row r="77" spans="1:5" ht="369.75">
      <c r="A77" t="s">
        <v>44</v>
      </c>
      <c r="E77" s="22" t="s">
        <v>165</v>
      </c>
    </row>
    <row r="78" spans="1:16" ht="12.75">
      <c r="A78" s="12" t="s">
        <v>35</v>
      </c>
      <c r="B78" s="16" t="s">
        <v>172</v>
      </c>
      <c r="C78" s="16" t="s">
        <v>167</v>
      </c>
      <c r="D78" s="12" t="s">
        <v>37</v>
      </c>
      <c r="E78" s="17" t="s">
        <v>168</v>
      </c>
      <c r="F78" s="18" t="s">
        <v>99</v>
      </c>
      <c r="G78" s="19">
        <v>111.391</v>
      </c>
      <c r="H78" s="20"/>
      <c r="I78" s="20">
        <f>ROUND(ROUND(H78,2)*ROUND(G78,3),2)</f>
        <v>0</v>
      </c>
      <c r="O78">
        <f>(I78*21)/100</f>
        <v>0</v>
      </c>
      <c r="P78" t="s">
        <v>13</v>
      </c>
    </row>
    <row r="79" spans="1:5" ht="12.75">
      <c r="A79" s="21" t="s">
        <v>40</v>
      </c>
      <c r="E79" s="22" t="s">
        <v>169</v>
      </c>
    </row>
    <row r="80" spans="1:5" ht="38.25">
      <c r="A80" s="23" t="s">
        <v>42</v>
      </c>
      <c r="E80" s="24" t="s">
        <v>466</v>
      </c>
    </row>
    <row r="81" spans="1:5" ht="306">
      <c r="A81" t="s">
        <v>44</v>
      </c>
      <c r="E81" s="22" t="s">
        <v>171</v>
      </c>
    </row>
    <row r="82" spans="1:16" ht="12.75">
      <c r="A82" s="12" t="s">
        <v>35</v>
      </c>
      <c r="B82" s="16" t="s">
        <v>178</v>
      </c>
      <c r="C82" s="16" t="s">
        <v>173</v>
      </c>
      <c r="D82" s="12" t="s">
        <v>37</v>
      </c>
      <c r="E82" s="17" t="s">
        <v>174</v>
      </c>
      <c r="F82" s="18" t="s">
        <v>99</v>
      </c>
      <c r="G82" s="19">
        <v>106.441</v>
      </c>
      <c r="H82" s="20"/>
      <c r="I82" s="20">
        <f>ROUND(ROUND(H82,2)*ROUND(G82,3),2)</f>
        <v>0</v>
      </c>
      <c r="O82">
        <f>(I82*21)/100</f>
        <v>0</v>
      </c>
      <c r="P82" t="s">
        <v>13</v>
      </c>
    </row>
    <row r="83" spans="1:5" ht="51">
      <c r="A83" s="21" t="s">
        <v>40</v>
      </c>
      <c r="E83" s="22" t="s">
        <v>175</v>
      </c>
    </row>
    <row r="84" spans="1:5" ht="38.25">
      <c r="A84" s="23" t="s">
        <v>42</v>
      </c>
      <c r="E84" s="24" t="s">
        <v>467</v>
      </c>
    </row>
    <row r="85" spans="1:5" ht="267.75">
      <c r="A85" t="s">
        <v>44</v>
      </c>
      <c r="E85" s="22" t="s">
        <v>177</v>
      </c>
    </row>
    <row r="86" spans="1:16" ht="12.75">
      <c r="A86" s="12" t="s">
        <v>35</v>
      </c>
      <c r="B86" s="16" t="s">
        <v>184</v>
      </c>
      <c r="C86" s="16" t="s">
        <v>179</v>
      </c>
      <c r="D86" s="12" t="s">
        <v>37</v>
      </c>
      <c r="E86" s="17" t="s">
        <v>180</v>
      </c>
      <c r="F86" s="18" t="s">
        <v>99</v>
      </c>
      <c r="G86" s="19">
        <v>41.239</v>
      </c>
      <c r="H86" s="20"/>
      <c r="I86" s="20">
        <f>ROUND(ROUND(H86,2)*ROUND(G86,3),2)</f>
        <v>0</v>
      </c>
      <c r="O86">
        <f>(I86*21)/100</f>
        <v>0</v>
      </c>
      <c r="P86" t="s">
        <v>13</v>
      </c>
    </row>
    <row r="87" spans="1:5" ht="25.5">
      <c r="A87" s="21" t="s">
        <v>40</v>
      </c>
      <c r="E87" s="22" t="s">
        <v>181</v>
      </c>
    </row>
    <row r="88" spans="1:5" ht="63.75">
      <c r="A88" s="23" t="s">
        <v>42</v>
      </c>
      <c r="E88" s="24" t="s">
        <v>468</v>
      </c>
    </row>
    <row r="89" spans="1:5" ht="280.5">
      <c r="A89" t="s">
        <v>44</v>
      </c>
      <c r="E89" s="22" t="s">
        <v>183</v>
      </c>
    </row>
    <row r="90" spans="1:16" ht="12.75">
      <c r="A90" s="12" t="s">
        <v>35</v>
      </c>
      <c r="B90" s="16" t="s">
        <v>190</v>
      </c>
      <c r="C90" s="16" t="s">
        <v>185</v>
      </c>
      <c r="D90" s="12" t="s">
        <v>37</v>
      </c>
      <c r="E90" s="17" t="s">
        <v>186</v>
      </c>
      <c r="F90" s="18" t="s">
        <v>99</v>
      </c>
      <c r="G90" s="19">
        <v>4.95</v>
      </c>
      <c r="H90" s="20"/>
      <c r="I90" s="20">
        <f>ROUND(ROUND(H90,2)*ROUND(G90,3),2)</f>
        <v>0</v>
      </c>
      <c r="O90">
        <f>(I90*21)/100</f>
        <v>0</v>
      </c>
      <c r="P90" t="s">
        <v>13</v>
      </c>
    </row>
    <row r="91" spans="1:5" ht="25.5">
      <c r="A91" s="21" t="s">
        <v>40</v>
      </c>
      <c r="E91" s="22" t="s">
        <v>469</v>
      </c>
    </row>
    <row r="92" spans="1:5" ht="12.75">
      <c r="A92" s="23" t="s">
        <v>42</v>
      </c>
      <c r="E92" s="24" t="s">
        <v>470</v>
      </c>
    </row>
    <row r="93" spans="1:5" ht="242.25">
      <c r="A93" t="s">
        <v>44</v>
      </c>
      <c r="E93" s="22" t="s">
        <v>189</v>
      </c>
    </row>
    <row r="94" spans="1:16" ht="12.75">
      <c r="A94" s="12" t="s">
        <v>35</v>
      </c>
      <c r="B94" s="16" t="s">
        <v>195</v>
      </c>
      <c r="C94" s="16" t="s">
        <v>191</v>
      </c>
      <c r="D94" s="12" t="s">
        <v>37</v>
      </c>
      <c r="E94" s="17" t="s">
        <v>192</v>
      </c>
      <c r="F94" s="18" t="s">
        <v>111</v>
      </c>
      <c r="G94" s="19">
        <v>1035.5</v>
      </c>
      <c r="H94" s="20"/>
      <c r="I94" s="20">
        <f>ROUND(ROUND(H94,2)*ROUND(G94,3),2)</f>
        <v>0</v>
      </c>
      <c r="O94">
        <f>(I94*21)/100</f>
        <v>0</v>
      </c>
      <c r="P94" t="s">
        <v>13</v>
      </c>
    </row>
    <row r="95" spans="1:5" ht="12.75">
      <c r="A95" s="21" t="s">
        <v>40</v>
      </c>
      <c r="E95" s="22" t="s">
        <v>37</v>
      </c>
    </row>
    <row r="96" spans="1:5" ht="12.75">
      <c r="A96" s="23" t="s">
        <v>42</v>
      </c>
      <c r="E96" s="24" t="s">
        <v>471</v>
      </c>
    </row>
    <row r="97" spans="1:5" ht="25.5">
      <c r="A97" t="s">
        <v>44</v>
      </c>
      <c r="E97" s="22" t="s">
        <v>194</v>
      </c>
    </row>
    <row r="98" spans="1:16" ht="12.75">
      <c r="A98" s="12" t="s">
        <v>35</v>
      </c>
      <c r="B98" s="16" t="s">
        <v>199</v>
      </c>
      <c r="C98" s="61" t="s">
        <v>640</v>
      </c>
      <c r="D98" s="62" t="s">
        <v>37</v>
      </c>
      <c r="E98" s="63" t="s">
        <v>196</v>
      </c>
      <c r="F98" s="18" t="s">
        <v>99</v>
      </c>
      <c r="G98" s="19">
        <v>4.95</v>
      </c>
      <c r="H98" s="20"/>
      <c r="I98" s="20">
        <f>ROUND(ROUND(H98,2)*ROUND(G98,3),2)</f>
        <v>0</v>
      </c>
      <c r="O98">
        <f>(I98*21)/100</f>
        <v>0</v>
      </c>
      <c r="P98" t="s">
        <v>13</v>
      </c>
    </row>
    <row r="99" spans="1:5" ht="12.75">
      <c r="A99" s="21" t="s">
        <v>40</v>
      </c>
      <c r="C99" s="64"/>
      <c r="D99" s="64"/>
      <c r="E99" s="65" t="s">
        <v>641</v>
      </c>
    </row>
    <row r="100" spans="1:5" ht="12.75">
      <c r="A100" s="23" t="s">
        <v>42</v>
      </c>
      <c r="E100" s="24" t="s">
        <v>470</v>
      </c>
    </row>
    <row r="101" spans="1:5" ht="38.25">
      <c r="A101" t="s">
        <v>44</v>
      </c>
      <c r="E101" s="22" t="s">
        <v>198</v>
      </c>
    </row>
    <row r="102" spans="1:16" ht="12.75">
      <c r="A102" s="12" t="s">
        <v>35</v>
      </c>
      <c r="B102" s="16" t="s">
        <v>205</v>
      </c>
      <c r="C102" s="16" t="s">
        <v>200</v>
      </c>
      <c r="D102" s="12" t="s">
        <v>37</v>
      </c>
      <c r="E102" s="17" t="s">
        <v>201</v>
      </c>
      <c r="F102" s="18" t="s">
        <v>111</v>
      </c>
      <c r="G102" s="19">
        <v>33</v>
      </c>
      <c r="H102" s="20"/>
      <c r="I102" s="20">
        <f>ROUND(ROUND(H102,2)*ROUND(G102,3),2)</f>
        <v>0</v>
      </c>
      <c r="O102">
        <f>(I102*21)/100</f>
        <v>0</v>
      </c>
      <c r="P102" t="s">
        <v>13</v>
      </c>
    </row>
    <row r="103" spans="1:5" ht="12.75">
      <c r="A103" s="21" t="s">
        <v>40</v>
      </c>
      <c r="E103" s="22" t="s">
        <v>37</v>
      </c>
    </row>
    <row r="104" spans="1:5" ht="12.75">
      <c r="A104" s="23" t="s">
        <v>42</v>
      </c>
      <c r="E104" s="24" t="s">
        <v>472</v>
      </c>
    </row>
    <row r="105" spans="1:5" ht="25.5">
      <c r="A105" t="s">
        <v>44</v>
      </c>
      <c r="E105" s="22" t="s">
        <v>203</v>
      </c>
    </row>
    <row r="106" spans="1:18" ht="12.75" customHeight="1">
      <c r="A106" s="5" t="s">
        <v>33</v>
      </c>
      <c r="B106" s="5"/>
      <c r="C106" s="26" t="s">
        <v>23</v>
      </c>
      <c r="D106" s="5"/>
      <c r="E106" s="14" t="s">
        <v>228</v>
      </c>
      <c r="F106" s="5"/>
      <c r="G106" s="5"/>
      <c r="H106" s="5"/>
      <c r="I106" s="27">
        <f>0+Q106</f>
        <v>0</v>
      </c>
      <c r="O106">
        <f>0+R106</f>
        <v>0</v>
      </c>
      <c r="Q106">
        <f>0+I107+I111</f>
        <v>0</v>
      </c>
      <c r="R106">
        <f>0+O107+O111</f>
        <v>0</v>
      </c>
    </row>
    <row r="107" spans="1:16" ht="12.75">
      <c r="A107" s="12" t="s">
        <v>35</v>
      </c>
      <c r="B107" s="16" t="s">
        <v>211</v>
      </c>
      <c r="C107" s="16" t="s">
        <v>230</v>
      </c>
      <c r="D107" s="12" t="s">
        <v>37</v>
      </c>
      <c r="E107" s="17" t="s">
        <v>231</v>
      </c>
      <c r="F107" s="18" t="s">
        <v>99</v>
      </c>
      <c r="G107" s="19">
        <v>10.2</v>
      </c>
      <c r="H107" s="20"/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1" t="s">
        <v>40</v>
      </c>
      <c r="E108" s="22" t="s">
        <v>232</v>
      </c>
    </row>
    <row r="109" spans="1:5" ht="12.75">
      <c r="A109" s="23" t="s">
        <v>42</v>
      </c>
      <c r="E109" s="24" t="s">
        <v>473</v>
      </c>
    </row>
    <row r="110" spans="1:5" ht="369.75">
      <c r="A110" t="s">
        <v>44</v>
      </c>
      <c r="E110" s="22" t="s">
        <v>234</v>
      </c>
    </row>
    <row r="111" spans="1:16" ht="12.75">
      <c r="A111" s="12" t="s">
        <v>35</v>
      </c>
      <c r="B111" s="16" t="s">
        <v>217</v>
      </c>
      <c r="C111" s="16" t="s">
        <v>236</v>
      </c>
      <c r="D111" s="12" t="s">
        <v>37</v>
      </c>
      <c r="E111" s="17" t="s">
        <v>237</v>
      </c>
      <c r="F111" s="18" t="s">
        <v>99</v>
      </c>
      <c r="G111" s="19">
        <v>8.81</v>
      </c>
      <c r="H111" s="20"/>
      <c r="I111" s="20">
        <f>ROUND(ROUND(H111,2)*ROUND(G111,3),2)</f>
        <v>0</v>
      </c>
      <c r="O111">
        <f>(I111*21)/100</f>
        <v>0</v>
      </c>
      <c r="P111" t="s">
        <v>13</v>
      </c>
    </row>
    <row r="112" spans="1:5" ht="25.5">
      <c r="A112" s="21" t="s">
        <v>40</v>
      </c>
      <c r="E112" s="22" t="s">
        <v>238</v>
      </c>
    </row>
    <row r="113" spans="1:5" ht="12.75">
      <c r="A113" s="23" t="s">
        <v>42</v>
      </c>
      <c r="E113" s="24" t="s">
        <v>474</v>
      </c>
    </row>
    <row r="114" spans="1:5" ht="102">
      <c r="A114" t="s">
        <v>44</v>
      </c>
      <c r="E114" s="22" t="s">
        <v>240</v>
      </c>
    </row>
    <row r="115" spans="1:18" ht="12.75" customHeight="1">
      <c r="A115" s="5" t="s">
        <v>33</v>
      </c>
      <c r="B115" s="5"/>
      <c r="C115" s="26" t="s">
        <v>25</v>
      </c>
      <c r="D115" s="5"/>
      <c r="E115" s="14" t="s">
        <v>241</v>
      </c>
      <c r="F115" s="5"/>
      <c r="G115" s="5"/>
      <c r="H115" s="5"/>
      <c r="I115" s="27">
        <f>0+Q115</f>
        <v>0</v>
      </c>
      <c r="O115">
        <f>0+R115</f>
        <v>0</v>
      </c>
      <c r="Q115">
        <f>0+I116+I120+I124+I128+I132+I136+I140+I144+I148+I152+I156+I160</f>
        <v>0</v>
      </c>
      <c r="R115">
        <f>0+O116+O120+O124+O128+O132+O136+O140+O144+O148+O152+O156+O160</f>
        <v>0</v>
      </c>
    </row>
    <row r="116" spans="1:16" ht="12.75">
      <c r="A116" s="12" t="s">
        <v>35</v>
      </c>
      <c r="B116" s="16" t="s">
        <v>222</v>
      </c>
      <c r="C116" s="16" t="s">
        <v>243</v>
      </c>
      <c r="D116" s="12" t="s">
        <v>37</v>
      </c>
      <c r="E116" s="17" t="s">
        <v>244</v>
      </c>
      <c r="F116" s="18" t="s">
        <v>99</v>
      </c>
      <c r="G116" s="19">
        <v>67.354</v>
      </c>
      <c r="H116" s="20"/>
      <c r="I116" s="20">
        <f>ROUND(ROUND(H116,2)*ROUND(G116,3),2)</f>
        <v>0</v>
      </c>
      <c r="O116">
        <f>(I116*21)/100</f>
        <v>0</v>
      </c>
      <c r="P116" t="s">
        <v>13</v>
      </c>
    </row>
    <row r="117" spans="1:5" ht="12.75">
      <c r="A117" s="21" t="s">
        <v>40</v>
      </c>
      <c r="E117" s="22" t="s">
        <v>245</v>
      </c>
    </row>
    <row r="118" spans="1:5" ht="51">
      <c r="A118" s="23" t="s">
        <v>42</v>
      </c>
      <c r="E118" s="24" t="s">
        <v>475</v>
      </c>
    </row>
    <row r="119" spans="1:5" ht="127.5">
      <c r="A119" t="s">
        <v>44</v>
      </c>
      <c r="E119" s="22" t="s">
        <v>247</v>
      </c>
    </row>
    <row r="120" spans="1:16" ht="12.75">
      <c r="A120" s="12" t="s">
        <v>35</v>
      </c>
      <c r="B120" s="16" t="s">
        <v>229</v>
      </c>
      <c r="C120" s="16" t="s">
        <v>249</v>
      </c>
      <c r="D120" s="12" t="s">
        <v>37</v>
      </c>
      <c r="E120" s="17" t="s">
        <v>250</v>
      </c>
      <c r="F120" s="18" t="s">
        <v>99</v>
      </c>
      <c r="G120" s="19">
        <v>245.994</v>
      </c>
      <c r="H120" s="20"/>
      <c r="I120" s="20">
        <f>ROUND(ROUND(H120,2)*ROUND(G120,3),2)</f>
        <v>0</v>
      </c>
      <c r="O120">
        <f>(I120*21)/100</f>
        <v>0</v>
      </c>
      <c r="P120" t="s">
        <v>13</v>
      </c>
    </row>
    <row r="121" spans="1:5" ht="12.75">
      <c r="A121" s="21" t="s">
        <v>40</v>
      </c>
      <c r="E121" s="22" t="s">
        <v>37</v>
      </c>
    </row>
    <row r="122" spans="1:5" ht="63.75">
      <c r="A122" s="23" t="s">
        <v>42</v>
      </c>
      <c r="E122" s="24" t="s">
        <v>476</v>
      </c>
    </row>
    <row r="123" spans="1:5" ht="51">
      <c r="A123" t="s">
        <v>44</v>
      </c>
      <c r="E123" s="22" t="s">
        <v>252</v>
      </c>
    </row>
    <row r="124" spans="1:16" ht="12.75">
      <c r="A124" s="12" t="s">
        <v>35</v>
      </c>
      <c r="B124" s="16" t="s">
        <v>235</v>
      </c>
      <c r="C124" s="16" t="s">
        <v>254</v>
      </c>
      <c r="D124" s="12" t="s">
        <v>37</v>
      </c>
      <c r="E124" s="17" t="s">
        <v>255</v>
      </c>
      <c r="F124" s="18" t="s">
        <v>111</v>
      </c>
      <c r="G124" s="19">
        <v>1119.4</v>
      </c>
      <c r="H124" s="20"/>
      <c r="I124" s="20">
        <f>ROUND(ROUND(H124,2)*ROUND(G124,3),2)</f>
        <v>0</v>
      </c>
      <c r="O124">
        <f>(I124*21)/100</f>
        <v>0</v>
      </c>
      <c r="P124" t="s">
        <v>13</v>
      </c>
    </row>
    <row r="125" spans="1:5" ht="12.75">
      <c r="A125" s="21" t="s">
        <v>40</v>
      </c>
      <c r="E125" s="22" t="s">
        <v>256</v>
      </c>
    </row>
    <row r="126" spans="1:5" ht="12.75">
      <c r="A126" s="23" t="s">
        <v>42</v>
      </c>
      <c r="E126" s="24" t="s">
        <v>477</v>
      </c>
    </row>
    <row r="127" spans="1:5" ht="51">
      <c r="A127" t="s">
        <v>44</v>
      </c>
      <c r="E127" s="22" t="s">
        <v>258</v>
      </c>
    </row>
    <row r="128" spans="1:16" ht="12.75">
      <c r="A128" s="12" t="s">
        <v>35</v>
      </c>
      <c r="B128" s="16" t="s">
        <v>242</v>
      </c>
      <c r="C128" s="16" t="s">
        <v>260</v>
      </c>
      <c r="D128" s="12" t="s">
        <v>37</v>
      </c>
      <c r="E128" s="17" t="s">
        <v>261</v>
      </c>
      <c r="F128" s="18" t="s">
        <v>111</v>
      </c>
      <c r="G128" s="19">
        <v>504.6</v>
      </c>
      <c r="H128" s="20"/>
      <c r="I128" s="20">
        <f>ROUND(ROUND(H128,2)*ROUND(G128,3),2)</f>
        <v>0</v>
      </c>
      <c r="O128">
        <f>(I128*21)/100</f>
        <v>0</v>
      </c>
      <c r="P128" t="s">
        <v>13</v>
      </c>
    </row>
    <row r="129" spans="1:5" ht="12.75">
      <c r="A129" s="21" t="s">
        <v>40</v>
      </c>
      <c r="E129" s="22" t="s">
        <v>262</v>
      </c>
    </row>
    <row r="130" spans="1:5" ht="12.75">
      <c r="A130" s="23" t="s">
        <v>42</v>
      </c>
      <c r="E130" s="24" t="s">
        <v>478</v>
      </c>
    </row>
    <row r="131" spans="1:5" ht="51">
      <c r="A131" t="s">
        <v>44</v>
      </c>
      <c r="E131" s="22" t="s">
        <v>258</v>
      </c>
    </row>
    <row r="132" spans="1:16" ht="25.5">
      <c r="A132" s="12" t="s">
        <v>35</v>
      </c>
      <c r="B132" s="16" t="s">
        <v>248</v>
      </c>
      <c r="C132" s="16" t="s">
        <v>265</v>
      </c>
      <c r="D132" s="12" t="s">
        <v>37</v>
      </c>
      <c r="E132" s="17" t="s">
        <v>266</v>
      </c>
      <c r="F132" s="18" t="s">
        <v>111</v>
      </c>
      <c r="G132" s="19">
        <v>635</v>
      </c>
      <c r="H132" s="20"/>
      <c r="I132" s="20">
        <f>ROUND(ROUND(H132,2)*ROUND(G132,3),2)</f>
        <v>0</v>
      </c>
      <c r="O132">
        <f>(I132*21)/100</f>
        <v>0</v>
      </c>
      <c r="P132" t="s">
        <v>13</v>
      </c>
    </row>
    <row r="133" spans="1:5" ht="12.75">
      <c r="A133" s="21" t="s">
        <v>40</v>
      </c>
      <c r="E133" s="22" t="s">
        <v>37</v>
      </c>
    </row>
    <row r="134" spans="1:5" ht="12.75">
      <c r="A134" s="23" t="s">
        <v>42</v>
      </c>
      <c r="E134" s="24" t="s">
        <v>479</v>
      </c>
    </row>
    <row r="135" spans="1:5" ht="140.25">
      <c r="A135" t="s">
        <v>44</v>
      </c>
      <c r="E135" s="22" t="s">
        <v>267</v>
      </c>
    </row>
    <row r="136" spans="1:16" ht="12.75">
      <c r="A136" s="12" t="s">
        <v>35</v>
      </c>
      <c r="B136" s="16" t="s">
        <v>253</v>
      </c>
      <c r="C136" s="16" t="s">
        <v>269</v>
      </c>
      <c r="D136" s="12" t="s">
        <v>37</v>
      </c>
      <c r="E136" s="17" t="s">
        <v>270</v>
      </c>
      <c r="F136" s="18" t="s">
        <v>111</v>
      </c>
      <c r="G136" s="19">
        <v>584.8</v>
      </c>
      <c r="H136" s="20"/>
      <c r="I136" s="20">
        <f>ROUND(ROUND(H136,2)*ROUND(G136,3),2)</f>
        <v>0</v>
      </c>
      <c r="O136">
        <f>(I136*21)/100</f>
        <v>0</v>
      </c>
      <c r="P136" t="s">
        <v>13</v>
      </c>
    </row>
    <row r="137" spans="1:5" ht="12.75">
      <c r="A137" s="21" t="s">
        <v>40</v>
      </c>
      <c r="E137" s="22" t="s">
        <v>37</v>
      </c>
    </row>
    <row r="138" spans="1:5" ht="12.75">
      <c r="A138" s="23" t="s">
        <v>42</v>
      </c>
      <c r="E138" s="24" t="s">
        <v>480</v>
      </c>
    </row>
    <row r="139" spans="1:5" ht="140.25">
      <c r="A139" t="s">
        <v>44</v>
      </c>
      <c r="E139" s="22" t="s">
        <v>267</v>
      </c>
    </row>
    <row r="140" spans="1:16" ht="12.75">
      <c r="A140" s="12" t="s">
        <v>35</v>
      </c>
      <c r="B140" s="16" t="s">
        <v>259</v>
      </c>
      <c r="C140" s="16" t="s">
        <v>272</v>
      </c>
      <c r="D140" s="12" t="s">
        <v>37</v>
      </c>
      <c r="E140" s="17" t="s">
        <v>273</v>
      </c>
      <c r="F140" s="18" t="s">
        <v>111</v>
      </c>
      <c r="G140" s="19">
        <v>534.6</v>
      </c>
      <c r="H140" s="20"/>
      <c r="I140" s="20">
        <f>ROUND(ROUND(H140,2)*ROUND(G140,3),2)</f>
        <v>0</v>
      </c>
      <c r="O140">
        <f>(I140*21)/100</f>
        <v>0</v>
      </c>
      <c r="P140" t="s">
        <v>13</v>
      </c>
    </row>
    <row r="141" spans="1:5" ht="12.75">
      <c r="A141" s="21" t="s">
        <v>40</v>
      </c>
      <c r="E141" s="22" t="s">
        <v>37</v>
      </c>
    </row>
    <row r="142" spans="1:5" ht="12.75">
      <c r="A142" s="23" t="s">
        <v>42</v>
      </c>
      <c r="E142" s="24" t="s">
        <v>481</v>
      </c>
    </row>
    <row r="143" spans="1:5" ht="140.25">
      <c r="A143" t="s">
        <v>44</v>
      </c>
      <c r="E143" s="22" t="s">
        <v>274</v>
      </c>
    </row>
    <row r="144" spans="1:16" ht="12.75">
      <c r="A144" s="12" t="s">
        <v>35</v>
      </c>
      <c r="B144" s="16" t="s">
        <v>264</v>
      </c>
      <c r="C144" s="16" t="s">
        <v>276</v>
      </c>
      <c r="D144" s="12" t="s">
        <v>37</v>
      </c>
      <c r="E144" s="17" t="s">
        <v>277</v>
      </c>
      <c r="F144" s="18" t="s">
        <v>111</v>
      </c>
      <c r="G144" s="19">
        <v>443.1</v>
      </c>
      <c r="H144" s="20"/>
      <c r="I144" s="20">
        <f>ROUND(ROUND(H144,2)*ROUND(G144,3),2)</f>
        <v>0</v>
      </c>
      <c r="O144">
        <f>(I144*21)/100</f>
        <v>0</v>
      </c>
      <c r="P144" t="s">
        <v>13</v>
      </c>
    </row>
    <row r="145" spans="1:5" ht="25.5">
      <c r="A145" s="21" t="s">
        <v>40</v>
      </c>
      <c r="E145" s="22" t="s">
        <v>278</v>
      </c>
    </row>
    <row r="146" spans="1:5" ht="12.75">
      <c r="A146" s="23" t="s">
        <v>42</v>
      </c>
      <c r="E146" s="24" t="s">
        <v>482</v>
      </c>
    </row>
    <row r="147" spans="1:5" ht="165.75">
      <c r="A147" t="s">
        <v>44</v>
      </c>
      <c r="E147" s="22" t="s">
        <v>280</v>
      </c>
    </row>
    <row r="148" spans="1:16" ht="12.75">
      <c r="A148" s="12" t="s">
        <v>35</v>
      </c>
      <c r="B148" s="16" t="s">
        <v>268</v>
      </c>
      <c r="C148" s="16" t="s">
        <v>282</v>
      </c>
      <c r="D148" s="12" t="s">
        <v>37</v>
      </c>
      <c r="E148" s="17" t="s">
        <v>283</v>
      </c>
      <c r="F148" s="18" t="s">
        <v>111</v>
      </c>
      <c r="G148" s="19">
        <v>32</v>
      </c>
      <c r="H148" s="20"/>
      <c r="I148" s="20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1" t="s">
        <v>40</v>
      </c>
      <c r="E149" s="22" t="s">
        <v>284</v>
      </c>
    </row>
    <row r="150" spans="1:5" ht="12.75">
      <c r="A150" s="23" t="s">
        <v>42</v>
      </c>
      <c r="E150" s="24" t="s">
        <v>483</v>
      </c>
    </row>
    <row r="151" spans="1:5" ht="165.75">
      <c r="A151" t="s">
        <v>44</v>
      </c>
      <c r="E151" s="22" t="s">
        <v>280</v>
      </c>
    </row>
    <row r="152" spans="1:16" ht="12.75">
      <c r="A152" s="12" t="s">
        <v>35</v>
      </c>
      <c r="B152" s="16" t="s">
        <v>271</v>
      </c>
      <c r="C152" s="16" t="s">
        <v>484</v>
      </c>
      <c r="D152" s="12" t="s">
        <v>37</v>
      </c>
      <c r="E152" s="17" t="s">
        <v>485</v>
      </c>
      <c r="F152" s="18" t="s">
        <v>111</v>
      </c>
      <c r="G152" s="19">
        <v>7.6</v>
      </c>
      <c r="H152" s="20"/>
      <c r="I152" s="20">
        <f>ROUND(ROUND(H152,2)*ROUND(G152,3),2)</f>
        <v>0</v>
      </c>
      <c r="O152">
        <f>(I152*21)/100</f>
        <v>0</v>
      </c>
      <c r="P152" t="s">
        <v>13</v>
      </c>
    </row>
    <row r="153" spans="1:5" ht="25.5">
      <c r="A153" s="21" t="s">
        <v>40</v>
      </c>
      <c r="E153" s="22" t="s">
        <v>486</v>
      </c>
    </row>
    <row r="154" spans="1:5" ht="12.75">
      <c r="A154" s="23" t="s">
        <v>42</v>
      </c>
      <c r="E154" s="24" t="s">
        <v>487</v>
      </c>
    </row>
    <row r="155" spans="1:5" ht="165.75">
      <c r="A155" t="s">
        <v>44</v>
      </c>
      <c r="E155" s="22" t="s">
        <v>280</v>
      </c>
    </row>
    <row r="156" spans="1:16" ht="25.5">
      <c r="A156" s="12" t="s">
        <v>35</v>
      </c>
      <c r="B156" s="16" t="s">
        <v>275</v>
      </c>
      <c r="C156" s="16" t="s">
        <v>287</v>
      </c>
      <c r="D156" s="12" t="s">
        <v>37</v>
      </c>
      <c r="E156" s="17" t="s">
        <v>288</v>
      </c>
      <c r="F156" s="18" t="s">
        <v>111</v>
      </c>
      <c r="G156" s="19">
        <v>40.4</v>
      </c>
      <c r="H156" s="20"/>
      <c r="I156" s="20">
        <f>ROUND(ROUND(H156,2)*ROUND(G156,3),2)</f>
        <v>0</v>
      </c>
      <c r="O156">
        <f>(I156*21)/100</f>
        <v>0</v>
      </c>
      <c r="P156" t="s">
        <v>13</v>
      </c>
    </row>
    <row r="157" spans="1:5" ht="25.5">
      <c r="A157" s="21" t="s">
        <v>40</v>
      </c>
      <c r="E157" s="22" t="s">
        <v>289</v>
      </c>
    </row>
    <row r="158" spans="1:5" ht="12.75">
      <c r="A158" s="23" t="s">
        <v>42</v>
      </c>
      <c r="E158" s="24" t="s">
        <v>488</v>
      </c>
    </row>
    <row r="159" spans="1:5" ht="165.75">
      <c r="A159" t="s">
        <v>44</v>
      </c>
      <c r="E159" s="22" t="s">
        <v>280</v>
      </c>
    </row>
    <row r="160" spans="1:16" ht="25.5">
      <c r="A160" s="12" t="s">
        <v>35</v>
      </c>
      <c r="B160" s="16" t="s">
        <v>281</v>
      </c>
      <c r="C160" s="16" t="s">
        <v>292</v>
      </c>
      <c r="D160" s="12" t="s">
        <v>37</v>
      </c>
      <c r="E160" s="17" t="s">
        <v>293</v>
      </c>
      <c r="F160" s="18" t="s">
        <v>111</v>
      </c>
      <c r="G160" s="19">
        <v>6.4</v>
      </c>
      <c r="H160" s="20"/>
      <c r="I160" s="20">
        <f>ROUND(ROUND(H160,2)*ROUND(G160,3),2)</f>
        <v>0</v>
      </c>
      <c r="O160">
        <f>(I160*21)/100</f>
        <v>0</v>
      </c>
      <c r="P160" t="s">
        <v>13</v>
      </c>
    </row>
    <row r="161" spans="1:5" ht="25.5">
      <c r="A161" s="21" t="s">
        <v>40</v>
      </c>
      <c r="E161" s="22" t="s">
        <v>294</v>
      </c>
    </row>
    <row r="162" spans="1:5" ht="12.75">
      <c r="A162" s="23" t="s">
        <v>42</v>
      </c>
      <c r="E162" s="24" t="s">
        <v>489</v>
      </c>
    </row>
    <row r="163" spans="1:5" ht="165.75">
      <c r="A163" t="s">
        <v>44</v>
      </c>
      <c r="E163" s="22" t="s">
        <v>280</v>
      </c>
    </row>
    <row r="164" spans="1:18" ht="12.75" customHeight="1">
      <c r="A164" s="5" t="s">
        <v>33</v>
      </c>
      <c r="B164" s="5"/>
      <c r="C164" s="26" t="s">
        <v>68</v>
      </c>
      <c r="D164" s="5"/>
      <c r="E164" s="14" t="s">
        <v>296</v>
      </c>
      <c r="F164" s="5"/>
      <c r="G164" s="5"/>
      <c r="H164" s="5"/>
      <c r="I164" s="27">
        <f>0+Q164</f>
        <v>0</v>
      </c>
      <c r="O164">
        <f>0+R164</f>
        <v>0</v>
      </c>
      <c r="Q164">
        <f>0+I165+I169+I173+I177</f>
        <v>0</v>
      </c>
      <c r="R164">
        <f>0+O165+O169+O173+O177</f>
        <v>0</v>
      </c>
    </row>
    <row r="165" spans="1:16" ht="12.75">
      <c r="A165" s="12" t="s">
        <v>35</v>
      </c>
      <c r="B165" s="16" t="s">
        <v>286</v>
      </c>
      <c r="C165" s="16" t="s">
        <v>304</v>
      </c>
      <c r="D165" s="12" t="s">
        <v>37</v>
      </c>
      <c r="E165" s="17" t="s">
        <v>305</v>
      </c>
      <c r="F165" s="18" t="s">
        <v>148</v>
      </c>
      <c r="G165" s="19">
        <v>2.6</v>
      </c>
      <c r="H165" s="20"/>
      <c r="I165" s="20">
        <f>ROUND(ROUND(H165,2)*ROUND(G165,3),2)</f>
        <v>0</v>
      </c>
      <c r="O165">
        <f>(I165*21)/100</f>
        <v>0</v>
      </c>
      <c r="P165" t="s">
        <v>13</v>
      </c>
    </row>
    <row r="166" spans="1:5" ht="25.5">
      <c r="A166" s="21" t="s">
        <v>40</v>
      </c>
      <c r="E166" s="22" t="s">
        <v>490</v>
      </c>
    </row>
    <row r="167" spans="1:5" ht="25.5">
      <c r="A167" s="23" t="s">
        <v>42</v>
      </c>
      <c r="E167" s="24" t="s">
        <v>491</v>
      </c>
    </row>
    <row r="168" spans="1:5" ht="255">
      <c r="A168" t="s">
        <v>44</v>
      </c>
      <c r="E168" s="22" t="s">
        <v>308</v>
      </c>
    </row>
    <row r="169" spans="1:16" ht="12.75">
      <c r="A169" s="12" t="s">
        <v>35</v>
      </c>
      <c r="B169" s="16" t="s">
        <v>291</v>
      </c>
      <c r="C169" s="16" t="s">
        <v>324</v>
      </c>
      <c r="D169" s="12" t="s">
        <v>37</v>
      </c>
      <c r="E169" s="17" t="s">
        <v>325</v>
      </c>
      <c r="F169" s="18" t="s">
        <v>122</v>
      </c>
      <c r="G169" s="19">
        <v>2</v>
      </c>
      <c r="H169" s="20"/>
      <c r="I169" s="20">
        <f>ROUND(ROUND(H169,2)*ROUND(G169,3),2)</f>
        <v>0</v>
      </c>
      <c r="O169">
        <f>(I169*21)/100</f>
        <v>0</v>
      </c>
      <c r="P169" t="s">
        <v>13</v>
      </c>
    </row>
    <row r="170" spans="1:5" ht="12.75">
      <c r="A170" s="21" t="s">
        <v>40</v>
      </c>
      <c r="E170" s="22" t="s">
        <v>492</v>
      </c>
    </row>
    <row r="171" spans="1:5" ht="12.75">
      <c r="A171" s="23" t="s">
        <v>42</v>
      </c>
      <c r="E171" s="24" t="s">
        <v>322</v>
      </c>
    </row>
    <row r="172" spans="1:5" ht="76.5">
      <c r="A172" t="s">
        <v>44</v>
      </c>
      <c r="E172" s="22" t="s">
        <v>327</v>
      </c>
    </row>
    <row r="173" spans="1:16" ht="12.75">
      <c r="A173" s="12" t="s">
        <v>35</v>
      </c>
      <c r="B173" s="16" t="s">
        <v>297</v>
      </c>
      <c r="C173" s="16" t="s">
        <v>334</v>
      </c>
      <c r="D173" s="12" t="s">
        <v>37</v>
      </c>
      <c r="E173" s="17" t="s">
        <v>335</v>
      </c>
      <c r="F173" s="18" t="s">
        <v>122</v>
      </c>
      <c r="G173" s="19">
        <v>4</v>
      </c>
      <c r="H173" s="20"/>
      <c r="I173" s="20">
        <f>ROUND(ROUND(H173,2)*ROUND(G173,3),2)</f>
        <v>0</v>
      </c>
      <c r="O173">
        <f>(I173*21)/100</f>
        <v>0</v>
      </c>
      <c r="P173" t="s">
        <v>13</v>
      </c>
    </row>
    <row r="174" spans="1:5" ht="25.5">
      <c r="A174" s="21" t="s">
        <v>40</v>
      </c>
      <c r="E174" s="22" t="s">
        <v>493</v>
      </c>
    </row>
    <row r="175" spans="1:5" ht="12.75">
      <c r="A175" s="23" t="s">
        <v>42</v>
      </c>
      <c r="E175" s="24" t="s">
        <v>494</v>
      </c>
    </row>
    <row r="176" spans="1:5" ht="25.5">
      <c r="A176" t="s">
        <v>44</v>
      </c>
      <c r="E176" s="22" t="s">
        <v>338</v>
      </c>
    </row>
    <row r="177" spans="1:16" ht="12.75">
      <c r="A177" s="12" t="s">
        <v>35</v>
      </c>
      <c r="B177" s="16" t="s">
        <v>303</v>
      </c>
      <c r="C177" s="16" t="s">
        <v>340</v>
      </c>
      <c r="D177" s="12" t="s">
        <v>37</v>
      </c>
      <c r="E177" s="17" t="s">
        <v>341</v>
      </c>
      <c r="F177" s="18" t="s">
        <v>122</v>
      </c>
      <c r="G177" s="19">
        <v>6</v>
      </c>
      <c r="H177" s="20"/>
      <c r="I177" s="20">
        <f>ROUND(ROUND(H177,2)*ROUND(G177,3),2)</f>
        <v>0</v>
      </c>
      <c r="O177">
        <f>(I177*21)/100</f>
        <v>0</v>
      </c>
      <c r="P177" t="s">
        <v>13</v>
      </c>
    </row>
    <row r="178" spans="1:5" ht="12.75">
      <c r="A178" s="21" t="s">
        <v>40</v>
      </c>
      <c r="E178" s="22" t="s">
        <v>342</v>
      </c>
    </row>
    <row r="179" spans="1:5" ht="12.75">
      <c r="A179" s="23" t="s">
        <v>42</v>
      </c>
      <c r="E179" s="24" t="s">
        <v>301</v>
      </c>
    </row>
    <row r="180" spans="1:5" ht="38.25">
      <c r="A180" t="s">
        <v>44</v>
      </c>
      <c r="E180" s="22" t="s">
        <v>344</v>
      </c>
    </row>
    <row r="181" spans="1:18" ht="12.75" customHeight="1">
      <c r="A181" s="5" t="s">
        <v>33</v>
      </c>
      <c r="B181" s="5"/>
      <c r="C181" s="26" t="s">
        <v>30</v>
      </c>
      <c r="D181" s="5"/>
      <c r="E181" s="14" t="s">
        <v>345</v>
      </c>
      <c r="F181" s="5"/>
      <c r="G181" s="5"/>
      <c r="H181" s="5"/>
      <c r="I181" s="27">
        <f>0+Q181</f>
        <v>0</v>
      </c>
      <c r="O181">
        <f>0+R181</f>
        <v>0</v>
      </c>
      <c r="Q181">
        <f>0+I182+I186+I190+I194+I198+I202+I206+I210+I214+I218+I222</f>
        <v>0</v>
      </c>
      <c r="R181">
        <f>0+O182+O186+O190+O194+O198+O202+O206+O210+O214+O218+O222</f>
        <v>0</v>
      </c>
    </row>
    <row r="182" spans="1:16" ht="12.75">
      <c r="A182" s="12" t="s">
        <v>35</v>
      </c>
      <c r="B182" s="61" t="s">
        <v>309</v>
      </c>
      <c r="C182" s="61" t="s">
        <v>495</v>
      </c>
      <c r="D182" s="62" t="s">
        <v>37</v>
      </c>
      <c r="E182" s="63" t="s">
        <v>496</v>
      </c>
      <c r="F182" s="66" t="s">
        <v>148</v>
      </c>
      <c r="G182" s="67">
        <v>10.75</v>
      </c>
      <c r="H182" s="69"/>
      <c r="I182" s="69">
        <f>ROUND(ROUND(H182,2)*ROUND(G182,3),2)</f>
        <v>0</v>
      </c>
      <c r="O182">
        <f>(I182*21)/100</f>
        <v>0</v>
      </c>
      <c r="P182" t="s">
        <v>13</v>
      </c>
    </row>
    <row r="183" spans="1:9" ht="38.25">
      <c r="A183" s="21" t="s">
        <v>40</v>
      </c>
      <c r="B183" s="64"/>
      <c r="C183" s="64"/>
      <c r="D183" s="64"/>
      <c r="E183" s="65" t="s">
        <v>645</v>
      </c>
      <c r="F183" s="64"/>
      <c r="G183" s="64"/>
      <c r="H183" s="64"/>
      <c r="I183" s="64"/>
    </row>
    <row r="184" spans="1:5" ht="12.75">
      <c r="A184" s="23" t="s">
        <v>42</v>
      </c>
      <c r="E184" s="24" t="s">
        <v>497</v>
      </c>
    </row>
    <row r="185" spans="1:5" ht="63.75">
      <c r="A185" t="s">
        <v>44</v>
      </c>
      <c r="E185" s="22" t="s">
        <v>498</v>
      </c>
    </row>
    <row r="186" spans="1:16" ht="12.75">
      <c r="A186" s="12" t="s">
        <v>35</v>
      </c>
      <c r="B186" s="16" t="s">
        <v>314</v>
      </c>
      <c r="C186" s="16" t="s">
        <v>347</v>
      </c>
      <c r="D186" s="12" t="s">
        <v>37</v>
      </c>
      <c r="E186" s="17" t="s">
        <v>348</v>
      </c>
      <c r="F186" s="18" t="s">
        <v>99</v>
      </c>
      <c r="G186" s="19">
        <v>7</v>
      </c>
      <c r="H186" s="20"/>
      <c r="I186" s="20">
        <f>ROUND(ROUND(H186,2)*ROUND(G186,3),2)</f>
        <v>0</v>
      </c>
      <c r="O186">
        <f>(I186*21)/100</f>
        <v>0</v>
      </c>
      <c r="P186" t="s">
        <v>13</v>
      </c>
    </row>
    <row r="187" spans="1:5" ht="12.75">
      <c r="A187" s="21" t="s">
        <v>40</v>
      </c>
      <c r="E187" s="22" t="s">
        <v>349</v>
      </c>
    </row>
    <row r="188" spans="1:5" ht="25.5">
      <c r="A188" s="23" t="s">
        <v>42</v>
      </c>
      <c r="E188" s="24" t="s">
        <v>499</v>
      </c>
    </row>
    <row r="189" spans="1:5" ht="51">
      <c r="A189" t="s">
        <v>44</v>
      </c>
      <c r="E189" s="22" t="s">
        <v>351</v>
      </c>
    </row>
    <row r="190" spans="1:16" ht="12.75">
      <c r="A190" s="12" t="s">
        <v>35</v>
      </c>
      <c r="B190" s="16" t="s">
        <v>319</v>
      </c>
      <c r="C190" s="16" t="s">
        <v>353</v>
      </c>
      <c r="D190" s="12" t="s">
        <v>37</v>
      </c>
      <c r="E190" s="17" t="s">
        <v>354</v>
      </c>
      <c r="F190" s="18" t="s">
        <v>148</v>
      </c>
      <c r="G190" s="19">
        <v>52.5</v>
      </c>
      <c r="H190" s="20"/>
      <c r="I190" s="20">
        <f>ROUND(ROUND(H190,2)*ROUND(G190,3),2)</f>
        <v>0</v>
      </c>
      <c r="O190">
        <f>(I190*21)/100</f>
        <v>0</v>
      </c>
      <c r="P190" t="s">
        <v>13</v>
      </c>
    </row>
    <row r="191" spans="1:5" ht="12.75">
      <c r="A191" s="21" t="s">
        <v>40</v>
      </c>
      <c r="E191" s="22" t="s">
        <v>355</v>
      </c>
    </row>
    <row r="192" spans="1:5" ht="12.75">
      <c r="A192" s="23" t="s">
        <v>42</v>
      </c>
      <c r="E192" s="24" t="s">
        <v>500</v>
      </c>
    </row>
    <row r="193" spans="1:5" ht="51">
      <c r="A193" t="s">
        <v>44</v>
      </c>
      <c r="E193" s="22" t="s">
        <v>357</v>
      </c>
    </row>
    <row r="194" spans="1:16" ht="12.75">
      <c r="A194" s="12" t="s">
        <v>35</v>
      </c>
      <c r="B194" s="16" t="s">
        <v>323</v>
      </c>
      <c r="C194" s="16" t="s">
        <v>359</v>
      </c>
      <c r="D194" s="12" t="s">
        <v>37</v>
      </c>
      <c r="E194" s="17" t="s">
        <v>360</v>
      </c>
      <c r="F194" s="18" t="s">
        <v>148</v>
      </c>
      <c r="G194" s="19">
        <v>292.4</v>
      </c>
      <c r="H194" s="20"/>
      <c r="I194" s="20">
        <f>ROUND(ROUND(H194,2)*ROUND(G194,3),2)</f>
        <v>0</v>
      </c>
      <c r="O194">
        <f>(I194*21)/100</f>
        <v>0</v>
      </c>
      <c r="P194" t="s">
        <v>13</v>
      </c>
    </row>
    <row r="195" spans="1:5" ht="12.75">
      <c r="A195" s="21" t="s">
        <v>40</v>
      </c>
      <c r="E195" s="22" t="s">
        <v>361</v>
      </c>
    </row>
    <row r="196" spans="1:5" ht="63.75">
      <c r="A196" s="23" t="s">
        <v>42</v>
      </c>
      <c r="E196" s="24" t="s">
        <v>501</v>
      </c>
    </row>
    <row r="197" spans="1:5" ht="51">
      <c r="A197" t="s">
        <v>44</v>
      </c>
      <c r="E197" s="22" t="s">
        <v>363</v>
      </c>
    </row>
    <row r="198" spans="1:16" ht="12.75">
      <c r="A198" s="12" t="s">
        <v>35</v>
      </c>
      <c r="B198" s="16" t="s">
        <v>328</v>
      </c>
      <c r="C198" s="16" t="s">
        <v>502</v>
      </c>
      <c r="D198" s="12" t="s">
        <v>37</v>
      </c>
      <c r="E198" s="17" t="s">
        <v>503</v>
      </c>
      <c r="F198" s="18" t="s">
        <v>148</v>
      </c>
      <c r="G198" s="19">
        <v>33</v>
      </c>
      <c r="H198" s="20"/>
      <c r="I198" s="20">
        <f>ROUND(ROUND(H198,2)*ROUND(G198,3),2)</f>
        <v>0</v>
      </c>
      <c r="O198">
        <f>(I198*21)/100</f>
        <v>0</v>
      </c>
      <c r="P198" t="s">
        <v>13</v>
      </c>
    </row>
    <row r="199" spans="1:5" ht="12.75">
      <c r="A199" s="21" t="s">
        <v>40</v>
      </c>
      <c r="E199" s="22" t="s">
        <v>504</v>
      </c>
    </row>
    <row r="200" spans="1:5" ht="51">
      <c r="A200" s="23" t="s">
        <v>42</v>
      </c>
      <c r="E200" s="24" t="s">
        <v>505</v>
      </c>
    </row>
    <row r="201" spans="1:5" ht="51">
      <c r="A201" t="s">
        <v>44</v>
      </c>
      <c r="E201" s="22" t="s">
        <v>357</v>
      </c>
    </row>
    <row r="202" spans="1:16" ht="12.75">
      <c r="A202" s="12" t="s">
        <v>35</v>
      </c>
      <c r="B202" s="16" t="s">
        <v>333</v>
      </c>
      <c r="C202" s="16" t="s">
        <v>365</v>
      </c>
      <c r="D202" s="12" t="s">
        <v>37</v>
      </c>
      <c r="E202" s="17" t="s">
        <v>366</v>
      </c>
      <c r="F202" s="18" t="s">
        <v>148</v>
      </c>
      <c r="G202" s="19">
        <v>18.4</v>
      </c>
      <c r="H202" s="20"/>
      <c r="I202" s="20">
        <f>ROUND(ROUND(H202,2)*ROUND(G202,3),2)</f>
        <v>0</v>
      </c>
      <c r="O202">
        <f>(I202*21)/100</f>
        <v>0</v>
      </c>
      <c r="P202" t="s">
        <v>13</v>
      </c>
    </row>
    <row r="203" spans="1:5" ht="12.75">
      <c r="A203" s="21" t="s">
        <v>40</v>
      </c>
      <c r="E203" s="22" t="s">
        <v>506</v>
      </c>
    </row>
    <row r="204" spans="1:5" ht="12.75">
      <c r="A204" s="23" t="s">
        <v>42</v>
      </c>
      <c r="E204" s="24" t="s">
        <v>507</v>
      </c>
    </row>
    <row r="205" spans="1:5" ht="51">
      <c r="A205" t="s">
        <v>44</v>
      </c>
      <c r="E205" s="22" t="s">
        <v>363</v>
      </c>
    </row>
    <row r="206" spans="1:16" ht="12.75">
      <c r="A206" s="12" t="s">
        <v>35</v>
      </c>
      <c r="B206" s="16" t="s">
        <v>339</v>
      </c>
      <c r="C206" s="16" t="s">
        <v>370</v>
      </c>
      <c r="D206" s="12" t="s">
        <v>37</v>
      </c>
      <c r="E206" s="17" t="s">
        <v>371</v>
      </c>
      <c r="F206" s="18" t="s">
        <v>148</v>
      </c>
      <c r="G206" s="19">
        <v>458.6</v>
      </c>
      <c r="H206" s="20"/>
      <c r="I206" s="20">
        <f>ROUND(ROUND(H206,2)*ROUND(G206,3),2)</f>
        <v>0</v>
      </c>
      <c r="O206">
        <f>(I206*21)/100</f>
        <v>0</v>
      </c>
      <c r="P206" t="s">
        <v>13</v>
      </c>
    </row>
    <row r="207" spans="1:5" ht="12.75">
      <c r="A207" s="21" t="s">
        <v>40</v>
      </c>
      <c r="E207" s="22" t="s">
        <v>372</v>
      </c>
    </row>
    <row r="208" spans="1:5" ht="12.75">
      <c r="A208" s="23" t="s">
        <v>42</v>
      </c>
      <c r="E208" s="24" t="s">
        <v>508</v>
      </c>
    </row>
    <row r="209" spans="1:5" ht="25.5">
      <c r="A209" t="s">
        <v>44</v>
      </c>
      <c r="E209" s="22" t="s">
        <v>374</v>
      </c>
    </row>
    <row r="210" spans="1:16" ht="12.75">
      <c r="A210" s="12" t="s">
        <v>35</v>
      </c>
      <c r="B210" s="16" t="s">
        <v>346</v>
      </c>
      <c r="C210" s="16" t="s">
        <v>376</v>
      </c>
      <c r="D210" s="12" t="s">
        <v>37</v>
      </c>
      <c r="E210" s="17" t="s">
        <v>377</v>
      </c>
      <c r="F210" s="18" t="s">
        <v>148</v>
      </c>
      <c r="G210" s="19">
        <v>229.3</v>
      </c>
      <c r="H210" s="20"/>
      <c r="I210" s="20">
        <f>ROUND(ROUND(H210,2)*ROUND(G210,3),2)</f>
        <v>0</v>
      </c>
      <c r="O210">
        <f>(I210*21)/100</f>
        <v>0</v>
      </c>
      <c r="P210" t="s">
        <v>13</v>
      </c>
    </row>
    <row r="211" spans="1:5" ht="12.75">
      <c r="A211" s="21" t="s">
        <v>40</v>
      </c>
      <c r="E211" s="22" t="s">
        <v>378</v>
      </c>
    </row>
    <row r="212" spans="1:5" ht="12.75">
      <c r="A212" s="23" t="s">
        <v>42</v>
      </c>
      <c r="E212" s="24" t="s">
        <v>509</v>
      </c>
    </row>
    <row r="213" spans="1:5" ht="25.5">
      <c r="A213" t="s">
        <v>44</v>
      </c>
      <c r="E213" s="22" t="s">
        <v>374</v>
      </c>
    </row>
    <row r="214" spans="1:16" ht="12.75">
      <c r="A214" s="12" t="s">
        <v>35</v>
      </c>
      <c r="B214" s="16" t="s">
        <v>352</v>
      </c>
      <c r="C214" s="16" t="s">
        <v>381</v>
      </c>
      <c r="D214" s="12" t="s">
        <v>37</v>
      </c>
      <c r="E214" s="17" t="s">
        <v>382</v>
      </c>
      <c r="F214" s="18" t="s">
        <v>148</v>
      </c>
      <c r="G214" s="19">
        <v>693.1</v>
      </c>
      <c r="H214" s="20"/>
      <c r="I214" s="20">
        <f>ROUND(ROUND(H214,2)*ROUND(G214,3),2)</f>
        <v>0</v>
      </c>
      <c r="O214">
        <f>(I214*21)/100</f>
        <v>0</v>
      </c>
      <c r="P214" t="s">
        <v>13</v>
      </c>
    </row>
    <row r="215" spans="1:5" ht="12.75">
      <c r="A215" s="21" t="s">
        <v>40</v>
      </c>
      <c r="E215" s="22" t="s">
        <v>383</v>
      </c>
    </row>
    <row r="216" spans="1:5" ht="76.5">
      <c r="A216" s="23" t="s">
        <v>42</v>
      </c>
      <c r="E216" s="24" t="s">
        <v>464</v>
      </c>
    </row>
    <row r="217" spans="1:5" ht="38.25">
      <c r="A217" t="s">
        <v>44</v>
      </c>
      <c r="E217" s="22" t="s">
        <v>385</v>
      </c>
    </row>
    <row r="218" spans="1:16" ht="25.5">
      <c r="A218" s="12" t="s">
        <v>35</v>
      </c>
      <c r="B218" s="16" t="s">
        <v>358</v>
      </c>
      <c r="C218" s="16" t="s">
        <v>387</v>
      </c>
      <c r="D218" s="12" t="s">
        <v>37</v>
      </c>
      <c r="E218" s="17" t="s">
        <v>388</v>
      </c>
      <c r="F218" s="18" t="s">
        <v>148</v>
      </c>
      <c r="G218" s="19">
        <v>58</v>
      </c>
      <c r="H218" s="20"/>
      <c r="I218" s="20">
        <f>ROUND(ROUND(H218,2)*ROUND(G218,3),2)</f>
        <v>0</v>
      </c>
      <c r="O218">
        <f>(I218*21)/100</f>
        <v>0</v>
      </c>
      <c r="P218" t="s">
        <v>13</v>
      </c>
    </row>
    <row r="219" spans="1:5" ht="25.5">
      <c r="A219" s="21" t="s">
        <v>40</v>
      </c>
      <c r="E219" s="22" t="s">
        <v>389</v>
      </c>
    </row>
    <row r="220" spans="1:5" ht="12.75">
      <c r="A220" s="23" t="s">
        <v>42</v>
      </c>
      <c r="E220" s="24" t="s">
        <v>510</v>
      </c>
    </row>
    <row r="221" spans="1:5" ht="76.5">
      <c r="A221" t="s">
        <v>44</v>
      </c>
      <c r="E221" s="22" t="s">
        <v>391</v>
      </c>
    </row>
    <row r="222" spans="1:16" ht="12.75">
      <c r="A222" s="12" t="s">
        <v>35</v>
      </c>
      <c r="B222" s="16" t="s">
        <v>364</v>
      </c>
      <c r="C222" s="16" t="s">
        <v>393</v>
      </c>
      <c r="D222" s="12" t="s">
        <v>37</v>
      </c>
      <c r="E222" s="17" t="s">
        <v>394</v>
      </c>
      <c r="F222" s="18" t="s">
        <v>122</v>
      </c>
      <c r="G222" s="19">
        <v>2</v>
      </c>
      <c r="H222" s="20"/>
      <c r="I222" s="20">
        <f>ROUND(ROUND(H222,2)*ROUND(G222,3),2)</f>
        <v>0</v>
      </c>
      <c r="O222">
        <f>(I222*21)/100</f>
        <v>0</v>
      </c>
      <c r="P222" t="s">
        <v>13</v>
      </c>
    </row>
    <row r="223" spans="1:5" ht="25.5">
      <c r="A223" s="21" t="s">
        <v>40</v>
      </c>
      <c r="E223" s="22" t="s">
        <v>395</v>
      </c>
    </row>
    <row r="224" spans="1:5" ht="12.75">
      <c r="A224" s="23" t="s">
        <v>42</v>
      </c>
      <c r="E224" s="24" t="s">
        <v>322</v>
      </c>
    </row>
    <row r="225" spans="1:5" ht="102">
      <c r="A225" t="s">
        <v>44</v>
      </c>
      <c r="E225" s="22" t="s">
        <v>396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511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5" t="s">
        <v>511</v>
      </c>
      <c r="D4" s="76"/>
      <c r="E4" s="10" t="s">
        <v>512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O5" t="s">
        <v>11</v>
      </c>
      <c r="P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14.75">
      <c r="A10" s="21" t="s">
        <v>40</v>
      </c>
      <c r="E10" s="22" t="s">
        <v>513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514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5" t="s">
        <v>514</v>
      </c>
      <c r="D4" s="76"/>
      <c r="E4" s="10" t="s">
        <v>515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O5" t="s">
        <v>11</v>
      </c>
      <c r="P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14.75">
      <c r="A10" s="21" t="s">
        <v>40</v>
      </c>
      <c r="E10" s="22" t="s">
        <v>516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517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5" t="s">
        <v>517</v>
      </c>
      <c r="D4" s="76"/>
      <c r="E4" s="10" t="s">
        <v>518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O5" t="s">
        <v>11</v>
      </c>
      <c r="P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14.75">
      <c r="A10" s="21" t="s">
        <v>40</v>
      </c>
      <c r="E10" s="22" t="s">
        <v>519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45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 topLeftCell="A1">
      <pane ySplit="7" topLeftCell="A35" activePane="bottomLeft" state="frozen"/>
      <selection pane="bottomLeft" activeCell="H9" sqref="H9:H4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  <v>0</v>
      </c>
      <c r="P2" t="s">
        <v>12</v>
      </c>
    </row>
    <row r="3" spans="1:16" ht="15" customHeight="1">
      <c r="A3" t="s">
        <v>1</v>
      </c>
      <c r="B3" s="6" t="s">
        <v>4</v>
      </c>
      <c r="C3" s="70" t="s">
        <v>5</v>
      </c>
      <c r="D3" s="71"/>
      <c r="E3" s="7" t="s">
        <v>6</v>
      </c>
      <c r="F3" s="1"/>
      <c r="G3" s="4"/>
      <c r="H3" s="3" t="s">
        <v>520</v>
      </c>
      <c r="I3" s="25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75" t="s">
        <v>520</v>
      </c>
      <c r="D4" s="76"/>
      <c r="E4" s="10" t="s">
        <v>521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74" t="s">
        <v>16</v>
      </c>
      <c r="B5" s="74" t="s">
        <v>18</v>
      </c>
      <c r="C5" s="74" t="s">
        <v>20</v>
      </c>
      <c r="D5" s="74" t="s">
        <v>21</v>
      </c>
      <c r="E5" s="74" t="s">
        <v>22</v>
      </c>
      <c r="F5" s="74" t="s">
        <v>24</v>
      </c>
      <c r="G5" s="74" t="s">
        <v>26</v>
      </c>
      <c r="H5" s="74" t="s">
        <v>28</v>
      </c>
      <c r="I5" s="74"/>
      <c r="O5" t="s">
        <v>11</v>
      </c>
      <c r="P5" t="s">
        <v>13</v>
      </c>
    </row>
    <row r="6" spans="1:9" ht="12.75" customHeight="1">
      <c r="A6" s="74"/>
      <c r="B6" s="74"/>
      <c r="C6" s="74"/>
      <c r="D6" s="74"/>
      <c r="E6" s="74"/>
      <c r="F6" s="74"/>
      <c r="G6" s="74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30</v>
      </c>
      <c r="D8" s="11"/>
      <c r="E8" s="14" t="s">
        <v>345</v>
      </c>
      <c r="F8" s="11"/>
      <c r="G8" s="11"/>
      <c r="H8" s="11"/>
      <c r="I8" s="15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25.5">
      <c r="A9" s="12" t="s">
        <v>35</v>
      </c>
      <c r="B9" s="16" t="s">
        <v>19</v>
      </c>
      <c r="C9" s="16" t="s">
        <v>522</v>
      </c>
      <c r="D9" s="12" t="s">
        <v>37</v>
      </c>
      <c r="E9" s="17" t="s">
        <v>523</v>
      </c>
      <c r="F9" s="18" t="s">
        <v>122</v>
      </c>
      <c r="G9" s="19">
        <v>17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37</v>
      </c>
    </row>
    <row r="11" spans="1:5" ht="25.5">
      <c r="A11" s="23" t="s">
        <v>42</v>
      </c>
      <c r="E11" s="24" t="s">
        <v>524</v>
      </c>
    </row>
    <row r="12" spans="1:5" ht="25.5">
      <c r="A12" t="s">
        <v>44</v>
      </c>
      <c r="E12" s="22" t="s">
        <v>525</v>
      </c>
    </row>
    <row r="13" spans="1:16" ht="25.5">
      <c r="A13" s="12" t="s">
        <v>35</v>
      </c>
      <c r="B13" s="16" t="s">
        <v>13</v>
      </c>
      <c r="C13" s="16" t="s">
        <v>526</v>
      </c>
      <c r="D13" s="12" t="s">
        <v>37</v>
      </c>
      <c r="E13" s="17" t="s">
        <v>527</v>
      </c>
      <c r="F13" s="18" t="s">
        <v>122</v>
      </c>
      <c r="G13" s="19">
        <v>2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37</v>
      </c>
    </row>
    <row r="15" spans="1:5" ht="25.5">
      <c r="A15" s="23" t="s">
        <v>42</v>
      </c>
      <c r="E15" s="24" t="s">
        <v>528</v>
      </c>
    </row>
    <row r="16" spans="1:5" ht="63.75">
      <c r="A16" t="s">
        <v>44</v>
      </c>
      <c r="E16" s="22" t="s">
        <v>529</v>
      </c>
    </row>
    <row r="17" spans="1:16" ht="25.5">
      <c r="A17" s="12" t="s">
        <v>35</v>
      </c>
      <c r="B17" s="16" t="s">
        <v>12</v>
      </c>
      <c r="C17" s="16" t="s">
        <v>530</v>
      </c>
      <c r="D17" s="12" t="s">
        <v>37</v>
      </c>
      <c r="E17" s="17" t="s">
        <v>531</v>
      </c>
      <c r="F17" s="18" t="s">
        <v>122</v>
      </c>
      <c r="G17" s="19">
        <v>13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37</v>
      </c>
    </row>
    <row r="19" spans="1:5" ht="25.5">
      <c r="A19" s="23" t="s">
        <v>42</v>
      </c>
      <c r="E19" s="24" t="s">
        <v>532</v>
      </c>
    </row>
    <row r="20" spans="1:5" ht="25.5">
      <c r="A20" t="s">
        <v>44</v>
      </c>
      <c r="E20" s="22" t="s">
        <v>533</v>
      </c>
    </row>
    <row r="21" spans="1:16" ht="25.5">
      <c r="A21" s="12" t="s">
        <v>35</v>
      </c>
      <c r="B21" s="16" t="s">
        <v>23</v>
      </c>
      <c r="C21" s="16" t="s">
        <v>534</v>
      </c>
      <c r="D21" s="12" t="s">
        <v>37</v>
      </c>
      <c r="E21" s="17" t="s">
        <v>535</v>
      </c>
      <c r="F21" s="18" t="s">
        <v>122</v>
      </c>
      <c r="G21" s="19">
        <v>10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37</v>
      </c>
    </row>
    <row r="23" spans="1:5" ht="12.75">
      <c r="A23" s="23" t="s">
        <v>42</v>
      </c>
      <c r="E23" s="24" t="s">
        <v>536</v>
      </c>
    </row>
    <row r="24" spans="1:5" ht="38.25">
      <c r="A24" t="s">
        <v>44</v>
      </c>
      <c r="E24" s="22" t="s">
        <v>537</v>
      </c>
    </row>
    <row r="25" spans="1:16" ht="12.75">
      <c r="A25" s="12" t="s">
        <v>35</v>
      </c>
      <c r="B25" s="16" t="s">
        <v>25</v>
      </c>
      <c r="C25" s="16" t="s">
        <v>538</v>
      </c>
      <c r="D25" s="12" t="s">
        <v>37</v>
      </c>
      <c r="E25" s="17" t="s">
        <v>539</v>
      </c>
      <c r="F25" s="18" t="s">
        <v>122</v>
      </c>
      <c r="G25" s="19">
        <v>6</v>
      </c>
      <c r="H25" s="20"/>
      <c r="I25" s="20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1" t="s">
        <v>40</v>
      </c>
      <c r="E26" s="22" t="s">
        <v>37</v>
      </c>
    </row>
    <row r="27" spans="1:5" ht="12.75">
      <c r="A27" s="23" t="s">
        <v>42</v>
      </c>
      <c r="E27" s="24" t="s">
        <v>301</v>
      </c>
    </row>
    <row r="28" spans="1:5" ht="25.5">
      <c r="A28" t="s">
        <v>44</v>
      </c>
      <c r="E28" s="22" t="s">
        <v>533</v>
      </c>
    </row>
    <row r="29" spans="1:16" ht="25.5">
      <c r="A29" s="12" t="s">
        <v>35</v>
      </c>
      <c r="B29" s="16" t="s">
        <v>27</v>
      </c>
      <c r="C29" s="16" t="s">
        <v>540</v>
      </c>
      <c r="D29" s="12" t="s">
        <v>37</v>
      </c>
      <c r="E29" s="17" t="s">
        <v>541</v>
      </c>
      <c r="F29" s="18" t="s">
        <v>111</v>
      </c>
      <c r="G29" s="19">
        <v>208.2</v>
      </c>
      <c r="H29" s="20"/>
      <c r="I29" s="20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1" t="s">
        <v>40</v>
      </c>
      <c r="E30" s="22" t="s">
        <v>37</v>
      </c>
    </row>
    <row r="31" spans="1:5" ht="76.5">
      <c r="A31" s="23" t="s">
        <v>42</v>
      </c>
      <c r="E31" s="24" t="s">
        <v>542</v>
      </c>
    </row>
    <row r="32" spans="1:5" ht="38.25">
      <c r="A32" t="s">
        <v>44</v>
      </c>
      <c r="E32" s="22" t="s">
        <v>543</v>
      </c>
    </row>
    <row r="33" spans="1:16" ht="25.5">
      <c r="A33" s="12" t="s">
        <v>35</v>
      </c>
      <c r="B33" s="16" t="s">
        <v>64</v>
      </c>
      <c r="C33" s="16" t="s">
        <v>544</v>
      </c>
      <c r="D33" s="12" t="s">
        <v>37</v>
      </c>
      <c r="E33" s="17" t="s">
        <v>545</v>
      </c>
      <c r="F33" s="18" t="s">
        <v>111</v>
      </c>
      <c r="G33" s="19">
        <v>42</v>
      </c>
      <c r="H33" s="20"/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40</v>
      </c>
      <c r="E34" s="22" t="s">
        <v>37</v>
      </c>
    </row>
    <row r="35" spans="1:5" ht="25.5">
      <c r="A35" s="23" t="s">
        <v>42</v>
      </c>
      <c r="E35" s="24" t="s">
        <v>546</v>
      </c>
    </row>
    <row r="36" spans="1:5" ht="38.25">
      <c r="A36" t="s">
        <v>44</v>
      </c>
      <c r="E36" s="22" t="s">
        <v>547</v>
      </c>
    </row>
    <row r="37" spans="1:16" ht="25.5">
      <c r="A37" s="12" t="s">
        <v>35</v>
      </c>
      <c r="B37" s="16" t="s">
        <v>68</v>
      </c>
      <c r="C37" s="16" t="s">
        <v>548</v>
      </c>
      <c r="D37" s="12" t="s">
        <v>37</v>
      </c>
      <c r="E37" s="17" t="s">
        <v>549</v>
      </c>
      <c r="F37" s="18" t="s">
        <v>111</v>
      </c>
      <c r="G37" s="19">
        <v>166.2</v>
      </c>
      <c r="H37" s="20"/>
      <c r="I37" s="20">
        <f>ROUND(ROUND(H37,2)*ROUND(G37,3),2)</f>
        <v>0</v>
      </c>
      <c r="O37">
        <f>(I37*21)/100</f>
        <v>0</v>
      </c>
      <c r="P37" t="s">
        <v>13</v>
      </c>
    </row>
    <row r="38" spans="1:5" ht="12.75">
      <c r="A38" s="21" t="s">
        <v>40</v>
      </c>
      <c r="E38" s="22" t="s">
        <v>37</v>
      </c>
    </row>
    <row r="39" spans="1:5" ht="63.75">
      <c r="A39" s="23" t="s">
        <v>42</v>
      </c>
      <c r="E39" s="24" t="s">
        <v>550</v>
      </c>
    </row>
    <row r="40" spans="1:5" ht="38.25">
      <c r="A40" t="s">
        <v>44</v>
      </c>
      <c r="E40" s="22" t="s">
        <v>543</v>
      </c>
    </row>
    <row r="41" spans="1:16" ht="12.75">
      <c r="A41" s="12" t="s">
        <v>35</v>
      </c>
      <c r="B41" s="16" t="s">
        <v>30</v>
      </c>
      <c r="C41" s="16" t="s">
        <v>551</v>
      </c>
      <c r="D41" s="12" t="s">
        <v>37</v>
      </c>
      <c r="E41" s="17" t="s">
        <v>552</v>
      </c>
      <c r="F41" s="18" t="s">
        <v>122</v>
      </c>
      <c r="G41" s="19">
        <v>1</v>
      </c>
      <c r="H41" s="20"/>
      <c r="I41" s="20">
        <f>ROUND(ROUND(H41,2)*ROUND(G41,3),2)</f>
        <v>0</v>
      </c>
      <c r="O41">
        <f>(I41*21)/100</f>
        <v>0</v>
      </c>
      <c r="P41" t="s">
        <v>13</v>
      </c>
    </row>
    <row r="42" spans="1:5" ht="12.75">
      <c r="A42" s="21" t="s">
        <v>40</v>
      </c>
      <c r="E42" s="22" t="s">
        <v>37</v>
      </c>
    </row>
    <row r="43" spans="1:5" ht="25.5">
      <c r="A43" s="23" t="s">
        <v>42</v>
      </c>
      <c r="E43" s="24" t="s">
        <v>553</v>
      </c>
    </row>
    <row r="44" spans="1:5" ht="38.25">
      <c r="A44" t="s">
        <v>44</v>
      </c>
      <c r="E44" s="22" t="s">
        <v>554</v>
      </c>
    </row>
    <row r="45" spans="1:16" ht="12.75">
      <c r="A45" s="12" t="s">
        <v>35</v>
      </c>
      <c r="B45" s="16" t="s">
        <v>32</v>
      </c>
      <c r="C45" s="16" t="s">
        <v>555</v>
      </c>
      <c r="D45" s="12" t="s">
        <v>37</v>
      </c>
      <c r="E45" s="17" t="s">
        <v>556</v>
      </c>
      <c r="F45" s="18" t="s">
        <v>122</v>
      </c>
      <c r="G45" s="19">
        <v>12</v>
      </c>
      <c r="H45" s="20"/>
      <c r="I45" s="20">
        <f>ROUND(ROUND(H45,2)*ROUND(G45,3),2)</f>
        <v>0</v>
      </c>
      <c r="O45">
        <f>(I45*21)/100</f>
        <v>0</v>
      </c>
      <c r="P45" t="s">
        <v>13</v>
      </c>
    </row>
    <row r="46" spans="1:5" ht="12.75">
      <c r="A46" s="21" t="s">
        <v>40</v>
      </c>
      <c r="E46" s="22" t="s">
        <v>37</v>
      </c>
    </row>
    <row r="47" spans="1:5" ht="12.75">
      <c r="A47" s="23" t="s">
        <v>42</v>
      </c>
      <c r="E47" s="24" t="s">
        <v>557</v>
      </c>
    </row>
    <row r="48" spans="1:5" ht="38.25">
      <c r="A48" t="s">
        <v>44</v>
      </c>
      <c r="E48" s="22" t="s">
        <v>558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Mayer</dc:creator>
  <cp:keywords/>
  <dc:description/>
  <cp:lastModifiedBy>Pavlína Tůmová</cp:lastModifiedBy>
  <dcterms:created xsi:type="dcterms:W3CDTF">2023-06-20T09:40:58Z</dcterms:created>
  <dcterms:modified xsi:type="dcterms:W3CDTF">2023-09-05T09:59:14Z</dcterms:modified>
  <cp:category/>
  <cp:version/>
  <cp:contentType/>
  <cp:contentStatus/>
</cp:coreProperties>
</file>