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45" windowWidth="28455" windowHeight="11700" firstSheet="1" activeTab="1"/>
  </bookViews>
  <sheets>
    <sheet name="Rekapitulace stavby" sheetId="1" state="veryHidden" r:id="rId1"/>
    <sheet name="N36 - Benešov ul. Pod ..." sheetId="2" r:id="rId2"/>
  </sheets>
  <definedNames>
    <definedName name="_xlnm._FilterDatabase" localSheetId="1" hidden="1">'N36 - Benešov ul. Pod ...'!$C$119:$K$160</definedName>
    <definedName name="_xlnm.Print_Titles" localSheetId="1">'N36 - Benešov ul. Pod ...'!$119:$119</definedName>
    <definedName name="_xlnm.Print_Titles" localSheetId="0">'Rekapitulace stavby'!$92:$92</definedName>
    <definedName name="_xlnm.Print_Area" localSheetId="1">'N36 - Benešov ul. Pod ...'!$C$4:$J$76,'N36 - Benešov ul. Pod ...'!$C$109:$J$160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5" i="2"/>
  <c r="J34"/>
  <c r="AY95" i="1"/>
  <c r="J33" i="2"/>
  <c r="AX95" i="1" s="1"/>
  <c r="BI160" i="2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T155"/>
  <c r="R156"/>
  <c r="R155" s="1"/>
  <c r="P156"/>
  <c r="P155" s="1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T136"/>
  <c r="R137"/>
  <c r="R136" s="1"/>
  <c r="P137"/>
  <c r="P136" s="1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3"/>
  <c r="BH123"/>
  <c r="F34" s="1"/>
  <c r="BG123"/>
  <c r="BF123"/>
  <c r="T123"/>
  <c r="R123"/>
  <c r="P123"/>
  <c r="F114"/>
  <c r="E112"/>
  <c r="F87"/>
  <c r="E85"/>
  <c r="J22"/>
  <c r="E22"/>
  <c r="J117" s="1"/>
  <c r="J21"/>
  <c r="J19"/>
  <c r="E19"/>
  <c r="J116"/>
  <c r="J18"/>
  <c r="J16"/>
  <c r="E16"/>
  <c r="F90" s="1"/>
  <c r="J15"/>
  <c r="J13"/>
  <c r="E13"/>
  <c r="F89" s="1"/>
  <c r="J12"/>
  <c r="J10"/>
  <c r="J87" s="1"/>
  <c r="L90" i="1"/>
  <c r="AM90"/>
  <c r="AM89"/>
  <c r="L89"/>
  <c r="AM87"/>
  <c r="L87"/>
  <c r="L85"/>
  <c r="L84"/>
  <c r="J149" i="2"/>
  <c r="BK159"/>
  <c r="J137"/>
  <c r="BK147"/>
  <c r="J144"/>
  <c r="J130"/>
  <c r="BK160"/>
  <c r="BK139"/>
  <c r="BK156"/>
  <c r="AS94" i="1"/>
  <c r="BK151" i="2"/>
  <c r="BK137"/>
  <c r="J128"/>
  <c r="BK142"/>
  <c r="J156"/>
  <c r="J132"/>
  <c r="J143"/>
  <c r="J32"/>
  <c r="J147"/>
  <c r="J135"/>
  <c r="BK149"/>
  <c r="BK135"/>
  <c r="BK144"/>
  <c r="J133"/>
  <c r="J146"/>
  <c r="BK128"/>
  <c r="BK158"/>
  <c r="J141"/>
  <c r="BK132"/>
  <c r="BK127"/>
  <c r="J123"/>
  <c r="J160"/>
  <c r="BK143"/>
  <c r="BK141"/>
  <c r="J134"/>
  <c r="BK123"/>
  <c r="BK146"/>
  <c r="J127"/>
  <c r="J142"/>
  <c r="F32"/>
  <c r="J139"/>
  <c r="J151"/>
  <c r="J158"/>
  <c r="BK134"/>
  <c r="J159"/>
  <c r="BK133"/>
  <c r="BK130"/>
  <c r="T129" l="1"/>
  <c r="T122"/>
  <c r="R138"/>
  <c r="R122"/>
  <c r="P145"/>
  <c r="BK122"/>
  <c r="P129"/>
  <c r="BK145"/>
  <c r="J145" s="1"/>
  <c r="J100" s="1"/>
  <c r="BK157"/>
  <c r="J157" s="1"/>
  <c r="J102" s="1"/>
  <c r="BK129"/>
  <c r="J129" s="1"/>
  <c r="J97" s="1"/>
  <c r="P138"/>
  <c r="T145"/>
  <c r="P122"/>
  <c r="P121" s="1"/>
  <c r="R129"/>
  <c r="BK138"/>
  <c r="J138" s="1"/>
  <c r="J99" s="1"/>
  <c r="T138"/>
  <c r="R145"/>
  <c r="P157"/>
  <c r="R157"/>
  <c r="T157"/>
  <c r="BK136"/>
  <c r="J136"/>
  <c r="J98" s="1"/>
  <c r="BK155"/>
  <c r="J155"/>
  <c r="J101" s="1"/>
  <c r="J89"/>
  <c r="F117"/>
  <c r="BE139"/>
  <c r="BE146"/>
  <c r="BE147"/>
  <c r="BE156"/>
  <c r="BE158"/>
  <c r="F116"/>
  <c r="BE128"/>
  <c r="BE135"/>
  <c r="BE137"/>
  <c r="BE142"/>
  <c r="BE149"/>
  <c r="BC95" i="1"/>
  <c r="BC94" s="1"/>
  <c r="AY94" s="1"/>
  <c r="J90" i="2"/>
  <c r="J114"/>
  <c r="BE123"/>
  <c r="BE130"/>
  <c r="BE132"/>
  <c r="BE133"/>
  <c r="BE144"/>
  <c r="BE151"/>
  <c r="BE159"/>
  <c r="BE160"/>
  <c r="BA95" i="1"/>
  <c r="BA94" s="1"/>
  <c r="W30" s="1"/>
  <c r="BE127" i="2"/>
  <c r="BE134"/>
  <c r="BE141"/>
  <c r="BE143"/>
  <c r="AW95" i="1"/>
  <c r="F33" i="2"/>
  <c r="BB95" i="1" s="1"/>
  <c r="BB94" s="1"/>
  <c r="AX94" s="1"/>
  <c r="F35" i="2"/>
  <c r="BD95" i="1" s="1"/>
  <c r="BD94" s="1"/>
  <c r="W33" s="1"/>
  <c r="BK121" i="2" l="1"/>
  <c r="BK120" s="1"/>
  <c r="J120" s="1"/>
  <c r="J28" s="1"/>
  <c r="AG95" i="1" s="1"/>
  <c r="P120" i="2"/>
  <c r="AU95" i="1"/>
  <c r="AU94" s="1"/>
  <c r="R121" i="2"/>
  <c r="R120"/>
  <c r="T121"/>
  <c r="T120" s="1"/>
  <c r="J122"/>
  <c r="J96"/>
  <c r="W32" i="1"/>
  <c r="AW94"/>
  <c r="AK30" s="1"/>
  <c r="F31" i="2"/>
  <c r="AZ95" i="1" s="1"/>
  <c r="AZ94" s="1"/>
  <c r="W29" s="1"/>
  <c r="J31" i="2"/>
  <c r="AV95" i="1"/>
  <c r="AT95" s="1"/>
  <c r="W31"/>
  <c r="AN95" l="1"/>
  <c r="AG94"/>
  <c r="AK26" s="1"/>
  <c r="J94" i="2"/>
  <c r="J121"/>
  <c r="J95" s="1"/>
  <c r="J37"/>
  <c r="AV94" i="1"/>
  <c r="AK29" s="1"/>
  <c r="AK35" l="1"/>
  <c r="AT94"/>
  <c r="AN94" s="1"/>
</calcChain>
</file>

<file path=xl/sharedStrings.xml><?xml version="1.0" encoding="utf-8"?>
<sst xmlns="http://schemas.openxmlformats.org/spreadsheetml/2006/main" count="694" uniqueCount="226">
  <si>
    <t>Export Komplet</t>
  </si>
  <si>
    <t/>
  </si>
  <si>
    <t>2.0</t>
  </si>
  <si>
    <t>ZAMOK</t>
  </si>
  <si>
    <t>False</t>
  </si>
  <si>
    <t>{0da3cad5-5270-4205-850d-5f7c74ce7c6e}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</si>
  <si>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</si>
  <si>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</si>
  <si>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</si>
  <si>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</si>
  <si>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</si>
  <si>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</si>
  <si>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</si>
  <si>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</si>
  <si>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N18736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</si>
  <si>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</si>
  <si>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</si>
  <si>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 ul. Pod Brankou - úsek AC - u parkoviště a OC Hvězda</t>
  </si>
  <si>
    <t>KSO:</t>
  </si>
  <si>
    <t>CC-CZ:</t>
  </si>
  <si>
    <t>Místo:</t>
  </si>
  <si>
    <t xml:space="preserve"> </t>
  </si>
  <si>
    <t>Datum:</t>
  </si>
  <si>
    <t>27. 6. 2023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</si>
  <si>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</si>
  <si>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</si>
  <si>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</si>
  <si>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</si>
  <si>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</si>
  <si>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</si>
  <si>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</si>
  <si>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</si>
  <si>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</si>
  <si>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</si>
  <si>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</si>
  <si>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</si>
  <si>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</si>
  <si>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</si>
  <si>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</si>
  <si>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</si>
  <si>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</si>
  <si>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</si>
  <si>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</si>
  <si>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</si>
  <si>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</si>
  <si>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</si>
  <si>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</si>
  <si>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</si>
  <si>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</si>
  <si>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</si>
  <si>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</si>
  <si>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</si>
  <si>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</si>
  <si>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</si>
  <si>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</si>
  <si>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</si>
  <si>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</si>
  <si>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</si>
  <si>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</si>
  <si>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</si>
  <si>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</si>
  <si>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</si>
  <si>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</si>
  <si>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</si>
  <si>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</si>
  <si>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</si>
  <si>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</si>
  <si>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</si>
  <si>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</si>
  <si>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</si>
  <si>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</si>
  <si>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</si>
  <si>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</si>
  <si>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</si>
  <si>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</si>
  <si>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</si>
  <si>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</si>
  <si>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</si>
  <si>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</si>
  <si>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</si>
  <si>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</si>
  <si>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</si>
  <si>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</si>
  <si>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</si>
  <si>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</si>
  <si>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</si>
  <si>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</si>
  <si>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</si>
  <si>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</si>
  <si>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</si>
  <si>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</si>
  <si>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</si>
  <si>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</si>
  <si>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</si>
  <si>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</si>
  <si>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</si>
  <si>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</si>
  <si>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</si>
  <si>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</si>
  <si>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</si>
  <si>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</si>
  <si>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</si>
  <si>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</si>
  <si>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</si>
  <si>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</si>
  <si>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</si>
  <si>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</si>
  <si>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</si>
  <si>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</si>
  <si>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</si>
  <si>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</si>
  <si>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</si>
  <si>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</t>
  </si>
  <si>
    <t>K</t>
  </si>
  <si>
    <t>113107142</t>
  </si>
  <si>
    <t>Odstranění podkladu živičného tl přes 50 do 100 mm ručně</t>
  </si>
  <si>
    <t>m2</t>
  </si>
  <si>
    <t>-905721663</t>
  </si>
  <si>
    <t>VV</t>
  </si>
  <si>
    <t>"lokální výspravy podkladu" 276*0,05</t>
  </si>
  <si>
    <t>"napojení na stáv. povrchy" (6+8,7+8,5)*0,5</t>
  </si>
  <si>
    <t>Součet</t>
  </si>
  <si>
    <t>8</t>
  </si>
  <si>
    <t>113154114</t>
  </si>
  <si>
    <t>Frézování živičného krytu tl 100 mm pruh š 0,5 m pl do 500 m2 bez překážek v trase</t>
  </si>
  <si>
    <t>726737018</t>
  </si>
  <si>
    <t>181152302</t>
  </si>
  <si>
    <t>Úprava pláně pro silnice a dálnice v zářezech se zhutněním</t>
  </si>
  <si>
    <t>1821958502</t>
  </si>
  <si>
    <t>5</t>
  </si>
  <si>
    <t>Komunikace pozemní</t>
  </si>
  <si>
    <t>20</t>
  </si>
  <si>
    <t>566901172</t>
  </si>
  <si>
    <t>Vyspravení podkladu po překopech inženýrských sítí plochy do 15 m2 směsí stmelenou cementem SC 20/25 tl 150 mm</t>
  </si>
  <si>
    <t>224136350</t>
  </si>
  <si>
    <t>23</t>
  </si>
  <si>
    <t>573191111</t>
  </si>
  <si>
    <t>Postřik infiltrační kationaktivní emulzí v množství 1 kg/m2</t>
  </si>
  <si>
    <t>1264856101</t>
  </si>
  <si>
    <t>24</t>
  </si>
  <si>
    <t>573231108</t>
  </si>
  <si>
    <t>Postřik živičný spojovací ze silniční emulze v množství 0,50 kg/m2</t>
  </si>
  <si>
    <t>98753214</t>
  </si>
  <si>
    <t>25</t>
  </si>
  <si>
    <t>577144111</t>
  </si>
  <si>
    <t>Asfaltový beton vrstva obrusná ACO 11 (ABS) tř. I tl 50 mm š do 3 m z nemodifikovaného asfaltu</t>
  </si>
  <si>
    <t>1272797872</t>
  </si>
  <si>
    <t>26</t>
  </si>
  <si>
    <t>577145112</t>
  </si>
  <si>
    <t>Asfaltový beton vrstva ložní ACL 16 (ABH) tl 50 mm š do 3 m z nemodifikovaného asfaltu</t>
  </si>
  <si>
    <t>809498282</t>
  </si>
  <si>
    <t>Trubní vedení</t>
  </si>
  <si>
    <t>35</t>
  </si>
  <si>
    <t>899231111</t>
  </si>
  <si>
    <t>Výšková úprava uličního vstupu nebo vpusti do 200 mm zvýšením mříže</t>
  </si>
  <si>
    <t>kus</t>
  </si>
  <si>
    <t>-431195633</t>
  </si>
  <si>
    <t>9</t>
  </si>
  <si>
    <t>Ostatní konstrukce a práce, bourání</t>
  </si>
  <si>
    <t>46</t>
  </si>
  <si>
    <t>919112212</t>
  </si>
  <si>
    <t>Řezání spár pro vytvoření komůrky š 10 mm hl 20 mm pro těsnící zálivku v živičném krytu</t>
  </si>
  <si>
    <t>m</t>
  </si>
  <si>
    <t>327806392</t>
  </si>
  <si>
    <t>"nájezd na parkoviště+ KU - napojení naAC"   8,7+6+8,5</t>
  </si>
  <si>
    <t>47</t>
  </si>
  <si>
    <t>919122111</t>
  </si>
  <si>
    <t>Těsnění spár zálivkou za tepla pro komůrky š 10 mm hl 20 mm s těsnicím profilem</t>
  </si>
  <si>
    <t>-1062575222</t>
  </si>
  <si>
    <t>48</t>
  </si>
  <si>
    <t>919735112</t>
  </si>
  <si>
    <t>Řezání stávajícího živičného krytu hl přes 50 do 100 mm</t>
  </si>
  <si>
    <t>-1988166880</t>
  </si>
  <si>
    <t>59</t>
  </si>
  <si>
    <t>919794441</t>
  </si>
  <si>
    <t>Úprava ploch kolem hydrantů, šoupat, poklopů a mříží nebo sloupů v živičných krytech pl do 2 m2</t>
  </si>
  <si>
    <t>1454596656</t>
  </si>
  <si>
    <t>49</t>
  </si>
  <si>
    <t>93890841R</t>
  </si>
  <si>
    <t>Čištění vozovek splachováním vodou - samosběr + ruční dometení</t>
  </si>
  <si>
    <t>-1138150454</t>
  </si>
  <si>
    <t>997</t>
  </si>
  <si>
    <t>Přesun sutě</t>
  </si>
  <si>
    <t>50</t>
  </si>
  <si>
    <t>997221551</t>
  </si>
  <si>
    <t>Vodorovná doprava suti ze sypkých materiálů do 1 km</t>
  </si>
  <si>
    <t>t</t>
  </si>
  <si>
    <t>910147586</t>
  </si>
  <si>
    <t>51</t>
  </si>
  <si>
    <t>997221559</t>
  </si>
  <si>
    <t>Příplatek ZKD 1 km u vodorovné dopravy suti ze sypkých materiálů</t>
  </si>
  <si>
    <t>758469203</t>
  </si>
  <si>
    <t>71,828*17 'Přepočtené koeficientem množství</t>
  </si>
  <si>
    <t>53</t>
  </si>
  <si>
    <t>997221873</t>
  </si>
  <si>
    <t>Poplatek za uložení stavebního odpadu na recyklační skládce (skládkovné) zeminy a kamení zatříděného do Katalogu odpadů pod kódem 17 05 04</t>
  </si>
  <si>
    <t>-403165032</t>
  </si>
  <si>
    <t>"sut - smetky"  2,76</t>
  </si>
  <si>
    <t>54</t>
  </si>
  <si>
    <t>997221875</t>
  </si>
  <si>
    <t>Poplatek za uložení stavebního odpadu na recyklační skládce (skládkovné) asfaltového bez obsahu dehtu zatříděného do Katalogu odpadů pod kódem 17 03 02</t>
  </si>
  <si>
    <t>1242316256</t>
  </si>
  <si>
    <t>"vybourané AC kry"  5,588</t>
  </si>
  <si>
    <t>"vyfréz AC"  63,48</t>
  </si>
  <si>
    <t>998</t>
  </si>
  <si>
    <t>Přesun hmot</t>
  </si>
  <si>
    <t>55</t>
  </si>
  <si>
    <t>998225111</t>
  </si>
  <si>
    <t>Přesun hmot pro pozemní komunikace s krytem z kamene, monolitickým betonovým nebo živičným</t>
  </si>
  <si>
    <t>1164012293</t>
  </si>
  <si>
    <t>VRN</t>
  </si>
  <si>
    <t>Vedlejší rozpočtové náklady</t>
  </si>
  <si>
    <t>56</t>
  </si>
  <si>
    <t>030001000</t>
  </si>
  <si>
    <t>Zařízení staveniště</t>
  </si>
  <si>
    <t>kpl</t>
  </si>
  <si>
    <t>1024</t>
  </si>
  <si>
    <t>1800293726</t>
  </si>
  <si>
    <t>57</t>
  </si>
  <si>
    <t>043002000</t>
  </si>
  <si>
    <t>Zkoušky a ostatní měření - kontrola vedení inženýrských sítí</t>
  </si>
  <si>
    <t>736543389</t>
  </si>
  <si>
    <t>58</t>
  </si>
  <si>
    <t>070001000</t>
  </si>
  <si>
    <t>DIO - dopravně inženýrské opatření</t>
  </si>
  <si>
    <t>-1808861814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</si>
</sst>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26" t="s">
        <v>14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1"/>
      <c r="AQ5" s="21"/>
      <c r="AR5" s="19"/>
      <c r="BE5" s="22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28" t="s">
        <v>17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1"/>
      <c r="AQ6" s="21"/>
      <c r="AR6" s="19"/>
      <c r="BE6" s="22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2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2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2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2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2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24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24"/>
      <c r="BS13" s="16" t="s">
        <v>6</v>
      </c>
    </row>
    <row r="14" spans="1:74" ht="12.75">
      <c r="B14" s="20"/>
      <c r="C14" s="21"/>
      <c r="D14" s="21"/>
      <c r="E14" s="229" t="s">
        <v>28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2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24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2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24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24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2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24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24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24"/>
    </row>
    <row r="23" spans="1:71" s="1" customFormat="1" ht="16.5" customHeight="1">
      <c r="B23" s="20"/>
      <c r="C23" s="21"/>
      <c r="D23" s="21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O23" s="21"/>
      <c r="AP23" s="21"/>
      <c r="AQ23" s="21"/>
      <c r="AR23" s="19"/>
      <c r="BE23" s="22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2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24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32">
        <f>ROUND(AG94,2)</f>
        <v>0</v>
      </c>
      <c r="AL26" s="233"/>
      <c r="AM26" s="233"/>
      <c r="AN26" s="233"/>
      <c r="AO26" s="233"/>
      <c r="AP26" s="35"/>
      <c r="AQ26" s="35"/>
      <c r="AR26" s="38"/>
      <c r="BE26" s="22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2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34" t="s">
        <v>34</v>
      </c>
      <c r="M28" s="234"/>
      <c r="N28" s="234"/>
      <c r="O28" s="234"/>
      <c r="P28" s="234"/>
      <c r="Q28" s="35"/>
      <c r="R28" s="35"/>
      <c r="S28" s="35"/>
      <c r="T28" s="35"/>
      <c r="U28" s="35"/>
      <c r="V28" s="35"/>
      <c r="W28" s="234" t="s">
        <v>35</v>
      </c>
      <c r="X28" s="234"/>
      <c r="Y28" s="234"/>
      <c r="Z28" s="234"/>
      <c r="AA28" s="234"/>
      <c r="AB28" s="234"/>
      <c r="AC28" s="234"/>
      <c r="AD28" s="234"/>
      <c r="AE28" s="234"/>
      <c r="AF28" s="35"/>
      <c r="AG28" s="35"/>
      <c r="AH28" s="35"/>
      <c r="AI28" s="35"/>
      <c r="AJ28" s="35"/>
      <c r="AK28" s="234" t="s">
        <v>36</v>
      </c>
      <c r="AL28" s="234"/>
      <c r="AM28" s="234"/>
      <c r="AN28" s="234"/>
      <c r="AO28" s="234"/>
      <c r="AP28" s="35"/>
      <c r="AQ28" s="35"/>
      <c r="AR28" s="38"/>
      <c r="BE28" s="224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37">
        <v>0.21</v>
      </c>
      <c r="M29" s="236"/>
      <c r="N29" s="236"/>
      <c r="O29" s="236"/>
      <c r="P29" s="236"/>
      <c r="Q29" s="40"/>
      <c r="R29" s="40"/>
      <c r="S29" s="40"/>
      <c r="T29" s="40"/>
      <c r="U29" s="40"/>
      <c r="V29" s="40"/>
      <c r="W29" s="235">
        <f>ROUND(AZ94, 2)</f>
        <v>0</v>
      </c>
      <c r="X29" s="236"/>
      <c r="Y29" s="236"/>
      <c r="Z29" s="236"/>
      <c r="AA29" s="236"/>
      <c r="AB29" s="236"/>
      <c r="AC29" s="236"/>
      <c r="AD29" s="236"/>
      <c r="AE29" s="236"/>
      <c r="AF29" s="40"/>
      <c r="AG29" s="40"/>
      <c r="AH29" s="40"/>
      <c r="AI29" s="40"/>
      <c r="AJ29" s="40"/>
      <c r="AK29" s="235">
        <f>ROUND(AV94, 2)</f>
        <v>0</v>
      </c>
      <c r="AL29" s="236"/>
      <c r="AM29" s="236"/>
      <c r="AN29" s="236"/>
      <c r="AO29" s="236"/>
      <c r="AP29" s="40"/>
      <c r="AQ29" s="40"/>
      <c r="AR29" s="41"/>
      <c r="BE29" s="225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37">
        <v>0.15</v>
      </c>
      <c r="M30" s="236"/>
      <c r="N30" s="236"/>
      <c r="O30" s="236"/>
      <c r="P30" s="236"/>
      <c r="Q30" s="40"/>
      <c r="R30" s="40"/>
      <c r="S30" s="40"/>
      <c r="T30" s="40"/>
      <c r="U30" s="40"/>
      <c r="V30" s="40"/>
      <c r="W30" s="235">
        <f>ROUND(BA94, 2)</f>
        <v>0</v>
      </c>
      <c r="X30" s="236"/>
      <c r="Y30" s="236"/>
      <c r="Z30" s="236"/>
      <c r="AA30" s="236"/>
      <c r="AB30" s="236"/>
      <c r="AC30" s="236"/>
      <c r="AD30" s="236"/>
      <c r="AE30" s="236"/>
      <c r="AF30" s="40"/>
      <c r="AG30" s="40"/>
      <c r="AH30" s="40"/>
      <c r="AI30" s="40"/>
      <c r="AJ30" s="40"/>
      <c r="AK30" s="235">
        <f>ROUND(AW94, 2)</f>
        <v>0</v>
      </c>
      <c r="AL30" s="236"/>
      <c r="AM30" s="236"/>
      <c r="AN30" s="236"/>
      <c r="AO30" s="236"/>
      <c r="AP30" s="40"/>
      <c r="AQ30" s="40"/>
      <c r="AR30" s="41"/>
      <c r="BE30" s="225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37">
        <v>0.21</v>
      </c>
      <c r="M31" s="236"/>
      <c r="N31" s="236"/>
      <c r="O31" s="236"/>
      <c r="P31" s="236"/>
      <c r="Q31" s="40"/>
      <c r="R31" s="40"/>
      <c r="S31" s="40"/>
      <c r="T31" s="40"/>
      <c r="U31" s="40"/>
      <c r="V31" s="40"/>
      <c r="W31" s="235">
        <f>ROUND(BB94, 2)</f>
        <v>0</v>
      </c>
      <c r="X31" s="236"/>
      <c r="Y31" s="236"/>
      <c r="Z31" s="236"/>
      <c r="AA31" s="236"/>
      <c r="AB31" s="236"/>
      <c r="AC31" s="236"/>
      <c r="AD31" s="236"/>
      <c r="AE31" s="236"/>
      <c r="AF31" s="40"/>
      <c r="AG31" s="40"/>
      <c r="AH31" s="40"/>
      <c r="AI31" s="40"/>
      <c r="AJ31" s="40"/>
      <c r="AK31" s="235">
        <v>0</v>
      </c>
      <c r="AL31" s="236"/>
      <c r="AM31" s="236"/>
      <c r="AN31" s="236"/>
      <c r="AO31" s="236"/>
      <c r="AP31" s="40"/>
      <c r="AQ31" s="40"/>
      <c r="AR31" s="41"/>
      <c r="BE31" s="225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37">
        <v>0.15</v>
      </c>
      <c r="M32" s="236"/>
      <c r="N32" s="236"/>
      <c r="O32" s="236"/>
      <c r="P32" s="236"/>
      <c r="Q32" s="40"/>
      <c r="R32" s="40"/>
      <c r="S32" s="40"/>
      <c r="T32" s="40"/>
      <c r="U32" s="40"/>
      <c r="V32" s="40"/>
      <c r="W32" s="235">
        <f>ROUND(BC94, 2)</f>
        <v>0</v>
      </c>
      <c r="X32" s="236"/>
      <c r="Y32" s="236"/>
      <c r="Z32" s="236"/>
      <c r="AA32" s="236"/>
      <c r="AB32" s="236"/>
      <c r="AC32" s="236"/>
      <c r="AD32" s="236"/>
      <c r="AE32" s="236"/>
      <c r="AF32" s="40"/>
      <c r="AG32" s="40"/>
      <c r="AH32" s="40"/>
      <c r="AI32" s="40"/>
      <c r="AJ32" s="40"/>
      <c r="AK32" s="235">
        <v>0</v>
      </c>
      <c r="AL32" s="236"/>
      <c r="AM32" s="236"/>
      <c r="AN32" s="236"/>
      <c r="AO32" s="236"/>
      <c r="AP32" s="40"/>
      <c r="AQ32" s="40"/>
      <c r="AR32" s="41"/>
      <c r="BE32" s="225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37">
        <v>0</v>
      </c>
      <c r="M33" s="236"/>
      <c r="N33" s="236"/>
      <c r="O33" s="236"/>
      <c r="P33" s="236"/>
      <c r="Q33" s="40"/>
      <c r="R33" s="40"/>
      <c r="S33" s="40"/>
      <c r="T33" s="40"/>
      <c r="U33" s="40"/>
      <c r="V33" s="40"/>
      <c r="W33" s="235">
        <f>ROUND(BD94, 2)</f>
        <v>0</v>
      </c>
      <c r="X33" s="236"/>
      <c r="Y33" s="236"/>
      <c r="Z33" s="236"/>
      <c r="AA33" s="236"/>
      <c r="AB33" s="236"/>
      <c r="AC33" s="236"/>
      <c r="AD33" s="236"/>
      <c r="AE33" s="236"/>
      <c r="AF33" s="40"/>
      <c r="AG33" s="40"/>
      <c r="AH33" s="40"/>
      <c r="AI33" s="40"/>
      <c r="AJ33" s="40"/>
      <c r="AK33" s="235">
        <v>0</v>
      </c>
      <c r="AL33" s="236"/>
      <c r="AM33" s="236"/>
      <c r="AN33" s="236"/>
      <c r="AO33" s="236"/>
      <c r="AP33" s="40"/>
      <c r="AQ33" s="40"/>
      <c r="AR33" s="41"/>
      <c r="BE33" s="22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24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38" t="s">
        <v>45</v>
      </c>
      <c r="Y35" s="239"/>
      <c r="Z35" s="239"/>
      <c r="AA35" s="239"/>
      <c r="AB35" s="239"/>
      <c r="AC35" s="44"/>
      <c r="AD35" s="44"/>
      <c r="AE35" s="44"/>
      <c r="AF35" s="44"/>
      <c r="AG35" s="44"/>
      <c r="AH35" s="44"/>
      <c r="AI35" s="44"/>
      <c r="AJ35" s="44"/>
      <c r="AK35" s="240">
        <f>SUM(AK26:AK33)</f>
        <v>0</v>
      </c>
      <c r="AL35" s="239"/>
      <c r="AM35" s="239"/>
      <c r="AN35" s="239"/>
      <c r="AO35" s="24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N18736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2" t="str">
        <f>K6</f>
        <v>Benešov ul. Pod Brankou - úsek AC - u parkoviště a OC Hvězda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44" t="str">
        <f>IF(AN8= "","",AN8)</f>
        <v>27. 6. 2023</v>
      </c>
      <c r="AN87" s="244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45" t="str">
        <f>IF(E17="","",E17)</f>
        <v xml:space="preserve"> </v>
      </c>
      <c r="AN89" s="246"/>
      <c r="AO89" s="246"/>
      <c r="AP89" s="246"/>
      <c r="AQ89" s="35"/>
      <c r="AR89" s="38"/>
      <c r="AS89" s="247" t="s">
        <v>53</v>
      </c>
      <c r="AT89" s="24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45" t="str">
        <f>IF(E20="","",E20)</f>
        <v xml:space="preserve"> </v>
      </c>
      <c r="AN90" s="246"/>
      <c r="AO90" s="246"/>
      <c r="AP90" s="246"/>
      <c r="AQ90" s="35"/>
      <c r="AR90" s="38"/>
      <c r="AS90" s="249"/>
      <c r="AT90" s="25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1"/>
      <c r="AT91" s="25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53" t="s">
        <v>54</v>
      </c>
      <c r="D92" s="254"/>
      <c r="E92" s="254"/>
      <c r="F92" s="254"/>
      <c r="G92" s="254"/>
      <c r="H92" s="72"/>
      <c r="I92" s="255" t="s">
        <v>55</v>
      </c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6" t="s">
        <v>56</v>
      </c>
      <c r="AH92" s="254"/>
      <c r="AI92" s="254"/>
      <c r="AJ92" s="254"/>
      <c r="AK92" s="254"/>
      <c r="AL92" s="254"/>
      <c r="AM92" s="254"/>
      <c r="AN92" s="255" t="s">
        <v>57</v>
      </c>
      <c r="AO92" s="254"/>
      <c r="AP92" s="257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1">
        <f>ROUND(AG95,2)</f>
        <v>0</v>
      </c>
      <c r="AH94" s="261"/>
      <c r="AI94" s="261"/>
      <c r="AJ94" s="261"/>
      <c r="AK94" s="261"/>
      <c r="AL94" s="261"/>
      <c r="AM94" s="261"/>
      <c r="AN94" s="262">
        <f>SUM(AG94,AT94)</f>
        <v>0</v>
      </c>
      <c r="AO94" s="262"/>
      <c r="AP94" s="262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0" s="7" customFormat="1" ht="24.75" customHeight="1">
      <c r="A95" s="91" t="s">
        <v>76</v>
      </c>
      <c r="B95" s="92"/>
      <c r="C95" s="93"/>
      <c r="D95" s="260" t="s">
        <v>14</v>
      </c>
      <c r="E95" s="260"/>
      <c r="F95" s="260"/>
      <c r="G95" s="260"/>
      <c r="H95" s="260"/>
      <c r="I95" s="94"/>
      <c r="J95" s="260" t="s">
        <v>17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8">
        <f>'N36 - Benešov ul. Pod ...'!J28</f>
        <v>0</v>
      </c>
      <c r="AH95" s="259"/>
      <c r="AI95" s="259"/>
      <c r="AJ95" s="259"/>
      <c r="AK95" s="259"/>
      <c r="AL95" s="259"/>
      <c r="AM95" s="259"/>
      <c r="AN95" s="258">
        <f>SUM(AG95,AT95)</f>
        <v>0</v>
      </c>
      <c r="AO95" s="259"/>
      <c r="AP95" s="259"/>
      <c r="AQ95" s="95" t="s">
        <v>77</v>
      </c>
      <c r="AR95" s="96"/>
      <c r="AS95" s="97">
        <v>0</v>
      </c>
      <c r="AT95" s="98">
        <f>ROUND(SUM(AV95:AW95),2)</f>
        <v>0</v>
      </c>
      <c r="AU95" s="99">
        <f>'N36 - Benešov ul. Pod ...'!P120</f>
        <v>0</v>
      </c>
      <c r="AV95" s="98">
        <f>'N36 - Benešov ul. Pod ...'!J31</f>
        <v>0</v>
      </c>
      <c r="AW95" s="98">
        <f>'N36 - Benešov ul. Pod ...'!J32</f>
        <v>0</v>
      </c>
      <c r="AX95" s="98">
        <f>'N36 - Benešov ul. Pod ...'!J33</f>
        <v>0</v>
      </c>
      <c r="AY95" s="98">
        <f>'N36 - Benešov ul. Pod ...'!J34</f>
        <v>0</v>
      </c>
      <c r="AZ95" s="98">
        <f>'N36 - Benešov ul. Pod ...'!F31</f>
        <v>0</v>
      </c>
      <c r="BA95" s="98">
        <f>'N36 - Benešov ul. Pod ...'!F32</f>
        <v>0</v>
      </c>
      <c r="BB95" s="98">
        <f>'N36 - Benešov ul. Pod ...'!F33</f>
        <v>0</v>
      </c>
      <c r="BC95" s="98">
        <f>'N36 - Benešov ul. Pod ...'!F34</f>
        <v>0</v>
      </c>
      <c r="BD95" s="100">
        <f>'N36 - Benešov ul. Pod 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WLeG7JbCfp7KBfY9i+uiyyY+AcNYWRcAdSOks9osJ3dZpURcUUpV/5+oOXHFy6W+J4xRN96H9cuygTApNjScdg==" saltValue="0DHM3ZL7qZqYKpxRenikUMTiKeONHT9SONO3wrMgkkAF4uWWr1dALdAcr7UPv7lnEGGrKRR9qweOjls2H8TEf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36 - Benešov ul. Pod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1"/>
  <sheetViews>
    <sheetView showGridLines="0" tabSelected="1" topLeftCell="A72" workbookViewId="0">
      <selection activeCell="F42" sqref="F4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6" t="s">
        <v>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80</v>
      </c>
    </row>
    <row r="4" spans="1:46" s="1" customFormat="1" ht="24.95" customHeight="1">
      <c r="B4" s="19"/>
      <c r="D4" s="104" t="s">
        <v>81</v>
      </c>
      <c r="L4" s="19"/>
      <c r="M4" s="105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30" customHeight="1">
      <c r="A7" s="33"/>
      <c r="B7" s="38"/>
      <c r="C7" s="33"/>
      <c r="D7" s="33"/>
      <c r="E7" s="264" t="s">
        <v>17</v>
      </c>
      <c r="F7" s="265"/>
      <c r="G7" s="265"/>
      <c r="H7" s="265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27. 6. 2023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tr">
        <f>IF('Rekapitulace stavby'!E11="","",'Rekapitulace stavby'!E11)</f>
        <v xml:space="preserve"> </v>
      </c>
      <c r="F13" s="33"/>
      <c r="G13" s="33"/>
      <c r="H13" s="33"/>
      <c r="I13" s="106" t="s">
        <v>26</v>
      </c>
      <c r="J13" s="107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27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66" t="str">
        <f>'Rekapitulace stavby'!E14</f>
        <v>Vyplň údaj</v>
      </c>
      <c r="F16" s="267"/>
      <c r="G16" s="267"/>
      <c r="H16" s="267"/>
      <c r="I16" s="106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29</v>
      </c>
      <c r="E18" s="33"/>
      <c r="F18" s="33"/>
      <c r="G18" s="33"/>
      <c r="H18" s="33"/>
      <c r="I18" s="106" t="s">
        <v>25</v>
      </c>
      <c r="J18" s="107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tr">
        <f>IF('Rekapitulace stavby'!E17="","",'Rekapitulace stavby'!E17)</f>
        <v xml:space="preserve"> </v>
      </c>
      <c r="F19" s="33"/>
      <c r="G19" s="33"/>
      <c r="H19" s="33"/>
      <c r="I19" s="106" t="s">
        <v>26</v>
      </c>
      <c r="J19" s="107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31</v>
      </c>
      <c r="E21" s="33"/>
      <c r="F21" s="33"/>
      <c r="G21" s="33"/>
      <c r="H21" s="33"/>
      <c r="I21" s="106" t="s">
        <v>25</v>
      </c>
      <c r="J21" s="107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 t="str">
        <f>IF('Rekapitulace stavby'!E20="","",'Rekapitulace stavby'!E20)</f>
        <v xml:space="preserve"> </v>
      </c>
      <c r="F22" s="33"/>
      <c r="G22" s="33"/>
      <c r="H22" s="33"/>
      <c r="I22" s="106" t="s">
        <v>26</v>
      </c>
      <c r="J22" s="107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32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68" t="s">
        <v>1</v>
      </c>
      <c r="F25" s="268"/>
      <c r="G25" s="268"/>
      <c r="H25" s="268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33</v>
      </c>
      <c r="E28" s="33"/>
      <c r="F28" s="33"/>
      <c r="G28" s="33"/>
      <c r="H28" s="33"/>
      <c r="I28" s="33"/>
      <c r="J28" s="114">
        <f>ROUND(J120,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5" t="s">
        <v>35</v>
      </c>
      <c r="G30" s="33"/>
      <c r="H30" s="33"/>
      <c r="I30" s="115" t="s">
        <v>34</v>
      </c>
      <c r="J30" s="115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6" t="s">
        <v>37</v>
      </c>
      <c r="E31" s="106" t="s">
        <v>38</v>
      </c>
      <c r="F31" s="117">
        <f>ROUND((SUM(BE120:BE160)),  2)</f>
        <v>0</v>
      </c>
      <c r="G31" s="33"/>
      <c r="H31" s="33"/>
      <c r="I31" s="118">
        <v>0.21</v>
      </c>
      <c r="J31" s="117">
        <f>ROUND(((SUM(BE120:BE160))*I31),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6" t="s">
        <v>39</v>
      </c>
      <c r="F32" s="117">
        <f>ROUND((SUM(BF120:BF160)),  2)</f>
        <v>0</v>
      </c>
      <c r="G32" s="33"/>
      <c r="H32" s="33"/>
      <c r="I32" s="118">
        <v>0.15</v>
      </c>
      <c r="J32" s="117">
        <f>ROUND(((SUM(BF120:BF160))*I32),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6" t="s">
        <v>40</v>
      </c>
      <c r="F33" s="117">
        <f>ROUND((SUM(BG120:BG160)),  2)</f>
        <v>0</v>
      </c>
      <c r="G33" s="33"/>
      <c r="H33" s="33"/>
      <c r="I33" s="118">
        <v>0.21</v>
      </c>
      <c r="J33" s="11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6" t="s">
        <v>41</v>
      </c>
      <c r="F34" s="117">
        <f>ROUND((SUM(BH120:BH160)),  2)</f>
        <v>0</v>
      </c>
      <c r="G34" s="33"/>
      <c r="H34" s="33"/>
      <c r="I34" s="118">
        <v>0.15</v>
      </c>
      <c r="J34" s="11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42</v>
      </c>
      <c r="F35" s="117">
        <f>ROUND((SUM(BI120:BI160)),  2)</f>
        <v>0</v>
      </c>
      <c r="G35" s="33"/>
      <c r="H35" s="33"/>
      <c r="I35" s="118">
        <v>0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9"/>
      <c r="D37" s="120" t="s">
        <v>43</v>
      </c>
      <c r="E37" s="121"/>
      <c r="F37" s="121"/>
      <c r="G37" s="122" t="s">
        <v>44</v>
      </c>
      <c r="H37" s="123" t="s">
        <v>45</v>
      </c>
      <c r="I37" s="121"/>
      <c r="J37" s="124">
        <f>SUM(J28:J35)</f>
        <v>0</v>
      </c>
      <c r="K37" s="12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6" t="s">
        <v>46</v>
      </c>
      <c r="E50" s="127"/>
      <c r="F50" s="127"/>
      <c r="G50" s="126" t="s">
        <v>47</v>
      </c>
      <c r="H50" s="127"/>
      <c r="I50" s="127"/>
      <c r="J50" s="127"/>
      <c r="K50" s="127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28" t="s">
        <v>48</v>
      </c>
      <c r="E61" s="129"/>
      <c r="F61" s="130" t="s">
        <v>49</v>
      </c>
      <c r="G61" s="128" t="s">
        <v>48</v>
      </c>
      <c r="H61" s="129"/>
      <c r="I61" s="129"/>
      <c r="J61" s="131" t="s">
        <v>49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6" t="s">
        <v>50</v>
      </c>
      <c r="E65" s="132"/>
      <c r="F65" s="132"/>
      <c r="G65" s="126" t="s">
        <v>51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28" t="s">
        <v>48</v>
      </c>
      <c r="E76" s="129"/>
      <c r="F76" s="130" t="s">
        <v>49</v>
      </c>
      <c r="G76" s="128" t="s">
        <v>48</v>
      </c>
      <c r="H76" s="129"/>
      <c r="I76" s="129"/>
      <c r="J76" s="131" t="s">
        <v>49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82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0" hidden="1" customHeight="1">
      <c r="A85" s="33"/>
      <c r="B85" s="34"/>
      <c r="C85" s="35"/>
      <c r="D85" s="35"/>
      <c r="E85" s="242" t="str">
        <f>E7</f>
        <v>Benešov ul. Pod Brankou - úsek AC - u parkoviště a OC Hvězda</v>
      </c>
      <c r="F85" s="269"/>
      <c r="G85" s="269"/>
      <c r="H85" s="26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hidden="1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hidden="1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28" t="s">
        <v>22</v>
      </c>
      <c r="J87" s="65" t="str">
        <f>IF(J10="","",J10)</f>
        <v>27. 6. 2023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hidden="1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28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hidden="1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28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hidden="1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hidden="1" customHeight="1">
      <c r="A92" s="33"/>
      <c r="B92" s="34"/>
      <c r="C92" s="137" t="s">
        <v>83</v>
      </c>
      <c r="D92" s="138"/>
      <c r="E92" s="138"/>
      <c r="F92" s="138"/>
      <c r="G92" s="138"/>
      <c r="H92" s="138"/>
      <c r="I92" s="138"/>
      <c r="J92" s="139" t="s">
        <v>84</v>
      </c>
      <c r="K92" s="13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hidden="1" customHeight="1">
      <c r="A94" s="33"/>
      <c r="B94" s="34"/>
      <c r="C94" s="140" t="s">
        <v>85</v>
      </c>
      <c r="D94" s="35"/>
      <c r="E94" s="35"/>
      <c r="F94" s="35"/>
      <c r="G94" s="35"/>
      <c r="H94" s="35"/>
      <c r="I94" s="35"/>
      <c r="J94" s="83">
        <f>J120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86</v>
      </c>
    </row>
    <row r="95" spans="1:47" s="9" customFormat="1" ht="24.95" hidden="1" customHeight="1">
      <c r="B95" s="141"/>
      <c r="C95" s="142"/>
      <c r="D95" s="143" t="s">
        <v>87</v>
      </c>
      <c r="E95" s="144"/>
      <c r="F95" s="144"/>
      <c r="G95" s="144"/>
      <c r="H95" s="144"/>
      <c r="I95" s="144"/>
      <c r="J95" s="145">
        <f>J121</f>
        <v>0</v>
      </c>
      <c r="K95" s="142"/>
      <c r="L95" s="146"/>
    </row>
    <row r="96" spans="1:47" s="10" customFormat="1" ht="19.899999999999999" hidden="1" customHeight="1">
      <c r="B96" s="147"/>
      <c r="C96" s="148"/>
      <c r="D96" s="149" t="s">
        <v>88</v>
      </c>
      <c r="E96" s="150"/>
      <c r="F96" s="150"/>
      <c r="G96" s="150"/>
      <c r="H96" s="150"/>
      <c r="I96" s="150"/>
      <c r="J96" s="151">
        <f>J122</f>
        <v>0</v>
      </c>
      <c r="K96" s="148"/>
      <c r="L96" s="152"/>
    </row>
    <row r="97" spans="1:31" s="10" customFormat="1" ht="19.899999999999999" hidden="1" customHeight="1">
      <c r="B97" s="147"/>
      <c r="C97" s="148"/>
      <c r="D97" s="149" t="s">
        <v>89</v>
      </c>
      <c r="E97" s="150"/>
      <c r="F97" s="150"/>
      <c r="G97" s="150"/>
      <c r="H97" s="150"/>
      <c r="I97" s="150"/>
      <c r="J97" s="151">
        <f>J129</f>
        <v>0</v>
      </c>
      <c r="K97" s="148"/>
      <c r="L97" s="152"/>
    </row>
    <row r="98" spans="1:31" s="10" customFormat="1" ht="19.899999999999999" hidden="1" customHeight="1">
      <c r="B98" s="147"/>
      <c r="C98" s="148"/>
      <c r="D98" s="149" t="s">
        <v>90</v>
      </c>
      <c r="E98" s="150"/>
      <c r="F98" s="150"/>
      <c r="G98" s="150"/>
      <c r="H98" s="150"/>
      <c r="I98" s="150"/>
      <c r="J98" s="151">
        <f>J136</f>
        <v>0</v>
      </c>
      <c r="K98" s="148"/>
      <c r="L98" s="152"/>
    </row>
    <row r="99" spans="1:31" s="10" customFormat="1" ht="19.899999999999999" hidden="1" customHeight="1">
      <c r="B99" s="147"/>
      <c r="C99" s="148"/>
      <c r="D99" s="149" t="s">
        <v>91</v>
      </c>
      <c r="E99" s="150"/>
      <c r="F99" s="150"/>
      <c r="G99" s="150"/>
      <c r="H99" s="150"/>
      <c r="I99" s="150"/>
      <c r="J99" s="151">
        <f>J138</f>
        <v>0</v>
      </c>
      <c r="K99" s="148"/>
      <c r="L99" s="152"/>
    </row>
    <row r="100" spans="1:31" s="10" customFormat="1" ht="19.899999999999999" hidden="1" customHeight="1">
      <c r="B100" s="147"/>
      <c r="C100" s="148"/>
      <c r="D100" s="149" t="s">
        <v>92</v>
      </c>
      <c r="E100" s="150"/>
      <c r="F100" s="150"/>
      <c r="G100" s="150"/>
      <c r="H100" s="150"/>
      <c r="I100" s="150"/>
      <c r="J100" s="151">
        <f>J145</f>
        <v>0</v>
      </c>
      <c r="K100" s="148"/>
      <c r="L100" s="152"/>
    </row>
    <row r="101" spans="1:31" s="10" customFormat="1" ht="19.899999999999999" hidden="1" customHeight="1">
      <c r="B101" s="147"/>
      <c r="C101" s="148"/>
      <c r="D101" s="149" t="s">
        <v>93</v>
      </c>
      <c r="E101" s="150"/>
      <c r="F101" s="150"/>
      <c r="G101" s="150"/>
      <c r="H101" s="150"/>
      <c r="I101" s="150"/>
      <c r="J101" s="151">
        <f>J155</f>
        <v>0</v>
      </c>
      <c r="K101" s="148"/>
      <c r="L101" s="152"/>
    </row>
    <row r="102" spans="1:31" s="9" customFormat="1" ht="24.95" hidden="1" customHeight="1">
      <c r="B102" s="141"/>
      <c r="C102" s="142"/>
      <c r="D102" s="143" t="s">
        <v>94</v>
      </c>
      <c r="E102" s="144"/>
      <c r="F102" s="144"/>
      <c r="G102" s="144"/>
      <c r="H102" s="144"/>
      <c r="I102" s="144"/>
      <c r="J102" s="145">
        <f>J157</f>
        <v>0</v>
      </c>
      <c r="K102" s="142"/>
      <c r="L102" s="146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hidden="1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t="11.25" hidden="1"/>
    <row r="106" spans="1:31" ht="11.25" hidden="1"/>
    <row r="107" spans="1:31" ht="11.25" hidden="1"/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95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30" customHeight="1">
      <c r="A112" s="33"/>
      <c r="B112" s="34"/>
      <c r="C112" s="35"/>
      <c r="D112" s="35"/>
      <c r="E112" s="242" t="str">
        <f>E7</f>
        <v>Benešov ul. Pod Brankou - úsek AC - u parkoviště a OC Hvězda</v>
      </c>
      <c r="F112" s="269"/>
      <c r="G112" s="269"/>
      <c r="H112" s="269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F10</f>
        <v xml:space="preserve"> </v>
      </c>
      <c r="G114" s="35"/>
      <c r="H114" s="35"/>
      <c r="I114" s="28" t="s">
        <v>22</v>
      </c>
      <c r="J114" s="65" t="str">
        <f>IF(J10="","",J10)</f>
        <v>27. 6. 2023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5"/>
      <c r="E116" s="35"/>
      <c r="F116" s="26" t="str">
        <f>E13</f>
        <v xml:space="preserve"> </v>
      </c>
      <c r="G116" s="35"/>
      <c r="H116" s="35"/>
      <c r="I116" s="28" t="s">
        <v>29</v>
      </c>
      <c r="J116" s="31" t="str">
        <f>E19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27</v>
      </c>
      <c r="D117" s="35"/>
      <c r="E117" s="35"/>
      <c r="F117" s="26" t="str">
        <f>IF(E16="","",E16)</f>
        <v>Vyplň údaj</v>
      </c>
      <c r="G117" s="35"/>
      <c r="H117" s="35"/>
      <c r="I117" s="28" t="s">
        <v>31</v>
      </c>
      <c r="J117" s="31" t="str">
        <f>E22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3"/>
      <c r="B119" s="154"/>
      <c r="C119" s="155" t="s">
        <v>96</v>
      </c>
      <c r="D119" s="156" t="s">
        <v>58</v>
      </c>
      <c r="E119" s="156" t="s">
        <v>54</v>
      </c>
      <c r="F119" s="156" t="s">
        <v>55</v>
      </c>
      <c r="G119" s="156" t="s">
        <v>97</v>
      </c>
      <c r="H119" s="156" t="s">
        <v>98</v>
      </c>
      <c r="I119" s="156" t="s">
        <v>99</v>
      </c>
      <c r="J119" s="157" t="s">
        <v>84</v>
      </c>
      <c r="K119" s="158" t="s">
        <v>100</v>
      </c>
      <c r="L119" s="159"/>
      <c r="M119" s="74" t="s">
        <v>1</v>
      </c>
      <c r="N119" s="75" t="s">
        <v>37</v>
      </c>
      <c r="O119" s="75" t="s">
        <v>101</v>
      </c>
      <c r="P119" s="75" t="s">
        <v>102</v>
      </c>
      <c r="Q119" s="75" t="s">
        <v>103</v>
      </c>
      <c r="R119" s="75" t="s">
        <v>104</v>
      </c>
      <c r="S119" s="75" t="s">
        <v>105</v>
      </c>
      <c r="T119" s="76" t="s">
        <v>106</v>
      </c>
      <c r="U119" s="15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/>
    </row>
    <row r="120" spans="1:65" s="2" customFormat="1" ht="22.9" customHeight="1">
      <c r="A120" s="33"/>
      <c r="B120" s="34"/>
      <c r="C120" s="81" t="s">
        <v>107</v>
      </c>
      <c r="D120" s="35"/>
      <c r="E120" s="35"/>
      <c r="F120" s="35"/>
      <c r="G120" s="35"/>
      <c r="H120" s="35"/>
      <c r="I120" s="35"/>
      <c r="J120" s="160">
        <f>BK120</f>
        <v>0</v>
      </c>
      <c r="K120" s="35"/>
      <c r="L120" s="38"/>
      <c r="M120" s="77"/>
      <c r="N120" s="161"/>
      <c r="O120" s="78"/>
      <c r="P120" s="162">
        <f>P121+P157</f>
        <v>0</v>
      </c>
      <c r="Q120" s="78"/>
      <c r="R120" s="162">
        <f>R121+R157</f>
        <v>7.2436780000000009</v>
      </c>
      <c r="S120" s="78"/>
      <c r="T120" s="163">
        <f>T121+T157</f>
        <v>71.828000000000003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72</v>
      </c>
      <c r="AU120" s="16" t="s">
        <v>86</v>
      </c>
      <c r="BK120" s="164">
        <f>BK121+BK157</f>
        <v>0</v>
      </c>
    </row>
    <row r="121" spans="1:65" s="12" customFormat="1" ht="25.9" customHeight="1">
      <c r="B121" s="165"/>
      <c r="C121" s="166"/>
      <c r="D121" s="167" t="s">
        <v>72</v>
      </c>
      <c r="E121" s="168" t="s">
        <v>108</v>
      </c>
      <c r="F121" s="168" t="s">
        <v>109</v>
      </c>
      <c r="G121" s="166"/>
      <c r="H121" s="166"/>
      <c r="I121" s="169"/>
      <c r="J121" s="170">
        <f>BK121</f>
        <v>0</v>
      </c>
      <c r="K121" s="166"/>
      <c r="L121" s="171"/>
      <c r="M121" s="172"/>
      <c r="N121" s="173"/>
      <c r="O121" s="173"/>
      <c r="P121" s="174">
        <f>P122+P129+P136+P138+P145+P155</f>
        <v>0</v>
      </c>
      <c r="Q121" s="173"/>
      <c r="R121" s="174">
        <f>R122+R129+R136+R138+R145+R155</f>
        <v>7.2436780000000009</v>
      </c>
      <c r="S121" s="173"/>
      <c r="T121" s="175">
        <f>T122+T129+T136+T138+T145+T155</f>
        <v>71.828000000000003</v>
      </c>
      <c r="AR121" s="176" t="s">
        <v>78</v>
      </c>
      <c r="AT121" s="177" t="s">
        <v>72</v>
      </c>
      <c r="AU121" s="177" t="s">
        <v>73</v>
      </c>
      <c r="AY121" s="176" t="s">
        <v>110</v>
      </c>
      <c r="BK121" s="178">
        <f>BK122+BK129+BK136+BK138+BK145+BK155</f>
        <v>0</v>
      </c>
    </row>
    <row r="122" spans="1:65" s="12" customFormat="1" ht="22.9" customHeight="1">
      <c r="B122" s="165"/>
      <c r="C122" s="166"/>
      <c r="D122" s="167" t="s">
        <v>72</v>
      </c>
      <c r="E122" s="179" t="s">
        <v>78</v>
      </c>
      <c r="F122" s="179" t="s">
        <v>111</v>
      </c>
      <c r="G122" s="166"/>
      <c r="H122" s="166"/>
      <c r="I122" s="169"/>
      <c r="J122" s="180">
        <f>BK122</f>
        <v>0</v>
      </c>
      <c r="K122" s="166"/>
      <c r="L122" s="171"/>
      <c r="M122" s="172"/>
      <c r="N122" s="173"/>
      <c r="O122" s="173"/>
      <c r="P122" s="174">
        <f>SUM(P123:P128)</f>
        <v>0</v>
      </c>
      <c r="Q122" s="173"/>
      <c r="R122" s="174">
        <f>SUM(R123:R128)</f>
        <v>2.2080000000000002E-2</v>
      </c>
      <c r="S122" s="173"/>
      <c r="T122" s="175">
        <f>SUM(T123:T128)</f>
        <v>69.067999999999998</v>
      </c>
      <c r="AR122" s="176" t="s">
        <v>78</v>
      </c>
      <c r="AT122" s="177" t="s">
        <v>72</v>
      </c>
      <c r="AU122" s="177" t="s">
        <v>78</v>
      </c>
      <c r="AY122" s="176" t="s">
        <v>110</v>
      </c>
      <c r="BK122" s="178">
        <f>SUM(BK123:BK128)</f>
        <v>0</v>
      </c>
    </row>
    <row r="123" spans="1:65" s="2" customFormat="1" ht="24.2" customHeight="1">
      <c r="A123" s="33"/>
      <c r="B123" s="34"/>
      <c r="C123" s="181" t="s">
        <v>112</v>
      </c>
      <c r="D123" s="181" t="s">
        <v>113</v>
      </c>
      <c r="E123" s="182" t="s">
        <v>114</v>
      </c>
      <c r="F123" s="183" t="s">
        <v>115</v>
      </c>
      <c r="G123" s="184" t="s">
        <v>116</v>
      </c>
      <c r="H123" s="185">
        <v>25.4</v>
      </c>
      <c r="I123" s="186"/>
      <c r="J123" s="187">
        <f>ROUND(I123*H123,2)</f>
        <v>0</v>
      </c>
      <c r="K123" s="188"/>
      <c r="L123" s="38"/>
      <c r="M123" s="189" t="s">
        <v>1</v>
      </c>
      <c r="N123" s="190" t="s">
        <v>38</v>
      </c>
      <c r="O123" s="70"/>
      <c r="P123" s="191">
        <f>O123*H123</f>
        <v>0</v>
      </c>
      <c r="Q123" s="191">
        <v>0</v>
      </c>
      <c r="R123" s="191">
        <f>Q123*H123</f>
        <v>0</v>
      </c>
      <c r="S123" s="191">
        <v>0.22</v>
      </c>
      <c r="T123" s="192">
        <f>S123*H123</f>
        <v>5.5880000000000001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3" t="s">
        <v>112</v>
      </c>
      <c r="AT123" s="193" t="s">
        <v>113</v>
      </c>
      <c r="AU123" s="193" t="s">
        <v>80</v>
      </c>
      <c r="AY123" s="16" t="s">
        <v>110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6" t="s">
        <v>78</v>
      </c>
      <c r="BK123" s="194">
        <f>ROUND(I123*H123,2)</f>
        <v>0</v>
      </c>
      <c r="BL123" s="16" t="s">
        <v>112</v>
      </c>
      <c r="BM123" s="193" t="s">
        <v>117</v>
      </c>
    </row>
    <row r="124" spans="1:65" s="13" customFormat="1" ht="11.25">
      <c r="B124" s="195"/>
      <c r="C124" s="196"/>
      <c r="D124" s="197" t="s">
        <v>118</v>
      </c>
      <c r="E124" s="198" t="s">
        <v>1</v>
      </c>
      <c r="F124" s="199" t="s">
        <v>119</v>
      </c>
      <c r="G124" s="196"/>
      <c r="H124" s="200">
        <v>13.8</v>
      </c>
      <c r="I124" s="201"/>
      <c r="J124" s="196"/>
      <c r="K124" s="196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118</v>
      </c>
      <c r="AU124" s="206" t="s">
        <v>80</v>
      </c>
      <c r="AV124" s="13" t="s">
        <v>80</v>
      </c>
      <c r="AW124" s="13" t="s">
        <v>30</v>
      </c>
      <c r="AX124" s="13" t="s">
        <v>73</v>
      </c>
      <c r="AY124" s="206" t="s">
        <v>110</v>
      </c>
    </row>
    <row r="125" spans="1:65" s="13" customFormat="1" ht="11.25">
      <c r="B125" s="195"/>
      <c r="C125" s="196"/>
      <c r="D125" s="197" t="s">
        <v>118</v>
      </c>
      <c r="E125" s="198" t="s">
        <v>1</v>
      </c>
      <c r="F125" s="199" t="s">
        <v>120</v>
      </c>
      <c r="G125" s="196"/>
      <c r="H125" s="200">
        <v>11.6</v>
      </c>
      <c r="I125" s="201"/>
      <c r="J125" s="196"/>
      <c r="K125" s="196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118</v>
      </c>
      <c r="AU125" s="206" t="s">
        <v>80</v>
      </c>
      <c r="AV125" s="13" t="s">
        <v>80</v>
      </c>
      <c r="AW125" s="13" t="s">
        <v>30</v>
      </c>
      <c r="AX125" s="13" t="s">
        <v>73</v>
      </c>
      <c r="AY125" s="206" t="s">
        <v>110</v>
      </c>
    </row>
    <row r="126" spans="1:65" s="14" customFormat="1" ht="11.25">
      <c r="B126" s="207"/>
      <c r="C126" s="208"/>
      <c r="D126" s="197" t="s">
        <v>118</v>
      </c>
      <c r="E126" s="209" t="s">
        <v>1</v>
      </c>
      <c r="F126" s="210" t="s">
        <v>121</v>
      </c>
      <c r="G126" s="208"/>
      <c r="H126" s="211">
        <v>25.4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118</v>
      </c>
      <c r="AU126" s="217" t="s">
        <v>80</v>
      </c>
      <c r="AV126" s="14" t="s">
        <v>112</v>
      </c>
      <c r="AW126" s="14" t="s">
        <v>30</v>
      </c>
      <c r="AX126" s="14" t="s">
        <v>78</v>
      </c>
      <c r="AY126" s="217" t="s">
        <v>110</v>
      </c>
    </row>
    <row r="127" spans="1:65" s="2" customFormat="1" ht="24.2" customHeight="1">
      <c r="A127" s="33"/>
      <c r="B127" s="34"/>
      <c r="C127" s="181" t="s">
        <v>122</v>
      </c>
      <c r="D127" s="181" t="s">
        <v>113</v>
      </c>
      <c r="E127" s="182" t="s">
        <v>123</v>
      </c>
      <c r="F127" s="183" t="s">
        <v>124</v>
      </c>
      <c r="G127" s="184" t="s">
        <v>116</v>
      </c>
      <c r="H127" s="185">
        <v>276</v>
      </c>
      <c r="I127" s="186"/>
      <c r="J127" s="187">
        <f>ROUND(I127*H127,2)</f>
        <v>0</v>
      </c>
      <c r="K127" s="188"/>
      <c r="L127" s="38"/>
      <c r="M127" s="189" t="s">
        <v>1</v>
      </c>
      <c r="N127" s="190" t="s">
        <v>38</v>
      </c>
      <c r="O127" s="70"/>
      <c r="P127" s="191">
        <f>O127*H127</f>
        <v>0</v>
      </c>
      <c r="Q127" s="191">
        <v>8.0000000000000007E-5</v>
      </c>
      <c r="R127" s="191">
        <f>Q127*H127</f>
        <v>2.2080000000000002E-2</v>
      </c>
      <c r="S127" s="191">
        <v>0.23</v>
      </c>
      <c r="T127" s="192">
        <f>S127*H127</f>
        <v>63.480000000000004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3" t="s">
        <v>112</v>
      </c>
      <c r="AT127" s="193" t="s">
        <v>113</v>
      </c>
      <c r="AU127" s="193" t="s">
        <v>80</v>
      </c>
      <c r="AY127" s="16" t="s">
        <v>110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6" t="s">
        <v>78</v>
      </c>
      <c r="BK127" s="194">
        <f>ROUND(I127*H127,2)</f>
        <v>0</v>
      </c>
      <c r="BL127" s="16" t="s">
        <v>112</v>
      </c>
      <c r="BM127" s="193" t="s">
        <v>125</v>
      </c>
    </row>
    <row r="128" spans="1:65" s="2" customFormat="1" ht="24.2" customHeight="1">
      <c r="A128" s="33"/>
      <c r="B128" s="34"/>
      <c r="C128" s="181" t="s">
        <v>8</v>
      </c>
      <c r="D128" s="181" t="s">
        <v>113</v>
      </c>
      <c r="E128" s="182" t="s">
        <v>126</v>
      </c>
      <c r="F128" s="183" t="s">
        <v>127</v>
      </c>
      <c r="G128" s="184" t="s">
        <v>116</v>
      </c>
      <c r="H128" s="185">
        <v>13.8</v>
      </c>
      <c r="I128" s="186"/>
      <c r="J128" s="187">
        <f>ROUND(I128*H128,2)</f>
        <v>0</v>
      </c>
      <c r="K128" s="188"/>
      <c r="L128" s="38"/>
      <c r="M128" s="189" t="s">
        <v>1</v>
      </c>
      <c r="N128" s="190" t="s">
        <v>38</v>
      </c>
      <c r="O128" s="70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3" t="s">
        <v>112</v>
      </c>
      <c r="AT128" s="193" t="s">
        <v>113</v>
      </c>
      <c r="AU128" s="193" t="s">
        <v>80</v>
      </c>
      <c r="AY128" s="16" t="s">
        <v>110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6" t="s">
        <v>78</v>
      </c>
      <c r="BK128" s="194">
        <f>ROUND(I128*H128,2)</f>
        <v>0</v>
      </c>
      <c r="BL128" s="16" t="s">
        <v>112</v>
      </c>
      <c r="BM128" s="193" t="s">
        <v>128</v>
      </c>
    </row>
    <row r="129" spans="1:65" s="12" customFormat="1" ht="22.9" customHeight="1">
      <c r="B129" s="165"/>
      <c r="C129" s="166"/>
      <c r="D129" s="167" t="s">
        <v>72</v>
      </c>
      <c r="E129" s="179" t="s">
        <v>129</v>
      </c>
      <c r="F129" s="179" t="s">
        <v>130</v>
      </c>
      <c r="G129" s="166"/>
      <c r="H129" s="166"/>
      <c r="I129" s="169"/>
      <c r="J129" s="180">
        <f>BK129</f>
        <v>0</v>
      </c>
      <c r="K129" s="166"/>
      <c r="L129" s="171"/>
      <c r="M129" s="172"/>
      <c r="N129" s="173"/>
      <c r="O129" s="173"/>
      <c r="P129" s="174">
        <f>SUM(P130:P135)</f>
        <v>0</v>
      </c>
      <c r="Q129" s="173"/>
      <c r="R129" s="174">
        <f>SUM(R130:R135)</f>
        <v>5.1799680000000006</v>
      </c>
      <c r="S129" s="173"/>
      <c r="T129" s="175">
        <f>SUM(T130:T135)</f>
        <v>0</v>
      </c>
      <c r="AR129" s="176" t="s">
        <v>78</v>
      </c>
      <c r="AT129" s="177" t="s">
        <v>72</v>
      </c>
      <c r="AU129" s="177" t="s">
        <v>78</v>
      </c>
      <c r="AY129" s="176" t="s">
        <v>110</v>
      </c>
      <c r="BK129" s="178">
        <f>SUM(BK130:BK135)</f>
        <v>0</v>
      </c>
    </row>
    <row r="130" spans="1:65" s="2" customFormat="1" ht="37.9" customHeight="1">
      <c r="A130" s="33"/>
      <c r="B130" s="34"/>
      <c r="C130" s="181" t="s">
        <v>131</v>
      </c>
      <c r="D130" s="181" t="s">
        <v>113</v>
      </c>
      <c r="E130" s="182" t="s">
        <v>132</v>
      </c>
      <c r="F130" s="183" t="s">
        <v>133</v>
      </c>
      <c r="G130" s="184" t="s">
        <v>116</v>
      </c>
      <c r="H130" s="185">
        <v>13.8</v>
      </c>
      <c r="I130" s="186"/>
      <c r="J130" s="187">
        <f>ROUND(I130*H130,2)</f>
        <v>0</v>
      </c>
      <c r="K130" s="188"/>
      <c r="L130" s="38"/>
      <c r="M130" s="189" t="s">
        <v>1</v>
      </c>
      <c r="N130" s="190" t="s">
        <v>38</v>
      </c>
      <c r="O130" s="70"/>
      <c r="P130" s="191">
        <f>O130*H130</f>
        <v>0</v>
      </c>
      <c r="Q130" s="191">
        <v>0.37536000000000003</v>
      </c>
      <c r="R130" s="191">
        <f>Q130*H130</f>
        <v>5.1799680000000006</v>
      </c>
      <c r="S130" s="191">
        <v>0</v>
      </c>
      <c r="T130" s="19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3" t="s">
        <v>112</v>
      </c>
      <c r="AT130" s="193" t="s">
        <v>113</v>
      </c>
      <c r="AU130" s="193" t="s">
        <v>80</v>
      </c>
      <c r="AY130" s="16" t="s">
        <v>110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6" t="s">
        <v>78</v>
      </c>
      <c r="BK130" s="194">
        <f>ROUND(I130*H130,2)</f>
        <v>0</v>
      </c>
      <c r="BL130" s="16" t="s">
        <v>112</v>
      </c>
      <c r="BM130" s="193" t="s">
        <v>134</v>
      </c>
    </row>
    <row r="131" spans="1:65" s="13" customFormat="1" ht="11.25">
      <c r="B131" s="195"/>
      <c r="C131" s="196"/>
      <c r="D131" s="197" t="s">
        <v>118</v>
      </c>
      <c r="E131" s="198" t="s">
        <v>1</v>
      </c>
      <c r="F131" s="199" t="s">
        <v>119</v>
      </c>
      <c r="G131" s="196"/>
      <c r="H131" s="200">
        <v>13.8</v>
      </c>
      <c r="I131" s="201"/>
      <c r="J131" s="196"/>
      <c r="K131" s="196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118</v>
      </c>
      <c r="AU131" s="206" t="s">
        <v>80</v>
      </c>
      <c r="AV131" s="13" t="s">
        <v>80</v>
      </c>
      <c r="AW131" s="13" t="s">
        <v>30</v>
      </c>
      <c r="AX131" s="13" t="s">
        <v>78</v>
      </c>
      <c r="AY131" s="206" t="s">
        <v>110</v>
      </c>
    </row>
    <row r="132" spans="1:65" s="2" customFormat="1" ht="24.2" customHeight="1">
      <c r="A132" s="33"/>
      <c r="B132" s="34"/>
      <c r="C132" s="181" t="s">
        <v>135</v>
      </c>
      <c r="D132" s="181" t="s">
        <v>113</v>
      </c>
      <c r="E132" s="182" t="s">
        <v>136</v>
      </c>
      <c r="F132" s="183" t="s">
        <v>137</v>
      </c>
      <c r="G132" s="184" t="s">
        <v>116</v>
      </c>
      <c r="H132" s="185">
        <v>276</v>
      </c>
      <c r="I132" s="186"/>
      <c r="J132" s="187">
        <f>ROUND(I132*H132,2)</f>
        <v>0</v>
      </c>
      <c r="K132" s="188"/>
      <c r="L132" s="38"/>
      <c r="M132" s="189" t="s">
        <v>1</v>
      </c>
      <c r="N132" s="190" t="s">
        <v>38</v>
      </c>
      <c r="O132" s="70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3" t="s">
        <v>112</v>
      </c>
      <c r="AT132" s="193" t="s">
        <v>113</v>
      </c>
      <c r="AU132" s="193" t="s">
        <v>80</v>
      </c>
      <c r="AY132" s="16" t="s">
        <v>110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6" t="s">
        <v>78</v>
      </c>
      <c r="BK132" s="194">
        <f>ROUND(I132*H132,2)</f>
        <v>0</v>
      </c>
      <c r="BL132" s="16" t="s">
        <v>112</v>
      </c>
      <c r="BM132" s="193" t="s">
        <v>138</v>
      </c>
    </row>
    <row r="133" spans="1:65" s="2" customFormat="1" ht="24.2" customHeight="1">
      <c r="A133" s="33"/>
      <c r="B133" s="34"/>
      <c r="C133" s="181" t="s">
        <v>139</v>
      </c>
      <c r="D133" s="181" t="s">
        <v>113</v>
      </c>
      <c r="E133" s="182" t="s">
        <v>140</v>
      </c>
      <c r="F133" s="183" t="s">
        <v>141</v>
      </c>
      <c r="G133" s="184" t="s">
        <v>116</v>
      </c>
      <c r="H133" s="185">
        <v>276</v>
      </c>
      <c r="I133" s="186"/>
      <c r="J133" s="187">
        <f>ROUND(I133*H133,2)</f>
        <v>0</v>
      </c>
      <c r="K133" s="188"/>
      <c r="L133" s="38"/>
      <c r="M133" s="189" t="s">
        <v>1</v>
      </c>
      <c r="N133" s="190" t="s">
        <v>38</v>
      </c>
      <c r="O133" s="70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3" t="s">
        <v>112</v>
      </c>
      <c r="AT133" s="193" t="s">
        <v>113</v>
      </c>
      <c r="AU133" s="193" t="s">
        <v>80</v>
      </c>
      <c r="AY133" s="16" t="s">
        <v>110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6" t="s">
        <v>78</v>
      </c>
      <c r="BK133" s="194">
        <f>ROUND(I133*H133,2)</f>
        <v>0</v>
      </c>
      <c r="BL133" s="16" t="s">
        <v>112</v>
      </c>
      <c r="BM133" s="193" t="s">
        <v>142</v>
      </c>
    </row>
    <row r="134" spans="1:65" s="2" customFormat="1" ht="33" customHeight="1">
      <c r="A134" s="33"/>
      <c r="B134" s="34"/>
      <c r="C134" s="181" t="s">
        <v>143</v>
      </c>
      <c r="D134" s="181" t="s">
        <v>113</v>
      </c>
      <c r="E134" s="182" t="s">
        <v>144</v>
      </c>
      <c r="F134" s="183" t="s">
        <v>145</v>
      </c>
      <c r="G134" s="184" t="s">
        <v>116</v>
      </c>
      <c r="H134" s="185">
        <v>276</v>
      </c>
      <c r="I134" s="186"/>
      <c r="J134" s="187">
        <f>ROUND(I134*H134,2)</f>
        <v>0</v>
      </c>
      <c r="K134" s="188"/>
      <c r="L134" s="38"/>
      <c r="M134" s="189" t="s">
        <v>1</v>
      </c>
      <c r="N134" s="190" t="s">
        <v>38</v>
      </c>
      <c r="O134" s="70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3" t="s">
        <v>112</v>
      </c>
      <c r="AT134" s="193" t="s">
        <v>113</v>
      </c>
      <c r="AU134" s="193" t="s">
        <v>80</v>
      </c>
      <c r="AY134" s="16" t="s">
        <v>110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6" t="s">
        <v>78</v>
      </c>
      <c r="BK134" s="194">
        <f>ROUND(I134*H134,2)</f>
        <v>0</v>
      </c>
      <c r="BL134" s="16" t="s">
        <v>112</v>
      </c>
      <c r="BM134" s="193" t="s">
        <v>146</v>
      </c>
    </row>
    <row r="135" spans="1:65" s="2" customFormat="1" ht="24.2" customHeight="1">
      <c r="A135" s="33"/>
      <c r="B135" s="34"/>
      <c r="C135" s="181" t="s">
        <v>147</v>
      </c>
      <c r="D135" s="181" t="s">
        <v>113</v>
      </c>
      <c r="E135" s="182" t="s">
        <v>148</v>
      </c>
      <c r="F135" s="183" t="s">
        <v>149</v>
      </c>
      <c r="G135" s="184" t="s">
        <v>116</v>
      </c>
      <c r="H135" s="185">
        <v>276</v>
      </c>
      <c r="I135" s="186"/>
      <c r="J135" s="187">
        <f>ROUND(I135*H135,2)</f>
        <v>0</v>
      </c>
      <c r="K135" s="188"/>
      <c r="L135" s="38"/>
      <c r="M135" s="189" t="s">
        <v>1</v>
      </c>
      <c r="N135" s="190" t="s">
        <v>38</v>
      </c>
      <c r="O135" s="70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3" t="s">
        <v>112</v>
      </c>
      <c r="AT135" s="193" t="s">
        <v>113</v>
      </c>
      <c r="AU135" s="193" t="s">
        <v>80</v>
      </c>
      <c r="AY135" s="16" t="s">
        <v>110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6" t="s">
        <v>78</v>
      </c>
      <c r="BK135" s="194">
        <f>ROUND(I135*H135,2)</f>
        <v>0</v>
      </c>
      <c r="BL135" s="16" t="s">
        <v>112</v>
      </c>
      <c r="BM135" s="193" t="s">
        <v>150</v>
      </c>
    </row>
    <row r="136" spans="1:65" s="12" customFormat="1" ht="22.9" customHeight="1">
      <c r="B136" s="165"/>
      <c r="C136" s="166"/>
      <c r="D136" s="167" t="s">
        <v>72</v>
      </c>
      <c r="E136" s="179" t="s">
        <v>122</v>
      </c>
      <c r="F136" s="179" t="s">
        <v>151</v>
      </c>
      <c r="G136" s="166"/>
      <c r="H136" s="166"/>
      <c r="I136" s="169"/>
      <c r="J136" s="180">
        <f>BK136</f>
        <v>0</v>
      </c>
      <c r="K136" s="166"/>
      <c r="L136" s="171"/>
      <c r="M136" s="172"/>
      <c r="N136" s="173"/>
      <c r="O136" s="173"/>
      <c r="P136" s="174">
        <f>P137</f>
        <v>0</v>
      </c>
      <c r="Q136" s="173"/>
      <c r="R136" s="174">
        <f>R137</f>
        <v>0.42368</v>
      </c>
      <c r="S136" s="173"/>
      <c r="T136" s="175">
        <f>T137</f>
        <v>0</v>
      </c>
      <c r="AR136" s="176" t="s">
        <v>78</v>
      </c>
      <c r="AT136" s="177" t="s">
        <v>72</v>
      </c>
      <c r="AU136" s="177" t="s">
        <v>78</v>
      </c>
      <c r="AY136" s="176" t="s">
        <v>110</v>
      </c>
      <c r="BK136" s="178">
        <f>BK137</f>
        <v>0</v>
      </c>
    </row>
    <row r="137" spans="1:65" s="2" customFormat="1" ht="24.2" customHeight="1">
      <c r="A137" s="33"/>
      <c r="B137" s="34"/>
      <c r="C137" s="181" t="s">
        <v>152</v>
      </c>
      <c r="D137" s="181" t="s">
        <v>113</v>
      </c>
      <c r="E137" s="182" t="s">
        <v>153</v>
      </c>
      <c r="F137" s="183" t="s">
        <v>154</v>
      </c>
      <c r="G137" s="184" t="s">
        <v>155</v>
      </c>
      <c r="H137" s="185">
        <v>1</v>
      </c>
      <c r="I137" s="186"/>
      <c r="J137" s="187">
        <f>ROUND(I137*H137,2)</f>
        <v>0</v>
      </c>
      <c r="K137" s="188"/>
      <c r="L137" s="38"/>
      <c r="M137" s="189" t="s">
        <v>1</v>
      </c>
      <c r="N137" s="190" t="s">
        <v>38</v>
      </c>
      <c r="O137" s="70"/>
      <c r="P137" s="191">
        <f>O137*H137</f>
        <v>0</v>
      </c>
      <c r="Q137" s="191">
        <v>0.42368</v>
      </c>
      <c r="R137" s="191">
        <f>Q137*H137</f>
        <v>0.42368</v>
      </c>
      <c r="S137" s="191">
        <v>0</v>
      </c>
      <c r="T137" s="19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3" t="s">
        <v>112</v>
      </c>
      <c r="AT137" s="193" t="s">
        <v>113</v>
      </c>
      <c r="AU137" s="193" t="s">
        <v>80</v>
      </c>
      <c r="AY137" s="16" t="s">
        <v>110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6" t="s">
        <v>78</v>
      </c>
      <c r="BK137" s="194">
        <f>ROUND(I137*H137,2)</f>
        <v>0</v>
      </c>
      <c r="BL137" s="16" t="s">
        <v>112</v>
      </c>
      <c r="BM137" s="193" t="s">
        <v>156</v>
      </c>
    </row>
    <row r="138" spans="1:65" s="12" customFormat="1" ht="22.9" customHeight="1">
      <c r="B138" s="165"/>
      <c r="C138" s="166"/>
      <c r="D138" s="167" t="s">
        <v>72</v>
      </c>
      <c r="E138" s="179" t="s">
        <v>157</v>
      </c>
      <c r="F138" s="179" t="s">
        <v>158</v>
      </c>
      <c r="G138" s="166"/>
      <c r="H138" s="166"/>
      <c r="I138" s="169"/>
      <c r="J138" s="180">
        <f>BK138</f>
        <v>0</v>
      </c>
      <c r="K138" s="166"/>
      <c r="L138" s="171"/>
      <c r="M138" s="172"/>
      <c r="N138" s="173"/>
      <c r="O138" s="173"/>
      <c r="P138" s="174">
        <f>SUM(P139:P144)</f>
        <v>0</v>
      </c>
      <c r="Q138" s="173"/>
      <c r="R138" s="174">
        <f>SUM(R139:R144)</f>
        <v>1.61795</v>
      </c>
      <c r="S138" s="173"/>
      <c r="T138" s="175">
        <f>SUM(T139:T144)</f>
        <v>2.7600000000000002</v>
      </c>
      <c r="AR138" s="176" t="s">
        <v>78</v>
      </c>
      <c r="AT138" s="177" t="s">
        <v>72</v>
      </c>
      <c r="AU138" s="177" t="s">
        <v>78</v>
      </c>
      <c r="AY138" s="176" t="s">
        <v>110</v>
      </c>
      <c r="BK138" s="178">
        <f>SUM(BK139:BK144)</f>
        <v>0</v>
      </c>
    </row>
    <row r="139" spans="1:65" s="2" customFormat="1" ht="24.2" customHeight="1">
      <c r="A139" s="33"/>
      <c r="B139" s="34"/>
      <c r="C139" s="181" t="s">
        <v>159</v>
      </c>
      <c r="D139" s="181" t="s">
        <v>113</v>
      </c>
      <c r="E139" s="182" t="s">
        <v>160</v>
      </c>
      <c r="F139" s="183" t="s">
        <v>161</v>
      </c>
      <c r="G139" s="184" t="s">
        <v>162</v>
      </c>
      <c r="H139" s="185">
        <v>23.2</v>
      </c>
      <c r="I139" s="186"/>
      <c r="J139" s="187">
        <f>ROUND(I139*H139,2)</f>
        <v>0</v>
      </c>
      <c r="K139" s="188"/>
      <c r="L139" s="38"/>
      <c r="M139" s="189" t="s">
        <v>1</v>
      </c>
      <c r="N139" s="190" t="s">
        <v>38</v>
      </c>
      <c r="O139" s="70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3" t="s">
        <v>112</v>
      </c>
      <c r="AT139" s="193" t="s">
        <v>113</v>
      </c>
      <c r="AU139" s="193" t="s">
        <v>80</v>
      </c>
      <c r="AY139" s="16" t="s">
        <v>110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6" t="s">
        <v>78</v>
      </c>
      <c r="BK139" s="194">
        <f>ROUND(I139*H139,2)</f>
        <v>0</v>
      </c>
      <c r="BL139" s="16" t="s">
        <v>112</v>
      </c>
      <c r="BM139" s="193" t="s">
        <v>163</v>
      </c>
    </row>
    <row r="140" spans="1:65" s="13" customFormat="1" ht="11.25">
      <c r="B140" s="195"/>
      <c r="C140" s="196"/>
      <c r="D140" s="197" t="s">
        <v>118</v>
      </c>
      <c r="E140" s="198" t="s">
        <v>1</v>
      </c>
      <c r="F140" s="199" t="s">
        <v>164</v>
      </c>
      <c r="G140" s="196"/>
      <c r="H140" s="200">
        <v>23.2</v>
      </c>
      <c r="I140" s="201"/>
      <c r="J140" s="196"/>
      <c r="K140" s="196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118</v>
      </c>
      <c r="AU140" s="206" t="s">
        <v>80</v>
      </c>
      <c r="AV140" s="13" t="s">
        <v>80</v>
      </c>
      <c r="AW140" s="13" t="s">
        <v>30</v>
      </c>
      <c r="AX140" s="13" t="s">
        <v>78</v>
      </c>
      <c r="AY140" s="206" t="s">
        <v>110</v>
      </c>
    </row>
    <row r="141" spans="1:65" s="2" customFormat="1" ht="24.2" customHeight="1">
      <c r="A141" s="33"/>
      <c r="B141" s="34"/>
      <c r="C141" s="181" t="s">
        <v>165</v>
      </c>
      <c r="D141" s="181" t="s">
        <v>113</v>
      </c>
      <c r="E141" s="182" t="s">
        <v>166</v>
      </c>
      <c r="F141" s="183" t="s">
        <v>167</v>
      </c>
      <c r="G141" s="184" t="s">
        <v>162</v>
      </c>
      <c r="H141" s="185">
        <v>23.2</v>
      </c>
      <c r="I141" s="186"/>
      <c r="J141" s="187">
        <f>ROUND(I141*H141,2)</f>
        <v>0</v>
      </c>
      <c r="K141" s="188"/>
      <c r="L141" s="38"/>
      <c r="M141" s="189" t="s">
        <v>1</v>
      </c>
      <c r="N141" s="190" t="s">
        <v>38</v>
      </c>
      <c r="O141" s="70"/>
      <c r="P141" s="191">
        <f>O141*H141</f>
        <v>0</v>
      </c>
      <c r="Q141" s="191">
        <v>5.0000000000000002E-5</v>
      </c>
      <c r="R141" s="191">
        <f>Q141*H141</f>
        <v>1.16E-3</v>
      </c>
      <c r="S141" s="191">
        <v>0</v>
      </c>
      <c r="T141" s="19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3" t="s">
        <v>112</v>
      </c>
      <c r="AT141" s="193" t="s">
        <v>113</v>
      </c>
      <c r="AU141" s="193" t="s">
        <v>80</v>
      </c>
      <c r="AY141" s="16" t="s">
        <v>110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6" t="s">
        <v>78</v>
      </c>
      <c r="BK141" s="194">
        <f>ROUND(I141*H141,2)</f>
        <v>0</v>
      </c>
      <c r="BL141" s="16" t="s">
        <v>112</v>
      </c>
      <c r="BM141" s="193" t="s">
        <v>168</v>
      </c>
    </row>
    <row r="142" spans="1:65" s="2" customFormat="1" ht="24.2" customHeight="1">
      <c r="A142" s="33"/>
      <c r="B142" s="34"/>
      <c r="C142" s="181" t="s">
        <v>169</v>
      </c>
      <c r="D142" s="181" t="s">
        <v>113</v>
      </c>
      <c r="E142" s="182" t="s">
        <v>170</v>
      </c>
      <c r="F142" s="183" t="s">
        <v>171</v>
      </c>
      <c r="G142" s="184" t="s">
        <v>162</v>
      </c>
      <c r="H142" s="185">
        <v>23.2</v>
      </c>
      <c r="I142" s="186"/>
      <c r="J142" s="187">
        <f>ROUND(I142*H142,2)</f>
        <v>0</v>
      </c>
      <c r="K142" s="188"/>
      <c r="L142" s="38"/>
      <c r="M142" s="189" t="s">
        <v>1</v>
      </c>
      <c r="N142" s="190" t="s">
        <v>38</v>
      </c>
      <c r="O142" s="70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3" t="s">
        <v>112</v>
      </c>
      <c r="AT142" s="193" t="s">
        <v>113</v>
      </c>
      <c r="AU142" s="193" t="s">
        <v>80</v>
      </c>
      <c r="AY142" s="16" t="s">
        <v>110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6" t="s">
        <v>78</v>
      </c>
      <c r="BK142" s="194">
        <f>ROUND(I142*H142,2)</f>
        <v>0</v>
      </c>
      <c r="BL142" s="16" t="s">
        <v>112</v>
      </c>
      <c r="BM142" s="193" t="s">
        <v>172</v>
      </c>
    </row>
    <row r="143" spans="1:65" s="2" customFormat="1" ht="33" customHeight="1">
      <c r="A143" s="33"/>
      <c r="B143" s="34"/>
      <c r="C143" s="181" t="s">
        <v>173</v>
      </c>
      <c r="D143" s="181" t="s">
        <v>113</v>
      </c>
      <c r="E143" s="182" t="s">
        <v>174</v>
      </c>
      <c r="F143" s="183" t="s">
        <v>175</v>
      </c>
      <c r="G143" s="184" t="s">
        <v>155</v>
      </c>
      <c r="H143" s="185">
        <v>1</v>
      </c>
      <c r="I143" s="186"/>
      <c r="J143" s="187">
        <f>ROUND(I143*H143,2)</f>
        <v>0</v>
      </c>
      <c r="K143" s="188"/>
      <c r="L143" s="38"/>
      <c r="M143" s="189" t="s">
        <v>1</v>
      </c>
      <c r="N143" s="190" t="s">
        <v>38</v>
      </c>
      <c r="O143" s="70"/>
      <c r="P143" s="191">
        <f>O143*H143</f>
        <v>0</v>
      </c>
      <c r="Q143" s="191">
        <v>1.6167899999999999</v>
      </c>
      <c r="R143" s="191">
        <f>Q143*H143</f>
        <v>1.6167899999999999</v>
      </c>
      <c r="S143" s="191">
        <v>0</v>
      </c>
      <c r="T143" s="19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3" t="s">
        <v>112</v>
      </c>
      <c r="AT143" s="193" t="s">
        <v>113</v>
      </c>
      <c r="AU143" s="193" t="s">
        <v>80</v>
      </c>
      <c r="AY143" s="16" t="s">
        <v>110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6" t="s">
        <v>78</v>
      </c>
      <c r="BK143" s="194">
        <f>ROUND(I143*H143,2)</f>
        <v>0</v>
      </c>
      <c r="BL143" s="16" t="s">
        <v>112</v>
      </c>
      <c r="BM143" s="193" t="s">
        <v>176</v>
      </c>
    </row>
    <row r="144" spans="1:65" s="2" customFormat="1" ht="24.2" customHeight="1">
      <c r="A144" s="33"/>
      <c r="B144" s="34"/>
      <c r="C144" s="181" t="s">
        <v>177</v>
      </c>
      <c r="D144" s="181" t="s">
        <v>113</v>
      </c>
      <c r="E144" s="182" t="s">
        <v>178</v>
      </c>
      <c r="F144" s="183" t="s">
        <v>179</v>
      </c>
      <c r="G144" s="184" t="s">
        <v>116</v>
      </c>
      <c r="H144" s="185">
        <v>276</v>
      </c>
      <c r="I144" s="186"/>
      <c r="J144" s="187">
        <f>ROUND(I144*H144,2)</f>
        <v>0</v>
      </c>
      <c r="K144" s="188"/>
      <c r="L144" s="38"/>
      <c r="M144" s="189" t="s">
        <v>1</v>
      </c>
      <c r="N144" s="190" t="s">
        <v>38</v>
      </c>
      <c r="O144" s="70"/>
      <c r="P144" s="191">
        <f>O144*H144</f>
        <v>0</v>
      </c>
      <c r="Q144" s="191">
        <v>0</v>
      </c>
      <c r="R144" s="191">
        <f>Q144*H144</f>
        <v>0</v>
      </c>
      <c r="S144" s="191">
        <v>0.01</v>
      </c>
      <c r="T144" s="192">
        <f>S144*H144</f>
        <v>2.7600000000000002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3" t="s">
        <v>112</v>
      </c>
      <c r="AT144" s="193" t="s">
        <v>113</v>
      </c>
      <c r="AU144" s="193" t="s">
        <v>80</v>
      </c>
      <c r="AY144" s="16" t="s">
        <v>110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6" t="s">
        <v>78</v>
      </c>
      <c r="BK144" s="194">
        <f>ROUND(I144*H144,2)</f>
        <v>0</v>
      </c>
      <c r="BL144" s="16" t="s">
        <v>112</v>
      </c>
      <c r="BM144" s="193" t="s">
        <v>180</v>
      </c>
    </row>
    <row r="145" spans="1:65" s="12" customFormat="1" ht="22.9" customHeight="1">
      <c r="B145" s="165"/>
      <c r="C145" s="166"/>
      <c r="D145" s="167" t="s">
        <v>72</v>
      </c>
      <c r="E145" s="179" t="s">
        <v>181</v>
      </c>
      <c r="F145" s="179" t="s">
        <v>182</v>
      </c>
      <c r="G145" s="166"/>
      <c r="H145" s="166"/>
      <c r="I145" s="169"/>
      <c r="J145" s="180">
        <f>BK145</f>
        <v>0</v>
      </c>
      <c r="K145" s="166"/>
      <c r="L145" s="171"/>
      <c r="M145" s="172"/>
      <c r="N145" s="173"/>
      <c r="O145" s="173"/>
      <c r="P145" s="174">
        <f>SUM(P146:P154)</f>
        <v>0</v>
      </c>
      <c r="Q145" s="173"/>
      <c r="R145" s="174">
        <f>SUM(R146:R154)</f>
        <v>0</v>
      </c>
      <c r="S145" s="173"/>
      <c r="T145" s="175">
        <f>SUM(T146:T154)</f>
        <v>0</v>
      </c>
      <c r="AR145" s="176" t="s">
        <v>78</v>
      </c>
      <c r="AT145" s="177" t="s">
        <v>72</v>
      </c>
      <c r="AU145" s="177" t="s">
        <v>78</v>
      </c>
      <c r="AY145" s="176" t="s">
        <v>110</v>
      </c>
      <c r="BK145" s="178">
        <f>SUM(BK146:BK154)</f>
        <v>0</v>
      </c>
    </row>
    <row r="146" spans="1:65" s="2" customFormat="1" ht="21.75" customHeight="1">
      <c r="A146" s="33"/>
      <c r="B146" s="34"/>
      <c r="C146" s="181" t="s">
        <v>183</v>
      </c>
      <c r="D146" s="181" t="s">
        <v>113</v>
      </c>
      <c r="E146" s="182" t="s">
        <v>184</v>
      </c>
      <c r="F146" s="183" t="s">
        <v>185</v>
      </c>
      <c r="G146" s="184" t="s">
        <v>186</v>
      </c>
      <c r="H146" s="185">
        <v>71.828000000000003</v>
      </c>
      <c r="I146" s="186"/>
      <c r="J146" s="187">
        <f>ROUND(I146*H146,2)</f>
        <v>0</v>
      </c>
      <c r="K146" s="188"/>
      <c r="L146" s="38"/>
      <c r="M146" s="189" t="s">
        <v>1</v>
      </c>
      <c r="N146" s="190" t="s">
        <v>38</v>
      </c>
      <c r="O146" s="70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3" t="s">
        <v>112</v>
      </c>
      <c r="AT146" s="193" t="s">
        <v>113</v>
      </c>
      <c r="AU146" s="193" t="s">
        <v>80</v>
      </c>
      <c r="AY146" s="16" t="s">
        <v>110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6" t="s">
        <v>78</v>
      </c>
      <c r="BK146" s="194">
        <f>ROUND(I146*H146,2)</f>
        <v>0</v>
      </c>
      <c r="BL146" s="16" t="s">
        <v>112</v>
      </c>
      <c r="BM146" s="193" t="s">
        <v>187</v>
      </c>
    </row>
    <row r="147" spans="1:65" s="2" customFormat="1" ht="24.2" customHeight="1">
      <c r="A147" s="33"/>
      <c r="B147" s="34"/>
      <c r="C147" s="181" t="s">
        <v>188</v>
      </c>
      <c r="D147" s="181" t="s">
        <v>113</v>
      </c>
      <c r="E147" s="182" t="s">
        <v>189</v>
      </c>
      <c r="F147" s="183" t="s">
        <v>190</v>
      </c>
      <c r="G147" s="184" t="s">
        <v>186</v>
      </c>
      <c r="H147" s="185">
        <v>1221.076</v>
      </c>
      <c r="I147" s="186"/>
      <c r="J147" s="187">
        <f>ROUND(I147*H147,2)</f>
        <v>0</v>
      </c>
      <c r="K147" s="188"/>
      <c r="L147" s="38"/>
      <c r="M147" s="189" t="s">
        <v>1</v>
      </c>
      <c r="N147" s="190" t="s">
        <v>38</v>
      </c>
      <c r="O147" s="70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3" t="s">
        <v>112</v>
      </c>
      <c r="AT147" s="193" t="s">
        <v>113</v>
      </c>
      <c r="AU147" s="193" t="s">
        <v>80</v>
      </c>
      <c r="AY147" s="16" t="s">
        <v>110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6" t="s">
        <v>78</v>
      </c>
      <c r="BK147" s="194">
        <f>ROUND(I147*H147,2)</f>
        <v>0</v>
      </c>
      <c r="BL147" s="16" t="s">
        <v>112</v>
      </c>
      <c r="BM147" s="193" t="s">
        <v>191</v>
      </c>
    </row>
    <row r="148" spans="1:65" s="13" customFormat="1" ht="11.25">
      <c r="B148" s="195"/>
      <c r="C148" s="196"/>
      <c r="D148" s="197" t="s">
        <v>118</v>
      </c>
      <c r="E148" s="196"/>
      <c r="F148" s="199" t="s">
        <v>192</v>
      </c>
      <c r="G148" s="196"/>
      <c r="H148" s="200">
        <v>1221.076</v>
      </c>
      <c r="I148" s="201"/>
      <c r="J148" s="196"/>
      <c r="K148" s="196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118</v>
      </c>
      <c r="AU148" s="206" t="s">
        <v>80</v>
      </c>
      <c r="AV148" s="13" t="s">
        <v>80</v>
      </c>
      <c r="AW148" s="13" t="s">
        <v>4</v>
      </c>
      <c r="AX148" s="13" t="s">
        <v>78</v>
      </c>
      <c r="AY148" s="206" t="s">
        <v>110</v>
      </c>
    </row>
    <row r="149" spans="1:65" s="2" customFormat="1" ht="44.25" customHeight="1">
      <c r="A149" s="33"/>
      <c r="B149" s="34"/>
      <c r="C149" s="181" t="s">
        <v>193</v>
      </c>
      <c r="D149" s="181" t="s">
        <v>113</v>
      </c>
      <c r="E149" s="182" t="s">
        <v>194</v>
      </c>
      <c r="F149" s="183" t="s">
        <v>195</v>
      </c>
      <c r="G149" s="184" t="s">
        <v>186</v>
      </c>
      <c r="H149" s="185">
        <v>2.76</v>
      </c>
      <c r="I149" s="186"/>
      <c r="J149" s="187">
        <f>ROUND(I149*H149,2)</f>
        <v>0</v>
      </c>
      <c r="K149" s="188"/>
      <c r="L149" s="38"/>
      <c r="M149" s="189" t="s">
        <v>1</v>
      </c>
      <c r="N149" s="190" t="s">
        <v>38</v>
      </c>
      <c r="O149" s="70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3" t="s">
        <v>112</v>
      </c>
      <c r="AT149" s="193" t="s">
        <v>113</v>
      </c>
      <c r="AU149" s="193" t="s">
        <v>80</v>
      </c>
      <c r="AY149" s="16" t="s">
        <v>110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6" t="s">
        <v>78</v>
      </c>
      <c r="BK149" s="194">
        <f>ROUND(I149*H149,2)</f>
        <v>0</v>
      </c>
      <c r="BL149" s="16" t="s">
        <v>112</v>
      </c>
      <c r="BM149" s="193" t="s">
        <v>196</v>
      </c>
    </row>
    <row r="150" spans="1:65" s="13" customFormat="1" ht="11.25">
      <c r="B150" s="195"/>
      <c r="C150" s="196"/>
      <c r="D150" s="197" t="s">
        <v>118</v>
      </c>
      <c r="E150" s="198" t="s">
        <v>1</v>
      </c>
      <c r="F150" s="199" t="s">
        <v>197</v>
      </c>
      <c r="G150" s="196"/>
      <c r="H150" s="200">
        <v>2.76</v>
      </c>
      <c r="I150" s="201"/>
      <c r="J150" s="196"/>
      <c r="K150" s="196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118</v>
      </c>
      <c r="AU150" s="206" t="s">
        <v>80</v>
      </c>
      <c r="AV150" s="13" t="s">
        <v>80</v>
      </c>
      <c r="AW150" s="13" t="s">
        <v>30</v>
      </c>
      <c r="AX150" s="13" t="s">
        <v>78</v>
      </c>
      <c r="AY150" s="206" t="s">
        <v>110</v>
      </c>
    </row>
    <row r="151" spans="1:65" s="2" customFormat="1" ht="44.25" customHeight="1">
      <c r="A151" s="33"/>
      <c r="B151" s="34"/>
      <c r="C151" s="181" t="s">
        <v>198</v>
      </c>
      <c r="D151" s="181" t="s">
        <v>113</v>
      </c>
      <c r="E151" s="182" t="s">
        <v>199</v>
      </c>
      <c r="F151" s="183" t="s">
        <v>200</v>
      </c>
      <c r="G151" s="184" t="s">
        <v>186</v>
      </c>
      <c r="H151" s="185">
        <v>69.067999999999998</v>
      </c>
      <c r="I151" s="186"/>
      <c r="J151" s="187">
        <f>ROUND(I151*H151,2)</f>
        <v>0</v>
      </c>
      <c r="K151" s="188"/>
      <c r="L151" s="38"/>
      <c r="M151" s="189" t="s">
        <v>1</v>
      </c>
      <c r="N151" s="190" t="s">
        <v>38</v>
      </c>
      <c r="O151" s="70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3" t="s">
        <v>112</v>
      </c>
      <c r="AT151" s="193" t="s">
        <v>113</v>
      </c>
      <c r="AU151" s="193" t="s">
        <v>80</v>
      </c>
      <c r="AY151" s="16" t="s">
        <v>110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6" t="s">
        <v>78</v>
      </c>
      <c r="BK151" s="194">
        <f>ROUND(I151*H151,2)</f>
        <v>0</v>
      </c>
      <c r="BL151" s="16" t="s">
        <v>112</v>
      </c>
      <c r="BM151" s="193" t="s">
        <v>201</v>
      </c>
    </row>
    <row r="152" spans="1:65" s="13" customFormat="1" ht="11.25">
      <c r="B152" s="195"/>
      <c r="C152" s="196"/>
      <c r="D152" s="197" t="s">
        <v>118</v>
      </c>
      <c r="E152" s="198" t="s">
        <v>1</v>
      </c>
      <c r="F152" s="199" t="s">
        <v>202</v>
      </c>
      <c r="G152" s="196"/>
      <c r="H152" s="200">
        <v>5.5880000000000001</v>
      </c>
      <c r="I152" s="201"/>
      <c r="J152" s="196"/>
      <c r="K152" s="196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118</v>
      </c>
      <c r="AU152" s="206" t="s">
        <v>80</v>
      </c>
      <c r="AV152" s="13" t="s">
        <v>80</v>
      </c>
      <c r="AW152" s="13" t="s">
        <v>30</v>
      </c>
      <c r="AX152" s="13" t="s">
        <v>73</v>
      </c>
      <c r="AY152" s="206" t="s">
        <v>110</v>
      </c>
    </row>
    <row r="153" spans="1:65" s="13" customFormat="1" ht="11.25">
      <c r="B153" s="195"/>
      <c r="C153" s="196"/>
      <c r="D153" s="197" t="s">
        <v>118</v>
      </c>
      <c r="E153" s="198" t="s">
        <v>1</v>
      </c>
      <c r="F153" s="199" t="s">
        <v>203</v>
      </c>
      <c r="G153" s="196"/>
      <c r="H153" s="200">
        <v>63.48</v>
      </c>
      <c r="I153" s="201"/>
      <c r="J153" s="196"/>
      <c r="K153" s="196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118</v>
      </c>
      <c r="AU153" s="206" t="s">
        <v>80</v>
      </c>
      <c r="AV153" s="13" t="s">
        <v>80</v>
      </c>
      <c r="AW153" s="13" t="s">
        <v>30</v>
      </c>
      <c r="AX153" s="13" t="s">
        <v>73</v>
      </c>
      <c r="AY153" s="206" t="s">
        <v>110</v>
      </c>
    </row>
    <row r="154" spans="1:65" s="14" customFormat="1" ht="11.25">
      <c r="B154" s="207"/>
      <c r="C154" s="208"/>
      <c r="D154" s="197" t="s">
        <v>118</v>
      </c>
      <c r="E154" s="209" t="s">
        <v>1</v>
      </c>
      <c r="F154" s="210" t="s">
        <v>121</v>
      </c>
      <c r="G154" s="208"/>
      <c r="H154" s="211">
        <v>69.067999999999998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118</v>
      </c>
      <c r="AU154" s="217" t="s">
        <v>80</v>
      </c>
      <c r="AV154" s="14" t="s">
        <v>112</v>
      </c>
      <c r="AW154" s="14" t="s">
        <v>30</v>
      </c>
      <c r="AX154" s="14" t="s">
        <v>78</v>
      </c>
      <c r="AY154" s="217" t="s">
        <v>110</v>
      </c>
    </row>
    <row r="155" spans="1:65" s="12" customFormat="1" ht="22.9" customHeight="1">
      <c r="B155" s="165"/>
      <c r="C155" s="166"/>
      <c r="D155" s="167" t="s">
        <v>72</v>
      </c>
      <c r="E155" s="179" t="s">
        <v>204</v>
      </c>
      <c r="F155" s="179" t="s">
        <v>205</v>
      </c>
      <c r="G155" s="166"/>
      <c r="H155" s="166"/>
      <c r="I155" s="169"/>
      <c r="J155" s="180">
        <f>BK155</f>
        <v>0</v>
      </c>
      <c r="K155" s="166"/>
      <c r="L155" s="171"/>
      <c r="M155" s="172"/>
      <c r="N155" s="173"/>
      <c r="O155" s="173"/>
      <c r="P155" s="174">
        <f>P156</f>
        <v>0</v>
      </c>
      <c r="Q155" s="173"/>
      <c r="R155" s="174">
        <f>R156</f>
        <v>0</v>
      </c>
      <c r="S155" s="173"/>
      <c r="T155" s="175">
        <f>T156</f>
        <v>0</v>
      </c>
      <c r="AR155" s="176" t="s">
        <v>78</v>
      </c>
      <c r="AT155" s="177" t="s">
        <v>72</v>
      </c>
      <c r="AU155" s="177" t="s">
        <v>78</v>
      </c>
      <c r="AY155" s="176" t="s">
        <v>110</v>
      </c>
      <c r="BK155" s="178">
        <f>BK156</f>
        <v>0</v>
      </c>
    </row>
    <row r="156" spans="1:65" s="2" customFormat="1" ht="33" customHeight="1">
      <c r="A156" s="33"/>
      <c r="B156" s="34"/>
      <c r="C156" s="181" t="s">
        <v>206</v>
      </c>
      <c r="D156" s="181" t="s">
        <v>113</v>
      </c>
      <c r="E156" s="182" t="s">
        <v>207</v>
      </c>
      <c r="F156" s="183" t="s">
        <v>208</v>
      </c>
      <c r="G156" s="184" t="s">
        <v>186</v>
      </c>
      <c r="H156" s="185">
        <v>7.2439999999999998</v>
      </c>
      <c r="I156" s="186"/>
      <c r="J156" s="187">
        <f>ROUND(I156*H156,2)</f>
        <v>0</v>
      </c>
      <c r="K156" s="188"/>
      <c r="L156" s="38"/>
      <c r="M156" s="189" t="s">
        <v>1</v>
      </c>
      <c r="N156" s="190" t="s">
        <v>38</v>
      </c>
      <c r="O156" s="70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3" t="s">
        <v>112</v>
      </c>
      <c r="AT156" s="193" t="s">
        <v>113</v>
      </c>
      <c r="AU156" s="193" t="s">
        <v>80</v>
      </c>
      <c r="AY156" s="16" t="s">
        <v>110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6" t="s">
        <v>78</v>
      </c>
      <c r="BK156" s="194">
        <f>ROUND(I156*H156,2)</f>
        <v>0</v>
      </c>
      <c r="BL156" s="16" t="s">
        <v>112</v>
      </c>
      <c r="BM156" s="193" t="s">
        <v>209</v>
      </c>
    </row>
    <row r="157" spans="1:65" s="12" customFormat="1" ht="25.9" customHeight="1">
      <c r="B157" s="165"/>
      <c r="C157" s="166"/>
      <c r="D157" s="167" t="s">
        <v>72</v>
      </c>
      <c r="E157" s="168" t="s">
        <v>210</v>
      </c>
      <c r="F157" s="168" t="s">
        <v>211</v>
      </c>
      <c r="G157" s="166"/>
      <c r="H157" s="166"/>
      <c r="I157" s="169"/>
      <c r="J157" s="170">
        <f>BK157</f>
        <v>0</v>
      </c>
      <c r="K157" s="166"/>
      <c r="L157" s="171"/>
      <c r="M157" s="172"/>
      <c r="N157" s="173"/>
      <c r="O157" s="173"/>
      <c r="P157" s="174">
        <f>SUM(P158:P160)</f>
        <v>0</v>
      </c>
      <c r="Q157" s="173"/>
      <c r="R157" s="174">
        <f>SUM(R158:R160)</f>
        <v>0</v>
      </c>
      <c r="S157" s="173"/>
      <c r="T157" s="175">
        <f>SUM(T158:T160)</f>
        <v>0</v>
      </c>
      <c r="AR157" s="176" t="s">
        <v>129</v>
      </c>
      <c r="AT157" s="177" t="s">
        <v>72</v>
      </c>
      <c r="AU157" s="177" t="s">
        <v>73</v>
      </c>
      <c r="AY157" s="176" t="s">
        <v>110</v>
      </c>
      <c r="BK157" s="178">
        <f>SUM(BK158:BK160)</f>
        <v>0</v>
      </c>
    </row>
    <row r="158" spans="1:65" s="2" customFormat="1" ht="16.5" customHeight="1">
      <c r="A158" s="33"/>
      <c r="B158" s="34"/>
      <c r="C158" s="181" t="s">
        <v>212</v>
      </c>
      <c r="D158" s="181" t="s">
        <v>113</v>
      </c>
      <c r="E158" s="182" t="s">
        <v>213</v>
      </c>
      <c r="F158" s="183" t="s">
        <v>214</v>
      </c>
      <c r="G158" s="184" t="s">
        <v>215</v>
      </c>
      <c r="H158" s="185">
        <v>1</v>
      </c>
      <c r="I158" s="186"/>
      <c r="J158" s="187">
        <f>ROUND(I158*H158,2)</f>
        <v>0</v>
      </c>
      <c r="K158" s="188"/>
      <c r="L158" s="38"/>
      <c r="M158" s="189" t="s">
        <v>1</v>
      </c>
      <c r="N158" s="190" t="s">
        <v>38</v>
      </c>
      <c r="O158" s="70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3" t="s">
        <v>216</v>
      </c>
      <c r="AT158" s="193" t="s">
        <v>113</v>
      </c>
      <c r="AU158" s="193" t="s">
        <v>78</v>
      </c>
      <c r="AY158" s="16" t="s">
        <v>110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6" t="s">
        <v>78</v>
      </c>
      <c r="BK158" s="194">
        <f>ROUND(I158*H158,2)</f>
        <v>0</v>
      </c>
      <c r="BL158" s="16" t="s">
        <v>216</v>
      </c>
      <c r="BM158" s="193" t="s">
        <v>217</v>
      </c>
    </row>
    <row r="159" spans="1:65" s="2" customFormat="1" ht="24.2" customHeight="1">
      <c r="A159" s="33"/>
      <c r="B159" s="34"/>
      <c r="C159" s="181" t="s">
        <v>218</v>
      </c>
      <c r="D159" s="181" t="s">
        <v>113</v>
      </c>
      <c r="E159" s="182" t="s">
        <v>219</v>
      </c>
      <c r="F159" s="183" t="s">
        <v>220</v>
      </c>
      <c r="G159" s="184" t="s">
        <v>215</v>
      </c>
      <c r="H159" s="185">
        <v>1</v>
      </c>
      <c r="I159" s="186"/>
      <c r="J159" s="187">
        <f>ROUND(I159*H159,2)</f>
        <v>0</v>
      </c>
      <c r="K159" s="188"/>
      <c r="L159" s="38"/>
      <c r="M159" s="189" t="s">
        <v>1</v>
      </c>
      <c r="N159" s="190" t="s">
        <v>38</v>
      </c>
      <c r="O159" s="70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3" t="s">
        <v>216</v>
      </c>
      <c r="AT159" s="193" t="s">
        <v>113</v>
      </c>
      <c r="AU159" s="193" t="s">
        <v>78</v>
      </c>
      <c r="AY159" s="16" t="s">
        <v>110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6" t="s">
        <v>78</v>
      </c>
      <c r="BK159" s="194">
        <f>ROUND(I159*H159,2)</f>
        <v>0</v>
      </c>
      <c r="BL159" s="16" t="s">
        <v>216</v>
      </c>
      <c r="BM159" s="193" t="s">
        <v>221</v>
      </c>
    </row>
    <row r="160" spans="1:65" s="2" customFormat="1" ht="16.5" customHeight="1">
      <c r="A160" s="33"/>
      <c r="B160" s="34"/>
      <c r="C160" s="181" t="s">
        <v>222</v>
      </c>
      <c r="D160" s="181" t="s">
        <v>113</v>
      </c>
      <c r="E160" s="182" t="s">
        <v>223</v>
      </c>
      <c r="F160" s="183" t="s">
        <v>224</v>
      </c>
      <c r="G160" s="184" t="s">
        <v>215</v>
      </c>
      <c r="H160" s="185">
        <v>1</v>
      </c>
      <c r="I160" s="186"/>
      <c r="J160" s="187">
        <f>ROUND(I160*H160,2)</f>
        <v>0</v>
      </c>
      <c r="K160" s="188"/>
      <c r="L160" s="38"/>
      <c r="M160" s="218" t="s">
        <v>1</v>
      </c>
      <c r="N160" s="219" t="s">
        <v>38</v>
      </c>
      <c r="O160" s="220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3" t="s">
        <v>216</v>
      </c>
      <c r="AT160" s="193" t="s">
        <v>113</v>
      </c>
      <c r="AU160" s="193" t="s">
        <v>78</v>
      </c>
      <c r="AY160" s="16" t="s">
        <v>110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6" t="s">
        <v>78</v>
      </c>
      <c r="BK160" s="194">
        <f>ROUND(I160*H160,2)</f>
        <v>0</v>
      </c>
      <c r="BL160" s="16" t="s">
        <v>216</v>
      </c>
      <c r="BM160" s="193" t="s">
        <v>225</v>
      </c>
    </row>
    <row r="161" spans="1:31" s="2" customFormat="1" ht="6.95" customHeight="1">
      <c r="A161" s="33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38"/>
      <c r="M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</row>
  </sheetData>
  <sheetProtection algorithmName="SHA-512" hashValue="8Y3F+SxeHt8yGBQvYilMEEmEgvyT3kFUHauExLg4z32Bh5mAqyD1rFL3wSxd6TaHe8CdZdhNuBZApnnV89Rh/g==" saltValue="WmOopsehrfwVFFXnJpHaYDKSkU39Prit1T77tmL2u6L9BczvbqBJFSu3mI/n26toU0Xk6fw6GC4LMD6M+kLpxQ==" spinCount="100000" sheet="1" objects="1" scenarios="1" formatColumns="0" formatRows="0" autoFilter="0"/>
  <autoFilter ref="C119:K160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N36 - Benešov ul. Pod ...</vt:lpstr>
      <vt:lpstr>'N36 - Benešov ul. Pod ...'!Názvy_tisku</vt:lpstr>
      <vt:lpstr>'Rekapitulace stavby'!Názvy_tisku</vt:lpstr>
      <vt:lpstr>'N36 - Benešov ul. Pod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2023-06-28T05:45:58Z</dcterms:created>
  <dcterms:modified xsi:type="dcterms:W3CDTF">2023-08-17T20:53:38Z</dcterms:modified>
</cp:coreProperties>
</file>