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4\VZ Stavební práce\VZMR\Robotická učebna ZŠ Dukla\2023 Robotická učebna ZŠ Dukelská 1818\"/>
    </mc:Choice>
  </mc:AlternateContent>
  <xr:revisionPtr revIDLastSave="0" documentId="8_{5C31B6C4-1BBD-4817-919E-ED85B556F697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Pol'!$A$1:$U$121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11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6" i="12"/>
  <c r="G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/>
  <c r="M25" i="12" s="1"/>
  <c r="I25" i="12"/>
  <c r="I24" i="12" s="1"/>
  <c r="K25" i="12"/>
  <c r="O25" i="12"/>
  <c r="Q25" i="12"/>
  <c r="Q24" i="12" s="1"/>
  <c r="U25" i="12"/>
  <c r="U24" i="12" s="1"/>
  <c r="F26" i="12"/>
  <c r="G26" i="12" s="1"/>
  <c r="M26" i="12" s="1"/>
  <c r="I26" i="12"/>
  <c r="K26" i="12"/>
  <c r="O26" i="12"/>
  <c r="Q26" i="12"/>
  <c r="U26" i="12"/>
  <c r="F28" i="12"/>
  <c r="G28" i="12"/>
  <c r="G27" i="12" s="1"/>
  <c r="I51" i="1" s="1"/>
  <c r="I28" i="12"/>
  <c r="I27" i="12" s="1"/>
  <c r="K28" i="12"/>
  <c r="K27" i="12" s="1"/>
  <c r="O28" i="12"/>
  <c r="O27" i="12" s="1"/>
  <c r="Q28" i="12"/>
  <c r="Q27" i="12" s="1"/>
  <c r="U28" i="12"/>
  <c r="U27" i="12" s="1"/>
  <c r="F30" i="12"/>
  <c r="G30" i="12" s="1"/>
  <c r="I30" i="12"/>
  <c r="I29" i="12" s="1"/>
  <c r="K30" i="12"/>
  <c r="K29" i="12" s="1"/>
  <c r="O30" i="12"/>
  <c r="O29" i="12" s="1"/>
  <c r="Q30" i="12"/>
  <c r="Q29" i="12" s="1"/>
  <c r="U30" i="12"/>
  <c r="U29" i="12" s="1"/>
  <c r="F32" i="12"/>
  <c r="G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8" i="12"/>
  <c r="G38" i="12"/>
  <c r="M38" i="12" s="1"/>
  <c r="I38" i="12"/>
  <c r="K38" i="12"/>
  <c r="O38" i="12"/>
  <c r="Q38" i="12"/>
  <c r="U38" i="12"/>
  <c r="U37" i="12" s="1"/>
  <c r="F39" i="12"/>
  <c r="G39" i="12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2" i="12"/>
  <c r="G52" i="12"/>
  <c r="G51" i="12" s="1"/>
  <c r="I55" i="1" s="1"/>
  <c r="I52" i="12"/>
  <c r="I51" i="12" s="1"/>
  <c r="K52" i="12"/>
  <c r="K51" i="12" s="1"/>
  <c r="O52" i="12"/>
  <c r="O51" i="12" s="1"/>
  <c r="Q52" i="12"/>
  <c r="Q51" i="12" s="1"/>
  <c r="U52" i="12"/>
  <c r="U51" i="12" s="1"/>
  <c r="F54" i="12"/>
  <c r="G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4" i="12"/>
  <c r="G64" i="12" s="1"/>
  <c r="I64" i="12"/>
  <c r="I63" i="12" s="1"/>
  <c r="K64" i="12"/>
  <c r="O64" i="12"/>
  <c r="Q64" i="12"/>
  <c r="Q63" i="12" s="1"/>
  <c r="U64" i="12"/>
  <c r="U63" i="12" s="1"/>
  <c r="F65" i="12"/>
  <c r="G65" i="12" s="1"/>
  <c r="M65" i="12" s="1"/>
  <c r="I65" i="12"/>
  <c r="K65" i="12"/>
  <c r="O65" i="12"/>
  <c r="Q65" i="12"/>
  <c r="U65" i="12"/>
  <c r="F67" i="12"/>
  <c r="G67" i="12"/>
  <c r="M67" i="12" s="1"/>
  <c r="I67" i="12"/>
  <c r="K67" i="12"/>
  <c r="K66" i="12" s="1"/>
  <c r="O67" i="12"/>
  <c r="O66" i="12" s="1"/>
  <c r="Q67" i="12"/>
  <c r="U67" i="12"/>
  <c r="F68" i="12"/>
  <c r="G68" i="12" s="1"/>
  <c r="M68" i="12" s="1"/>
  <c r="I68" i="12"/>
  <c r="K68" i="12"/>
  <c r="O68" i="12"/>
  <c r="Q68" i="12"/>
  <c r="U68" i="12"/>
  <c r="F70" i="12"/>
  <c r="G70" i="12"/>
  <c r="I70" i="12"/>
  <c r="K70" i="12"/>
  <c r="K69" i="12" s="1"/>
  <c r="O70" i="12"/>
  <c r="Q70" i="12"/>
  <c r="U70" i="12"/>
  <c r="F71" i="12"/>
  <c r="G71" i="12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5" i="12"/>
  <c r="G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 s="1"/>
  <c r="I81" i="12"/>
  <c r="K81" i="12"/>
  <c r="M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O84" i="12"/>
  <c r="F85" i="12"/>
  <c r="G85" i="12"/>
  <c r="M85" i="12" s="1"/>
  <c r="I85" i="12"/>
  <c r="I84" i="12" s="1"/>
  <c r="K85" i="12"/>
  <c r="O85" i="12"/>
  <c r="Q85" i="12"/>
  <c r="Q84" i="12" s="1"/>
  <c r="U85" i="12"/>
  <c r="F86" i="12"/>
  <c r="G86" i="12" s="1"/>
  <c r="M86" i="12" s="1"/>
  <c r="I86" i="12"/>
  <c r="K86" i="12"/>
  <c r="O86" i="12"/>
  <c r="Q86" i="12"/>
  <c r="U86" i="12"/>
  <c r="F88" i="12"/>
  <c r="G88" i="12"/>
  <c r="M88" i="12" s="1"/>
  <c r="I88" i="12"/>
  <c r="K88" i="12"/>
  <c r="O88" i="12"/>
  <c r="Q88" i="12"/>
  <c r="U88" i="12"/>
  <c r="F89" i="12"/>
  <c r="G89" i="12" s="1"/>
  <c r="M89" i="12" s="1"/>
  <c r="I89" i="12"/>
  <c r="K89" i="12"/>
  <c r="O89" i="12"/>
  <c r="Q89" i="12"/>
  <c r="U89" i="12"/>
  <c r="F90" i="12"/>
  <c r="G90" i="12"/>
  <c r="M90" i="12" s="1"/>
  <c r="I90" i="12"/>
  <c r="K90" i="12"/>
  <c r="O90" i="12"/>
  <c r="Q90" i="12"/>
  <c r="U90" i="12"/>
  <c r="F91" i="12"/>
  <c r="G91" i="12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/>
  <c r="M93" i="12" s="1"/>
  <c r="I93" i="12"/>
  <c r="K93" i="12"/>
  <c r="O93" i="12"/>
  <c r="Q93" i="12"/>
  <c r="U93" i="12"/>
  <c r="F94" i="12"/>
  <c r="G94" i="12"/>
  <c r="M94" i="12" s="1"/>
  <c r="I94" i="12"/>
  <c r="K94" i="12"/>
  <c r="O94" i="12"/>
  <c r="Q94" i="12"/>
  <c r="U94" i="12"/>
  <c r="G95" i="12"/>
  <c r="I63" i="1" s="1"/>
  <c r="K95" i="12"/>
  <c r="U95" i="12"/>
  <c r="F96" i="12"/>
  <c r="G96" i="12"/>
  <c r="M96" i="12" s="1"/>
  <c r="M95" i="12" s="1"/>
  <c r="I96" i="12"/>
  <c r="I95" i="12" s="1"/>
  <c r="K96" i="12"/>
  <c r="O96" i="12"/>
  <c r="O95" i="12" s="1"/>
  <c r="Q96" i="12"/>
  <c r="Q95" i="12" s="1"/>
  <c r="U96" i="12"/>
  <c r="F98" i="12"/>
  <c r="G98" i="12" s="1"/>
  <c r="I98" i="12"/>
  <c r="K98" i="12"/>
  <c r="M98" i="12"/>
  <c r="O98" i="12"/>
  <c r="Q98" i="12"/>
  <c r="Q97" i="12" s="1"/>
  <c r="U98" i="12"/>
  <c r="F99" i="12"/>
  <c r="G99" i="12" s="1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U97" i="12" s="1"/>
  <c r="F102" i="12"/>
  <c r="G102" i="12" s="1"/>
  <c r="I102" i="12"/>
  <c r="K102" i="12"/>
  <c r="M102" i="12"/>
  <c r="O102" i="12"/>
  <c r="Q102" i="12"/>
  <c r="U102" i="12"/>
  <c r="F104" i="12"/>
  <c r="G104" i="12" s="1"/>
  <c r="M104" i="12" s="1"/>
  <c r="I104" i="12"/>
  <c r="K104" i="12"/>
  <c r="K103" i="12" s="1"/>
  <c r="O104" i="12"/>
  <c r="Q104" i="12"/>
  <c r="Q103" i="12" s="1"/>
  <c r="U104" i="12"/>
  <c r="F105" i="12"/>
  <c r="G105" i="12"/>
  <c r="M105" i="12" s="1"/>
  <c r="I105" i="12"/>
  <c r="K105" i="12"/>
  <c r="O105" i="12"/>
  <c r="Q105" i="12"/>
  <c r="U105" i="12"/>
  <c r="F106" i="12"/>
  <c r="G106" i="12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8" i="12" l="1"/>
  <c r="AD111" i="12"/>
  <c r="G39" i="1" s="1"/>
  <c r="G40" i="1" s="1"/>
  <c r="G25" i="1" s="1"/>
  <c r="G26" i="1" s="1"/>
  <c r="H39" i="1"/>
  <c r="F40" i="1"/>
  <c r="G23" i="1" s="1"/>
  <c r="G24" i="1" s="1"/>
  <c r="G29" i="1" s="1"/>
  <c r="Q53" i="12"/>
  <c r="G69" i="12"/>
  <c r="I59" i="1" s="1"/>
  <c r="K74" i="12"/>
  <c r="U69" i="12"/>
  <c r="U15" i="12"/>
  <c r="Q87" i="12"/>
  <c r="O87" i="12"/>
  <c r="K87" i="12"/>
  <c r="M84" i="12"/>
  <c r="I74" i="12"/>
  <c r="Q69" i="12"/>
  <c r="Q15" i="12"/>
  <c r="U8" i="12"/>
  <c r="U103" i="12"/>
  <c r="I87" i="12"/>
  <c r="O69" i="12"/>
  <c r="I66" i="12"/>
  <c r="U53" i="12"/>
  <c r="U31" i="12"/>
  <c r="O15" i="12"/>
  <c r="Q8" i="12"/>
  <c r="M66" i="12"/>
  <c r="Q31" i="12"/>
  <c r="K15" i="12"/>
  <c r="O8" i="12"/>
  <c r="O103" i="12"/>
  <c r="O97" i="12"/>
  <c r="U84" i="12"/>
  <c r="O53" i="12"/>
  <c r="Q37" i="12"/>
  <c r="O31" i="12"/>
  <c r="I15" i="12"/>
  <c r="K8" i="12"/>
  <c r="O37" i="12"/>
  <c r="K31" i="12"/>
  <c r="I8" i="12"/>
  <c r="I103" i="12"/>
  <c r="K97" i="12"/>
  <c r="U87" i="12"/>
  <c r="Q74" i="12"/>
  <c r="U66" i="12"/>
  <c r="O63" i="12"/>
  <c r="I53" i="12"/>
  <c r="K37" i="12"/>
  <c r="I31" i="12"/>
  <c r="O24" i="12"/>
  <c r="G66" i="12"/>
  <c r="I58" i="1" s="1"/>
  <c r="K53" i="12"/>
  <c r="I97" i="12"/>
  <c r="K84" i="12"/>
  <c r="U74" i="12"/>
  <c r="O74" i="12"/>
  <c r="Q66" i="12"/>
  <c r="K63" i="12"/>
  <c r="I37" i="12"/>
  <c r="K24" i="12"/>
  <c r="G28" i="1"/>
  <c r="M97" i="12"/>
  <c r="M103" i="12"/>
  <c r="G103" i="12"/>
  <c r="I65" i="1" s="1"/>
  <c r="I19" i="1" s="1"/>
  <c r="M87" i="12"/>
  <c r="G84" i="12"/>
  <c r="I61" i="1" s="1"/>
  <c r="M54" i="12"/>
  <c r="M53" i="12" s="1"/>
  <c r="G53" i="12"/>
  <c r="I56" i="1" s="1"/>
  <c r="I17" i="1" s="1"/>
  <c r="M32" i="12"/>
  <c r="M31" i="12" s="1"/>
  <c r="G31" i="12"/>
  <c r="I53" i="1" s="1"/>
  <c r="G97" i="12"/>
  <c r="I64" i="1" s="1"/>
  <c r="G87" i="12"/>
  <c r="I62" i="1" s="1"/>
  <c r="M75" i="12"/>
  <c r="M74" i="12" s="1"/>
  <c r="G74" i="12"/>
  <c r="I60" i="1" s="1"/>
  <c r="I69" i="12"/>
  <c r="M37" i="12"/>
  <c r="G63" i="12"/>
  <c r="I57" i="1" s="1"/>
  <c r="M64" i="12"/>
  <c r="M63" i="12" s="1"/>
  <c r="M30" i="12"/>
  <c r="M29" i="12" s="1"/>
  <c r="G29" i="12"/>
  <c r="I52" i="1" s="1"/>
  <c r="M24" i="12"/>
  <c r="M16" i="12"/>
  <c r="M15" i="12" s="1"/>
  <c r="G15" i="12"/>
  <c r="I48" i="1" s="1"/>
  <c r="M70" i="12"/>
  <c r="M69" i="12" s="1"/>
  <c r="M52" i="12"/>
  <c r="M51" i="12" s="1"/>
  <c r="M28" i="12"/>
  <c r="M27" i="12" s="1"/>
  <c r="M9" i="12"/>
  <c r="M8" i="12" s="1"/>
  <c r="G22" i="12"/>
  <c r="I49" i="1" s="1"/>
  <c r="G37" i="12"/>
  <c r="I54" i="1" s="1"/>
  <c r="G24" i="12"/>
  <c r="I50" i="1" s="1"/>
  <c r="I39" i="1" l="1"/>
  <c r="I40" i="1" s="1"/>
  <c r="J39" i="1" s="1"/>
  <c r="J40" i="1" s="1"/>
  <c r="H40" i="1"/>
  <c r="I47" i="1"/>
  <c r="G111" i="12"/>
  <c r="I16" i="1" l="1"/>
  <c r="I21" i="1" s="1"/>
  <c r="I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<sst xmlns="http://schemas.openxmlformats.org/spreadsheetml/2006/main" count="582" uniqueCount="299">
  <si>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</si>
  <si>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</si>
  <si>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</si>
  <si>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</si>
  <si>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</si>
  <si>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</si>
  <si>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</si>
  <si>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</si>
  <si>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</si>
  <si>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</si>
  <si>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</si>
  <si>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</si>
  <si>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</si>
  <si>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</si>
  <si>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</si>
  <si>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</si>
  <si>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</si>
  <si>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</si>
  <si>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</si>
  <si>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</si>
  <si>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</si>
  <si>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</si>
  <si>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</si>
  <si>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</si>
  <si>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</si>
  <si>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</si>
  <si>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</si>
  <si>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</si>
  <si>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</si>
  <si>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</si>
  <si>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</si>
  <si>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</si>
  <si>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</si>
  <si>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</si>
  <si>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</si>
  <si>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</si>
  <si>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</si>
  <si>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</si>
  <si>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</si>
  <si>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</si>
  <si>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</si>
  <si>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</si>
  <si>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</si>
  <si>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ČP.1818, Benešov  </t>
  </si>
  <si>
    <t>Rozpočet:</t>
  </si>
  <si>
    <t>Misto</t>
  </si>
  <si>
    <t xml:space="preserve">Stavební úpravy 4.NP části "h" ZŠ Dukelská v Benešově </t>
  </si>
  <si>
    <t>Město Benešov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</si>
  <si>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</si>
  <si>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</si>
  <si>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</si>
  <si>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</si>
  <si>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</si>
  <si>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</si>
  <si>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</si>
  <si>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</si>
  <si>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</si>
  <si>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</si>
  <si>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</si>
  <si>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</si>
  <si>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</si>
  <si>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</si>
  <si>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</si>
  <si>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</si>
  <si>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</si>
  <si>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</si>
  <si>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</si>
  <si>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</si>
  <si>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</si>
  <si>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</si>
  <si>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</si>
  <si>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720</t>
  </si>
  <si>
    <t>Zdravotechnická instalace</t>
  </si>
  <si>
    <t>740</t>
  </si>
  <si>
    <t>Elektroinstalace - silnoproud</t>
  </si>
  <si>
    <t>742</t>
  </si>
  <si>
    <t>Elektroinstalace - slaboproud</t>
  </si>
  <si>
    <t>766</t>
  </si>
  <si>
    <t>Konstrukce truhlářské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</si>
  <si>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</si>
  <si>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</si>
  <si>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</si>
  <si>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</si>
  <si>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</si>
  <si>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</si>
  <si>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</si>
  <si>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</si>
  <si>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</si>
  <si>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</si>
  <si>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</si>
  <si>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</si>
  <si>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</si>
  <si>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</si>
  <si>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</si>
  <si>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</si>
  <si>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</si>
  <si>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</si>
  <si>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</si>
  <si>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</si>
  <si>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</si>
  <si>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</si>
  <si>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</si>
  <si>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</si>
  <si>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</si>
  <si>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</si>
  <si>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</si>
  <si>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</si>
  <si>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</si>
  <si>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</si>
  <si>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</si>
  <si>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</si>
  <si>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</si>
  <si>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</si>
  <si>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</si>
  <si>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</si>
  <si>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</si>
  <si>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</si>
  <si>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</si>
  <si>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342255028R00</t>
  </si>
  <si>
    <t>Příčky z desek Ytong tl. 150 mm</t>
  </si>
  <si>
    <t>m2</t>
  </si>
  <si>
    <t>POL1_0</t>
  </si>
  <si>
    <t>310271625R00</t>
  </si>
  <si>
    <t>Zazdívka otvorů do 4 m2, pórobet.tvárnice, tl.25cm</t>
  </si>
  <si>
    <t>m3</t>
  </si>
  <si>
    <t>317944311R00</t>
  </si>
  <si>
    <t>Válcované nosníky do č.12 do připravených otvorů</t>
  </si>
  <si>
    <t>t</t>
  </si>
  <si>
    <t>R317 91911</t>
  </si>
  <si>
    <t>Dodávka válcovaného nosníku I,U v.-12cm</t>
  </si>
  <si>
    <t>317234410R00</t>
  </si>
  <si>
    <t>Vyzdívka mezi nosníky cihlami pálenými na MC</t>
  </si>
  <si>
    <t>346244381R00</t>
  </si>
  <si>
    <t>Plentování ocelových nosníků výšky do 20 cm</t>
  </si>
  <si>
    <t>612409991R00</t>
  </si>
  <si>
    <t>Začištění omítek kolem oken,dveří apod.</t>
  </si>
  <si>
    <t>m</t>
  </si>
  <si>
    <t>611425621R00</t>
  </si>
  <si>
    <t>Omítka rýh stropů MV do 30 cm omít.hrubou,hladkou</t>
  </si>
  <si>
    <t>611471411R00</t>
  </si>
  <si>
    <t>Úprava stropů aktivovaným štukem tl. 2 - 3 mm</t>
  </si>
  <si>
    <t>612421637R00</t>
  </si>
  <si>
    <t>Omítka vnitřní zdiva, MVC, štuková</t>
  </si>
  <si>
    <t>612421231R00</t>
  </si>
  <si>
    <t>Oprava vápen.omítek stěn do 10 % pl. - štukových</t>
  </si>
  <si>
    <t>612481113R00</t>
  </si>
  <si>
    <t>Potažení vnitř. stěn sklotex. pletivem s vypnutím</t>
  </si>
  <si>
    <t>631312141R00</t>
  </si>
  <si>
    <t>Doplnění rýh betonem v dosavadních mazaninách</t>
  </si>
  <si>
    <t>642944121R00</t>
  </si>
  <si>
    <t>Osazení ocelových zárubní dodatečně do 2,5 m2</t>
  </si>
  <si>
    <t>kus</t>
  </si>
  <si>
    <t>R642 59711</t>
  </si>
  <si>
    <t>Dodávka ocelové zárubnš 800/1970mm</t>
  </si>
  <si>
    <t>941955001R00</t>
  </si>
  <si>
    <t>Lešení lehké pomocné, výška podlahy do 1,2 m</t>
  </si>
  <si>
    <t>952901111R00</t>
  </si>
  <si>
    <t>Vyčištění budov o výšce podlaží do 4 m</t>
  </si>
  <si>
    <t>968072455R00</t>
  </si>
  <si>
    <t>Vybourání kovových dveřních zárubní pl. do 2 m2</t>
  </si>
  <si>
    <t>968061125R00</t>
  </si>
  <si>
    <t>Vyvěšení dřevěných a plastových dveřních křídel pl. do 2 m2</t>
  </si>
  <si>
    <t>962032231R00</t>
  </si>
  <si>
    <t>Bourání zdiva z cihel pálených na MVC</t>
  </si>
  <si>
    <t>962031113R00</t>
  </si>
  <si>
    <t>Bourání příček z cihel pálených plných tl. 65 mm</t>
  </si>
  <si>
    <t>R960 91991</t>
  </si>
  <si>
    <t>Bourací práce nespecifikované</t>
  </si>
  <si>
    <t>hod</t>
  </si>
  <si>
    <t>971033641R00</t>
  </si>
  <si>
    <t>Vybourání otv. zeď cihel. pl.4 m2, tl.30 cm, MVC</t>
  </si>
  <si>
    <t>974031164R00</t>
  </si>
  <si>
    <t>Vysekání rýh ve zdi cihelné 15 x 15 cm</t>
  </si>
  <si>
    <t>974042535R00</t>
  </si>
  <si>
    <t>Vysekání rýh v podlaze betonové, 5x20 cm, (š.205mm)</t>
  </si>
  <si>
    <t>974042537R00</t>
  </si>
  <si>
    <t>Vysekání rýh v podlaze betonové, 5x30 cm</t>
  </si>
  <si>
    <t>974042539R00</t>
  </si>
  <si>
    <t>Přípl.za dalších 10 cm š.rýhy hl. do 5 cm,bet.dlaž</t>
  </si>
  <si>
    <t>R972 05-4199</t>
  </si>
  <si>
    <t>Vybourání otv. stropy ŽB pl. 0,0225 m2, tl. 25 cm, NC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</si>
  <si>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</si>
  <si>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</si>
  <si>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</si>
  <si>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</si>
  <si>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</si>
  <si>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</si>
  <si>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</si>
  <si>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</si>
  <si>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</si>
  <si>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</si>
  <si>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</si>
  <si>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</si>
  <si>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</si>
  <si>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</si>
  <si>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999281111R00</t>
  </si>
  <si>
    <t>Přesun hmot pro opravy a údržbu do výšky 25 m</t>
  </si>
  <si>
    <t>R720 91911</t>
  </si>
  <si>
    <t xml:space="preserve">D+M kanalizačního potrubí HT50 </t>
  </si>
  <si>
    <t>R720 91912</t>
  </si>
  <si>
    <t>Vodovodní potrubí 20/2,8 včetně izolace</t>
  </si>
  <si>
    <t>R720 91913</t>
  </si>
  <si>
    <t>Napojení na stávající kanalizaci</t>
  </si>
  <si>
    <t>R720 91914</t>
  </si>
  <si>
    <t>Napojení na stávající vodovod</t>
  </si>
  <si>
    <t>R720 91916</t>
  </si>
  <si>
    <t>D+M umyvadla š.-600mm</t>
  </si>
  <si>
    <t>R720 91917</t>
  </si>
  <si>
    <t>D+M umyvadlové baterie</t>
  </si>
  <si>
    <t>R720 91918</t>
  </si>
  <si>
    <t xml:space="preserve">Utěsnění prostupů protipožárním tmelem </t>
  </si>
  <si>
    <t>soubor</t>
  </si>
  <si>
    <t xml:space="preserve">R720 91919 </t>
  </si>
  <si>
    <t>Přesun hmot</t>
  </si>
  <si>
    <t>R720 99999</t>
  </si>
  <si>
    <t>Stavební přípomoce pro ZTI</t>
  </si>
  <si>
    <t>R740 99191</t>
  </si>
  <si>
    <t>Elektroinstalace - silnoproud, viz příloha</t>
  </si>
  <si>
    <t>R740 99192</t>
  </si>
  <si>
    <t>Stavební přípomoce</t>
  </si>
  <si>
    <t>R742 99191</t>
  </si>
  <si>
    <t>Elektroinstalace - slaboproud, viz příloha</t>
  </si>
  <si>
    <t>R742 99192</t>
  </si>
  <si>
    <t>766661112R00</t>
  </si>
  <si>
    <t>Montáž dveří do zárubně,otevíravých 1kř.do 0,8 m</t>
  </si>
  <si>
    <t>61164022R</t>
  </si>
  <si>
    <t>Dveře vnitřní plné 1-křídlé 800 x 1970 mm, bílé, (neprůzvučnost Rw=27dB)</t>
  </si>
  <si>
    <t>POL3_0</t>
  </si>
  <si>
    <t>R611 91911</t>
  </si>
  <si>
    <t>Dodávka kování dle výběru investora</t>
  </si>
  <si>
    <t>998766203R00</t>
  </si>
  <si>
    <t>Přesun hmot pro truhlářské konstr., výšky do 24 m</t>
  </si>
  <si>
    <t>776401800R00</t>
  </si>
  <si>
    <t>Demontáž soklíků nebo lišt, pryžových nebo z PVC</t>
  </si>
  <si>
    <t>776511820R00</t>
  </si>
  <si>
    <t>Odstranění PVC a koberců lepených s podložkou</t>
  </si>
  <si>
    <t>776421100R00</t>
  </si>
  <si>
    <t>Lepení podlahových soklíků z PVC a vinylu</t>
  </si>
  <si>
    <t>776521100R00</t>
  </si>
  <si>
    <t>Lepení povlak.podlah z pásů PVC na Chemopren</t>
  </si>
  <si>
    <t>R597 77611</t>
  </si>
  <si>
    <t>Dodávka soklu PVC</t>
  </si>
  <si>
    <t>R597 77652</t>
  </si>
  <si>
    <t>Dodávka PVC krytiny dle výběru investora</t>
  </si>
  <si>
    <t>776591910R00</t>
  </si>
  <si>
    <t>Oprava povlakové podlahy do plochy 0,25 m2</t>
  </si>
  <si>
    <t>R776 59-9991</t>
  </si>
  <si>
    <t>Zaříznutí stávajícího PVC, NC</t>
  </si>
  <si>
    <t>998776203R00</t>
  </si>
  <si>
    <t>Přesun hmot pro podlahy povlakové, výšky do 24 m</t>
  </si>
  <si>
    <t>777561020R00</t>
  </si>
  <si>
    <t>Vyrovnání podlahy stěrkou Unirovnal tloušťky 2 mm</t>
  </si>
  <si>
    <t>998777203R00</t>
  </si>
  <si>
    <t>Přesun hmot pro podlahy syntetické, výšky do 24 m</t>
  </si>
  <si>
    <t>781101210R00</t>
  </si>
  <si>
    <t>Penetrace podkladu pod obklady</t>
  </si>
  <si>
    <t>781101111R00</t>
  </si>
  <si>
    <t>Vyrovnání podkladu maltou ze SMS tl. do 7 mm</t>
  </si>
  <si>
    <t>781210131R00</t>
  </si>
  <si>
    <t>Obkládání stěn obkl. pórovin. do tmele do 300x300</t>
  </si>
  <si>
    <t>781419711R00</t>
  </si>
  <si>
    <t>Příplatek k obkladu stěn za plochu do 10 m2 jedntl</t>
  </si>
  <si>
    <t>R781 91911</t>
  </si>
  <si>
    <t>Dodávka tmele, pojiva a spárovací hmoty</t>
  </si>
  <si>
    <t>R781 91912</t>
  </si>
  <si>
    <t>Dodávka obkladu keramického dle výběru investora</t>
  </si>
  <si>
    <t>998781203R00</t>
  </si>
  <si>
    <t>Přesun hmot pro obklady keramické, výšky do 24 m</t>
  </si>
  <si>
    <t>783222100R00</t>
  </si>
  <si>
    <t>Nátěr syntetický kovových konstrukcí dvojnásobný</t>
  </si>
  <si>
    <t>784402801R00</t>
  </si>
  <si>
    <t>Odstranění malby oškrábáním v místnosti H do 3,8 m</t>
  </si>
  <si>
    <t>784191101R00</t>
  </si>
  <si>
    <t>Penetrace podkladu univerzální Primalex 1x</t>
  </si>
  <si>
    <t>784195222R00</t>
  </si>
  <si>
    <t>Malba Primalex Plus, barva, bez penetrace, 2 x</t>
  </si>
  <si>
    <t>784011111R00</t>
  </si>
  <si>
    <t>Oprášení/ometení podkladu</t>
  </si>
  <si>
    <t>784011222RT2</t>
  </si>
  <si>
    <t>Zakrytí podlah, včetně odstranění, včetně papírové lepenky</t>
  </si>
  <si>
    <t>005 12-1010.R</t>
  </si>
  <si>
    <t>Vybudování zařízení staveniště</t>
  </si>
  <si>
    <t>Soubor</t>
  </si>
  <si>
    <t>POL99_0</t>
  </si>
  <si>
    <t>005 12-1020.R</t>
  </si>
  <si>
    <t xml:space="preserve">Provoz zařízení staveniště </t>
  </si>
  <si>
    <t>005 12-1030.R</t>
  </si>
  <si>
    <t>Odstranění zařízení staveniště</t>
  </si>
  <si>
    <t>005 12-2010.R</t>
  </si>
  <si>
    <t xml:space="preserve">Provoz objednatele </t>
  </si>
  <si>
    <t>005 12-4010.R</t>
  </si>
  <si>
    <t>Koordinační činnost</t>
  </si>
  <si>
    <t>005 21-1080.R</t>
  </si>
  <si>
    <t xml:space="preserve">Bezpečnostní a hygienická opatření na staveništi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</si>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</sst>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79" t="s">
        <v>40</v>
      </c>
      <c r="C2" s="80"/>
      <c r="D2" s="242" t="s">
        <v>46</v>
      </c>
      <c r="E2" s="243"/>
      <c r="F2" s="243"/>
      <c r="G2" s="243"/>
      <c r="H2" s="243"/>
      <c r="I2" s="243"/>
      <c r="J2" s="244"/>
      <c r="O2" s="2"/>
    </row>
    <row r="3" spans="1:15" ht="23.25" customHeight="1" x14ac:dyDescent="0.2">
      <c r="A3" s="4"/>
      <c r="B3" s="81" t="s">
        <v>45</v>
      </c>
      <c r="C3" s="82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7"/>
      <c r="E11" s="237"/>
      <c r="F11" s="237"/>
      <c r="G11" s="237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2"/>
      <c r="E12" s="222"/>
      <c r="F12" s="222"/>
      <c r="G12" s="222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3"/>
      <c r="E13" s="223"/>
      <c r="F13" s="223"/>
      <c r="G13" s="22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5"/>
      <c r="F15" s="245"/>
      <c r="G15" s="218"/>
      <c r="H15" s="218"/>
      <c r="I15" s="218" t="s">
        <v>28</v>
      </c>
      <c r="J15" s="21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0"/>
      <c r="F16" s="221"/>
      <c r="G16" s="220"/>
      <c r="H16" s="221"/>
      <c r="I16" s="220">
        <f>SUMIF(F47:F65,A16,I47:I65)+SUMIF(F47:F65,"PSU",I47:I65)</f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0"/>
      <c r="F17" s="221"/>
      <c r="G17" s="220"/>
      <c r="H17" s="221"/>
      <c r="I17" s="220">
        <f>SUMIF(F47:F65,A17,I47:I65)</f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0"/>
      <c r="F18" s="221"/>
      <c r="G18" s="220"/>
      <c r="H18" s="221"/>
      <c r="I18" s="220">
        <f>SUMIF(F47:F65,A18,I47:I65)</f>
        <v>0</v>
      </c>
      <c r="J18" s="234"/>
    </row>
    <row r="19" spans="1:10" ht="23.25" customHeight="1" x14ac:dyDescent="0.2">
      <c r="A19" s="139" t="s">
        <v>89</v>
      </c>
      <c r="B19" s="140" t="s">
        <v>26</v>
      </c>
      <c r="C19" s="56"/>
      <c r="D19" s="57"/>
      <c r="E19" s="220"/>
      <c r="F19" s="221"/>
      <c r="G19" s="220"/>
      <c r="H19" s="221"/>
      <c r="I19" s="220">
        <f>SUMIF(F47:F65,A19,I47:I65)</f>
        <v>0</v>
      </c>
      <c r="J19" s="234"/>
    </row>
    <row r="20" spans="1:10" ht="23.25" customHeight="1" x14ac:dyDescent="0.2">
      <c r="A20" s="139" t="s">
        <v>90</v>
      </c>
      <c r="B20" s="140" t="s">
        <v>27</v>
      </c>
      <c r="C20" s="56"/>
      <c r="D20" s="57"/>
      <c r="E20" s="220"/>
      <c r="F20" s="221"/>
      <c r="G20" s="220"/>
      <c r="H20" s="221"/>
      <c r="I20" s="220">
        <f>SUMIF(F47:F65,A20,I47:I65)</f>
        <v>0</v>
      </c>
      <c r="J20" s="234"/>
    </row>
    <row r="21" spans="1:10" ht="23.25" customHeight="1" x14ac:dyDescent="0.2">
      <c r="A21" s="4"/>
      <c r="B21" s="72" t="s">
        <v>28</v>
      </c>
      <c r="C21" s="73"/>
      <c r="D21" s="74"/>
      <c r="E21" s="235"/>
      <c r="F21" s="236"/>
      <c r="G21" s="235"/>
      <c r="H21" s="236"/>
      <c r="I21" s="235">
        <f>SUM(I16:J20)</f>
        <v>0</v>
      </c>
      <c r="J21" s="241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2">
        <f>ZakladDPHSniVypocet</f>
        <v>0</v>
      </c>
      <c r="H23" s="233"/>
      <c r="I23" s="23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9">
        <f>ZakladDPHSni*SazbaDPH1/100</f>
        <v>0</v>
      </c>
      <c r="H24" s="240"/>
      <c r="I24" s="240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2">
        <f>ZakladDPHZaklVypocet</f>
        <v>0</v>
      </c>
      <c r="H25" s="233"/>
      <c r="I25" s="23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8">
        <f>ZakladDPHZakl*SazbaDPH2/100</f>
        <v>0</v>
      </c>
      <c r="H26" s="229"/>
      <c r="I26" s="22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45434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4"/>
      <c r="E34" s="224"/>
      <c r="F34" s="30"/>
      <c r="G34" s="224"/>
      <c r="H34" s="224"/>
      <c r="I34" s="224"/>
      <c r="J34" s="36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48</v>
      </c>
      <c r="C39" s="208" t="s">
        <v>46</v>
      </c>
      <c r="D39" s="209"/>
      <c r="E39" s="209"/>
      <c r="F39" s="106">
        <f>'Rozpočet Pol'!AC111</f>
        <v>0</v>
      </c>
      <c r="G39" s="107">
        <f>'Rozpočet Pol'!AD111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0" t="s">
        <v>49</v>
      </c>
      <c r="C40" s="211"/>
      <c r="D40" s="211"/>
      <c r="E40" s="21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51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52</v>
      </c>
      <c r="G46" s="127"/>
      <c r="H46" s="127"/>
      <c r="I46" s="213" t="s">
        <v>28</v>
      </c>
      <c r="J46" s="213"/>
    </row>
    <row r="47" spans="1:10" ht="25.5" customHeight="1" x14ac:dyDescent="0.2">
      <c r="A47" s="120"/>
      <c r="B47" s="128" t="s">
        <v>53</v>
      </c>
      <c r="C47" s="215" t="s">
        <v>54</v>
      </c>
      <c r="D47" s="216"/>
      <c r="E47" s="216"/>
      <c r="F47" s="130" t="s">
        <v>23</v>
      </c>
      <c r="G47" s="131"/>
      <c r="H47" s="131"/>
      <c r="I47" s="214">
        <f>'Rozpočet Pol'!G8</f>
        <v>0</v>
      </c>
      <c r="J47" s="214"/>
    </row>
    <row r="48" spans="1:10" ht="25.5" customHeight="1" x14ac:dyDescent="0.2">
      <c r="A48" s="120"/>
      <c r="B48" s="122" t="s">
        <v>55</v>
      </c>
      <c r="C48" s="200" t="s">
        <v>56</v>
      </c>
      <c r="D48" s="201"/>
      <c r="E48" s="201"/>
      <c r="F48" s="132" t="s">
        <v>23</v>
      </c>
      <c r="G48" s="133"/>
      <c r="H48" s="133"/>
      <c r="I48" s="199">
        <f>'Rozpočet Pol'!G15</f>
        <v>0</v>
      </c>
      <c r="J48" s="199"/>
    </row>
    <row r="49" spans="1:10" ht="25.5" customHeight="1" x14ac:dyDescent="0.2">
      <c r="A49" s="120"/>
      <c r="B49" s="122" t="s">
        <v>57</v>
      </c>
      <c r="C49" s="200" t="s">
        <v>58</v>
      </c>
      <c r="D49" s="201"/>
      <c r="E49" s="201"/>
      <c r="F49" s="132" t="s">
        <v>23</v>
      </c>
      <c r="G49" s="133"/>
      <c r="H49" s="133"/>
      <c r="I49" s="199">
        <f>'Rozpočet Pol'!G22</f>
        <v>0</v>
      </c>
      <c r="J49" s="199"/>
    </row>
    <row r="50" spans="1:10" ht="25.5" customHeight="1" x14ac:dyDescent="0.2">
      <c r="A50" s="120"/>
      <c r="B50" s="122" t="s">
        <v>59</v>
      </c>
      <c r="C50" s="200" t="s">
        <v>60</v>
      </c>
      <c r="D50" s="201"/>
      <c r="E50" s="201"/>
      <c r="F50" s="132" t="s">
        <v>23</v>
      </c>
      <c r="G50" s="133"/>
      <c r="H50" s="133"/>
      <c r="I50" s="199">
        <f>'Rozpočet Pol'!G24</f>
        <v>0</v>
      </c>
      <c r="J50" s="199"/>
    </row>
    <row r="51" spans="1:10" ht="25.5" customHeight="1" x14ac:dyDescent="0.2">
      <c r="A51" s="120"/>
      <c r="B51" s="122" t="s">
        <v>61</v>
      </c>
      <c r="C51" s="200" t="s">
        <v>62</v>
      </c>
      <c r="D51" s="201"/>
      <c r="E51" s="201"/>
      <c r="F51" s="132" t="s">
        <v>23</v>
      </c>
      <c r="G51" s="133"/>
      <c r="H51" s="133"/>
      <c r="I51" s="199">
        <f>'Rozpočet Pol'!G27</f>
        <v>0</v>
      </c>
      <c r="J51" s="199"/>
    </row>
    <row r="52" spans="1:10" ht="25.5" customHeight="1" x14ac:dyDescent="0.2">
      <c r="A52" s="120"/>
      <c r="B52" s="122" t="s">
        <v>63</v>
      </c>
      <c r="C52" s="200" t="s">
        <v>64</v>
      </c>
      <c r="D52" s="201"/>
      <c r="E52" s="201"/>
      <c r="F52" s="132" t="s">
        <v>23</v>
      </c>
      <c r="G52" s="133"/>
      <c r="H52" s="133"/>
      <c r="I52" s="199">
        <f>'Rozpočet Pol'!G29</f>
        <v>0</v>
      </c>
      <c r="J52" s="199"/>
    </row>
    <row r="53" spans="1:10" ht="25.5" customHeight="1" x14ac:dyDescent="0.2">
      <c r="A53" s="120"/>
      <c r="B53" s="122" t="s">
        <v>65</v>
      </c>
      <c r="C53" s="200" t="s">
        <v>66</v>
      </c>
      <c r="D53" s="201"/>
      <c r="E53" s="201"/>
      <c r="F53" s="132" t="s">
        <v>23</v>
      </c>
      <c r="G53" s="133"/>
      <c r="H53" s="133"/>
      <c r="I53" s="199">
        <f>'Rozpočet Pol'!G31</f>
        <v>0</v>
      </c>
      <c r="J53" s="199"/>
    </row>
    <row r="54" spans="1:10" ht="25.5" customHeight="1" x14ac:dyDescent="0.2">
      <c r="A54" s="120"/>
      <c r="B54" s="122" t="s">
        <v>67</v>
      </c>
      <c r="C54" s="200" t="s">
        <v>68</v>
      </c>
      <c r="D54" s="201"/>
      <c r="E54" s="201"/>
      <c r="F54" s="132" t="s">
        <v>23</v>
      </c>
      <c r="G54" s="133"/>
      <c r="H54" s="133"/>
      <c r="I54" s="199">
        <f>'Rozpočet Pol'!G37</f>
        <v>0</v>
      </c>
      <c r="J54" s="199"/>
    </row>
    <row r="55" spans="1:10" ht="25.5" customHeight="1" x14ac:dyDescent="0.2">
      <c r="A55" s="120"/>
      <c r="B55" s="122" t="s">
        <v>69</v>
      </c>
      <c r="C55" s="200" t="s">
        <v>70</v>
      </c>
      <c r="D55" s="201"/>
      <c r="E55" s="201"/>
      <c r="F55" s="132" t="s">
        <v>23</v>
      </c>
      <c r="G55" s="133"/>
      <c r="H55" s="133"/>
      <c r="I55" s="199">
        <f>'Rozpočet Pol'!G51</f>
        <v>0</v>
      </c>
      <c r="J55" s="199"/>
    </row>
    <row r="56" spans="1:10" ht="25.5" customHeight="1" x14ac:dyDescent="0.2">
      <c r="A56" s="120"/>
      <c r="B56" s="122" t="s">
        <v>71</v>
      </c>
      <c r="C56" s="200" t="s">
        <v>72</v>
      </c>
      <c r="D56" s="201"/>
      <c r="E56" s="201"/>
      <c r="F56" s="132" t="s">
        <v>24</v>
      </c>
      <c r="G56" s="133"/>
      <c r="H56" s="133"/>
      <c r="I56" s="199">
        <f>'Rozpočet Pol'!G53</f>
        <v>0</v>
      </c>
      <c r="J56" s="199"/>
    </row>
    <row r="57" spans="1:10" ht="25.5" customHeight="1" x14ac:dyDescent="0.2">
      <c r="A57" s="120"/>
      <c r="B57" s="122" t="s">
        <v>73</v>
      </c>
      <c r="C57" s="200" t="s">
        <v>74</v>
      </c>
      <c r="D57" s="201"/>
      <c r="E57" s="201"/>
      <c r="F57" s="132" t="s">
        <v>24</v>
      </c>
      <c r="G57" s="133"/>
      <c r="H57" s="133"/>
      <c r="I57" s="199">
        <f>'Rozpočet Pol'!G63</f>
        <v>0</v>
      </c>
      <c r="J57" s="199"/>
    </row>
    <row r="58" spans="1:10" ht="25.5" customHeight="1" x14ac:dyDescent="0.2">
      <c r="A58" s="120"/>
      <c r="B58" s="122" t="s">
        <v>75</v>
      </c>
      <c r="C58" s="200" t="s">
        <v>76</v>
      </c>
      <c r="D58" s="201"/>
      <c r="E58" s="201"/>
      <c r="F58" s="132" t="s">
        <v>24</v>
      </c>
      <c r="G58" s="133"/>
      <c r="H58" s="133"/>
      <c r="I58" s="199">
        <f>'Rozpočet Pol'!G66</f>
        <v>0</v>
      </c>
      <c r="J58" s="199"/>
    </row>
    <row r="59" spans="1:10" ht="25.5" customHeight="1" x14ac:dyDescent="0.2">
      <c r="A59" s="120"/>
      <c r="B59" s="122" t="s">
        <v>77</v>
      </c>
      <c r="C59" s="200" t="s">
        <v>78</v>
      </c>
      <c r="D59" s="201"/>
      <c r="E59" s="201"/>
      <c r="F59" s="132" t="s">
        <v>24</v>
      </c>
      <c r="G59" s="133"/>
      <c r="H59" s="133"/>
      <c r="I59" s="199">
        <f>'Rozpočet Pol'!G69</f>
        <v>0</v>
      </c>
      <c r="J59" s="199"/>
    </row>
    <row r="60" spans="1:10" ht="25.5" customHeight="1" x14ac:dyDescent="0.2">
      <c r="A60" s="120"/>
      <c r="B60" s="122" t="s">
        <v>79</v>
      </c>
      <c r="C60" s="200" t="s">
        <v>80</v>
      </c>
      <c r="D60" s="201"/>
      <c r="E60" s="201"/>
      <c r="F60" s="132" t="s">
        <v>24</v>
      </c>
      <c r="G60" s="133"/>
      <c r="H60" s="133"/>
      <c r="I60" s="199">
        <f>'Rozpočet Pol'!G74</f>
        <v>0</v>
      </c>
      <c r="J60" s="199"/>
    </row>
    <row r="61" spans="1:10" ht="25.5" customHeight="1" x14ac:dyDescent="0.2">
      <c r="A61" s="120"/>
      <c r="B61" s="122" t="s">
        <v>81</v>
      </c>
      <c r="C61" s="200" t="s">
        <v>82</v>
      </c>
      <c r="D61" s="201"/>
      <c r="E61" s="201"/>
      <c r="F61" s="132" t="s">
        <v>24</v>
      </c>
      <c r="G61" s="133"/>
      <c r="H61" s="133"/>
      <c r="I61" s="199">
        <f>'Rozpočet Pol'!G84</f>
        <v>0</v>
      </c>
      <c r="J61" s="199"/>
    </row>
    <row r="62" spans="1:10" ht="25.5" customHeight="1" x14ac:dyDescent="0.2">
      <c r="A62" s="120"/>
      <c r="B62" s="122" t="s">
        <v>83</v>
      </c>
      <c r="C62" s="200" t="s">
        <v>84</v>
      </c>
      <c r="D62" s="201"/>
      <c r="E62" s="201"/>
      <c r="F62" s="132" t="s">
        <v>24</v>
      </c>
      <c r="G62" s="133"/>
      <c r="H62" s="133"/>
      <c r="I62" s="199">
        <f>'Rozpočet Pol'!G87</f>
        <v>0</v>
      </c>
      <c r="J62" s="199"/>
    </row>
    <row r="63" spans="1:10" ht="25.5" customHeight="1" x14ac:dyDescent="0.2">
      <c r="A63" s="120"/>
      <c r="B63" s="122" t="s">
        <v>85</v>
      </c>
      <c r="C63" s="200" t="s">
        <v>86</v>
      </c>
      <c r="D63" s="201"/>
      <c r="E63" s="201"/>
      <c r="F63" s="132" t="s">
        <v>24</v>
      </c>
      <c r="G63" s="133"/>
      <c r="H63" s="133"/>
      <c r="I63" s="199">
        <f>'Rozpočet Pol'!G95</f>
        <v>0</v>
      </c>
      <c r="J63" s="199"/>
    </row>
    <row r="64" spans="1:10" ht="25.5" customHeight="1" x14ac:dyDescent="0.2">
      <c r="A64" s="120"/>
      <c r="B64" s="122" t="s">
        <v>87</v>
      </c>
      <c r="C64" s="200" t="s">
        <v>88</v>
      </c>
      <c r="D64" s="201"/>
      <c r="E64" s="201"/>
      <c r="F64" s="132" t="s">
        <v>24</v>
      </c>
      <c r="G64" s="133"/>
      <c r="H64" s="133"/>
      <c r="I64" s="199">
        <f>'Rozpočet Pol'!G97</f>
        <v>0</v>
      </c>
      <c r="J64" s="199"/>
    </row>
    <row r="65" spans="1:10" ht="25.5" customHeight="1" x14ac:dyDescent="0.2">
      <c r="A65" s="120"/>
      <c r="B65" s="129" t="s">
        <v>89</v>
      </c>
      <c r="C65" s="203" t="s">
        <v>26</v>
      </c>
      <c r="D65" s="204"/>
      <c r="E65" s="204"/>
      <c r="F65" s="134" t="s">
        <v>89</v>
      </c>
      <c r="G65" s="135"/>
      <c r="H65" s="135"/>
      <c r="I65" s="202">
        <f>'Rozpočet Pol'!G103</f>
        <v>0</v>
      </c>
      <c r="J65" s="202"/>
    </row>
    <row r="66" spans="1:10" ht="25.5" customHeight="1" x14ac:dyDescent="0.2">
      <c r="A66" s="121"/>
      <c r="B66" s="125" t="s">
        <v>1</v>
      </c>
      <c r="C66" s="125"/>
      <c r="D66" s="126"/>
      <c r="E66" s="126"/>
      <c r="F66" s="136"/>
      <c r="G66" s="137"/>
      <c r="H66" s="137"/>
      <c r="I66" s="198">
        <f>SUM(I47:I65)</f>
        <v>0</v>
      </c>
      <c r="J66" s="198"/>
    </row>
    <row r="67" spans="1:10" x14ac:dyDescent="0.2">
      <c r="F67" s="138"/>
      <c r="G67" s="94"/>
      <c r="H67" s="138"/>
      <c r="I67" s="94"/>
      <c r="J67" s="94"/>
    </row>
    <row r="68" spans="1:10" x14ac:dyDescent="0.2">
      <c r="F68" s="138"/>
      <c r="G68" s="94"/>
      <c r="H68" s="138"/>
      <c r="I68" s="94"/>
      <c r="J68" s="94"/>
    </row>
    <row r="69" spans="1:10" x14ac:dyDescent="0.2">
      <c r="F69" s="138"/>
      <c r="G69" s="94"/>
      <c r="H69" s="138"/>
      <c r="I69" s="94"/>
      <c r="J6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6:J66"/>
    <mergeCell ref="I63:J63"/>
    <mergeCell ref="C63:E63"/>
    <mergeCell ref="I64:J64"/>
    <mergeCell ref="C64:E64"/>
    <mergeCell ref="I65:J65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7" t="s">
        <v>41</v>
      </c>
      <c r="B2" s="76"/>
      <c r="C2" s="248"/>
      <c r="D2" s="248"/>
      <c r="E2" s="248"/>
      <c r="F2" s="248"/>
      <c r="G2" s="249"/>
    </row>
    <row r="3" spans="1:7" ht="24.95" hidden="1" customHeight="1" x14ac:dyDescent="0.2">
      <c r="A3" s="77" t="s">
        <v>7</v>
      </c>
      <c r="B3" s="76"/>
      <c r="C3" s="248"/>
      <c r="D3" s="248"/>
      <c r="E3" s="248"/>
      <c r="F3" s="248"/>
      <c r="G3" s="249"/>
    </row>
    <row r="4" spans="1:7" ht="24.95" hidden="1" customHeight="1" x14ac:dyDescent="0.2">
      <c r="A4" s="77" t="s">
        <v>8</v>
      </c>
      <c r="B4" s="76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21"/>
  <sheetViews>
    <sheetView tabSelected="1" topLeftCell="A48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92</v>
      </c>
    </row>
    <row r="2" spans="1:60" ht="24.95" customHeight="1" x14ac:dyDescent="0.2">
      <c r="A2" s="143" t="s">
        <v>91</v>
      </c>
      <c r="B2" s="141"/>
      <c r="C2" s="251" t="s">
        <v>46</v>
      </c>
      <c r="D2" s="252"/>
      <c r="E2" s="252"/>
      <c r="F2" s="252"/>
      <c r="G2" s="253"/>
      <c r="AE2" t="s">
        <v>93</v>
      </c>
    </row>
    <row r="3" spans="1:60" ht="24.95" customHeight="1" x14ac:dyDescent="0.2">
      <c r="A3" s="144" t="s">
        <v>7</v>
      </c>
      <c r="B3" s="142"/>
      <c r="C3" s="254" t="s">
        <v>43</v>
      </c>
      <c r="D3" s="255"/>
      <c r="E3" s="255"/>
      <c r="F3" s="255"/>
      <c r="G3" s="256"/>
      <c r="AE3" t="s">
        <v>94</v>
      </c>
    </row>
    <row r="4" spans="1:60" ht="24.95" hidden="1" customHeight="1" x14ac:dyDescent="0.2">
      <c r="A4" s="144" t="s">
        <v>8</v>
      </c>
      <c r="B4" s="142"/>
      <c r="C4" s="254"/>
      <c r="D4" s="255"/>
      <c r="E4" s="255"/>
      <c r="F4" s="255"/>
      <c r="G4" s="256"/>
      <c r="AE4" t="s">
        <v>95</v>
      </c>
    </row>
    <row r="5" spans="1:60" hidden="1" x14ac:dyDescent="0.2">
      <c r="A5" s="145" t="s">
        <v>96</v>
      </c>
      <c r="B5" s="146"/>
      <c r="C5" s="147"/>
      <c r="D5" s="148"/>
      <c r="E5" s="148"/>
      <c r="F5" s="148"/>
      <c r="G5" s="149"/>
      <c r="AE5" t="s">
        <v>97</v>
      </c>
    </row>
    <row r="7" spans="1:60" ht="38.25" x14ac:dyDescent="0.2">
      <c r="A7" s="154" t="s">
        <v>98</v>
      </c>
      <c r="B7" s="155" t="s">
        <v>99</v>
      </c>
      <c r="C7" s="155" t="s">
        <v>100</v>
      </c>
      <c r="D7" s="154" t="s">
        <v>101</v>
      </c>
      <c r="E7" s="154" t="s">
        <v>102</v>
      </c>
      <c r="F7" s="150" t="s">
        <v>103</v>
      </c>
      <c r="G7" s="171" t="s">
        <v>28</v>
      </c>
      <c r="H7" s="172" t="s">
        <v>29</v>
      </c>
      <c r="I7" s="172" t="s">
        <v>104</v>
      </c>
      <c r="J7" s="172" t="s">
        <v>30</v>
      </c>
      <c r="K7" s="172" t="s">
        <v>105</v>
      </c>
      <c r="L7" s="172" t="s">
        <v>106</v>
      </c>
      <c r="M7" s="172" t="s">
        <v>107</v>
      </c>
      <c r="N7" s="172" t="s">
        <v>108</v>
      </c>
      <c r="O7" s="172" t="s">
        <v>109</v>
      </c>
      <c r="P7" s="172" t="s">
        <v>110</v>
      </c>
      <c r="Q7" s="172" t="s">
        <v>111</v>
      </c>
      <c r="R7" s="172" t="s">
        <v>112</v>
      </c>
      <c r="S7" s="172" t="s">
        <v>113</v>
      </c>
      <c r="T7" s="172" t="s">
        <v>114</v>
      </c>
      <c r="U7" s="157" t="s">
        <v>115</v>
      </c>
    </row>
    <row r="8" spans="1:60" x14ac:dyDescent="0.2">
      <c r="A8" s="173" t="s">
        <v>116</v>
      </c>
      <c r="B8" s="174" t="s">
        <v>53</v>
      </c>
      <c r="C8" s="175" t="s">
        <v>54</v>
      </c>
      <c r="D8" s="176"/>
      <c r="E8" s="177"/>
      <c r="F8" s="178"/>
      <c r="G8" s="178">
        <f>SUMIF(AE9:AE14,"&lt;&gt;NOR",G9:G14)</f>
        <v>0</v>
      </c>
      <c r="H8" s="178"/>
      <c r="I8" s="178">
        <f>SUM(I9:I14)</f>
        <v>0</v>
      </c>
      <c r="J8" s="178"/>
      <c r="K8" s="178">
        <f>SUM(K9:K14)</f>
        <v>0</v>
      </c>
      <c r="L8" s="178"/>
      <c r="M8" s="178">
        <f>SUM(M9:M14)</f>
        <v>0</v>
      </c>
      <c r="N8" s="156"/>
      <c r="O8" s="156">
        <f>SUM(O9:O14)</f>
        <v>2.9091299999999998</v>
      </c>
      <c r="P8" s="156"/>
      <c r="Q8" s="156">
        <f>SUM(Q9:Q14)</f>
        <v>0</v>
      </c>
      <c r="R8" s="156"/>
      <c r="S8" s="156"/>
      <c r="T8" s="173"/>
      <c r="U8" s="156">
        <f>SUM(U9:U14)</f>
        <v>16.12</v>
      </c>
      <c r="AE8" t="s">
        <v>117</v>
      </c>
    </row>
    <row r="9" spans="1:60" outlineLevel="1" x14ac:dyDescent="0.2">
      <c r="A9" s="152">
        <v>1</v>
      </c>
      <c r="B9" s="158" t="s">
        <v>118</v>
      </c>
      <c r="C9" s="191" t="s">
        <v>119</v>
      </c>
      <c r="D9" s="160" t="s">
        <v>120</v>
      </c>
      <c r="E9" s="166">
        <v>21.71</v>
      </c>
      <c r="F9" s="168">
        <f t="shared" ref="F9:F14" si="0">H9+J9</f>
        <v>0</v>
      </c>
      <c r="G9" s="169">
        <f t="shared" ref="G9:G14" si="1">ROUND(E9*F9,2)</f>
        <v>0</v>
      </c>
      <c r="H9" s="169"/>
      <c r="I9" s="169">
        <f t="shared" ref="I9:I14" si="2">ROUND(E9*H9,2)</f>
        <v>0</v>
      </c>
      <c r="J9" s="169"/>
      <c r="K9" s="169">
        <f t="shared" ref="K9:K14" si="3">ROUND(E9*J9,2)</f>
        <v>0</v>
      </c>
      <c r="L9" s="169">
        <v>21</v>
      </c>
      <c r="M9" s="169">
        <f t="shared" ref="M9:M14" si="4">G9*(1+L9/100)</f>
        <v>0</v>
      </c>
      <c r="N9" s="161">
        <v>0.11219</v>
      </c>
      <c r="O9" s="161">
        <f t="shared" ref="O9:O14" si="5">ROUND(E9*N9,5)</f>
        <v>2.4356399999999998</v>
      </c>
      <c r="P9" s="161">
        <v>0</v>
      </c>
      <c r="Q9" s="161">
        <f t="shared" ref="Q9:Q14" si="6">ROUND(E9*P9,5)</f>
        <v>0</v>
      </c>
      <c r="R9" s="161"/>
      <c r="S9" s="161"/>
      <c r="T9" s="162">
        <v>0.55488999999999999</v>
      </c>
      <c r="U9" s="161">
        <f t="shared" ref="U9:U14" si="7">ROUND(E9*T9,2)</f>
        <v>12.05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121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122</v>
      </c>
      <c r="C10" s="191" t="s">
        <v>123</v>
      </c>
      <c r="D10" s="160" t="s">
        <v>124</v>
      </c>
      <c r="E10" s="166">
        <v>0.47299999999999998</v>
      </c>
      <c r="F10" s="168">
        <f t="shared" si="0"/>
        <v>0</v>
      </c>
      <c r="G10" s="169">
        <f t="shared" si="1"/>
        <v>0</v>
      </c>
      <c r="H10" s="169"/>
      <c r="I10" s="169">
        <f t="shared" si="2"/>
        <v>0</v>
      </c>
      <c r="J10" s="169"/>
      <c r="K10" s="169">
        <f t="shared" si="3"/>
        <v>0</v>
      </c>
      <c r="L10" s="169">
        <v>21</v>
      </c>
      <c r="M10" s="169">
        <f t="shared" si="4"/>
        <v>0</v>
      </c>
      <c r="N10" s="161">
        <v>0.74797000000000002</v>
      </c>
      <c r="O10" s="161">
        <f t="shared" si="5"/>
        <v>0.35378999999999999</v>
      </c>
      <c r="P10" s="161">
        <v>0</v>
      </c>
      <c r="Q10" s="161">
        <f t="shared" si="6"/>
        <v>0</v>
      </c>
      <c r="R10" s="161"/>
      <c r="S10" s="161"/>
      <c r="T10" s="162">
        <v>6.3053999999999997</v>
      </c>
      <c r="U10" s="161">
        <f t="shared" si="7"/>
        <v>2.98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121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125</v>
      </c>
      <c r="C11" s="191" t="s">
        <v>126</v>
      </c>
      <c r="D11" s="160" t="s">
        <v>127</v>
      </c>
      <c r="E11" s="166">
        <v>2.7E-2</v>
      </c>
      <c r="F11" s="168">
        <f t="shared" si="0"/>
        <v>0</v>
      </c>
      <c r="G11" s="169">
        <f t="shared" si="1"/>
        <v>0</v>
      </c>
      <c r="H11" s="169"/>
      <c r="I11" s="169">
        <f t="shared" si="2"/>
        <v>0</v>
      </c>
      <c r="J11" s="169"/>
      <c r="K11" s="169">
        <f t="shared" si="3"/>
        <v>0</v>
      </c>
      <c r="L11" s="169">
        <v>21</v>
      </c>
      <c r="M11" s="169">
        <f t="shared" si="4"/>
        <v>0</v>
      </c>
      <c r="N11" s="161">
        <v>1.0900000000000001</v>
      </c>
      <c r="O11" s="161">
        <f t="shared" si="5"/>
        <v>2.9430000000000001E-2</v>
      </c>
      <c r="P11" s="161">
        <v>0</v>
      </c>
      <c r="Q11" s="161">
        <f t="shared" si="6"/>
        <v>0</v>
      </c>
      <c r="R11" s="161"/>
      <c r="S11" s="161"/>
      <c r="T11" s="162">
        <v>20.6</v>
      </c>
      <c r="U11" s="161">
        <f t="shared" si="7"/>
        <v>0.56000000000000005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121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128</v>
      </c>
      <c r="C12" s="191" t="s">
        <v>129</v>
      </c>
      <c r="D12" s="160" t="s">
        <v>127</v>
      </c>
      <c r="E12" s="166">
        <v>0.03</v>
      </c>
      <c r="F12" s="168">
        <f t="shared" si="0"/>
        <v>0</v>
      </c>
      <c r="G12" s="169">
        <f t="shared" si="1"/>
        <v>0</v>
      </c>
      <c r="H12" s="169"/>
      <c r="I12" s="169">
        <f t="shared" si="2"/>
        <v>0</v>
      </c>
      <c r="J12" s="169"/>
      <c r="K12" s="169">
        <f t="shared" si="3"/>
        <v>0</v>
      </c>
      <c r="L12" s="169">
        <v>21</v>
      </c>
      <c r="M12" s="169">
        <f t="shared" si="4"/>
        <v>0</v>
      </c>
      <c r="N12" s="161">
        <v>0</v>
      </c>
      <c r="O12" s="161">
        <f t="shared" si="5"/>
        <v>0</v>
      </c>
      <c r="P12" s="161">
        <v>0</v>
      </c>
      <c r="Q12" s="161">
        <f t="shared" si="6"/>
        <v>0</v>
      </c>
      <c r="R12" s="161"/>
      <c r="S12" s="161"/>
      <c r="T12" s="162">
        <v>1</v>
      </c>
      <c r="U12" s="161">
        <f t="shared" si="7"/>
        <v>0.03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121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130</v>
      </c>
      <c r="C13" s="191" t="s">
        <v>131</v>
      </c>
      <c r="D13" s="160" t="s">
        <v>124</v>
      </c>
      <c r="E13" s="166">
        <v>2.1999999999999999E-2</v>
      </c>
      <c r="F13" s="168">
        <f t="shared" si="0"/>
        <v>0</v>
      </c>
      <c r="G13" s="169">
        <f t="shared" si="1"/>
        <v>0</v>
      </c>
      <c r="H13" s="169"/>
      <c r="I13" s="169">
        <f t="shared" si="2"/>
        <v>0</v>
      </c>
      <c r="J13" s="169"/>
      <c r="K13" s="169">
        <f t="shared" si="3"/>
        <v>0</v>
      </c>
      <c r="L13" s="169">
        <v>21</v>
      </c>
      <c r="M13" s="169">
        <f t="shared" si="4"/>
        <v>0</v>
      </c>
      <c r="N13" s="161">
        <v>1.8196000000000001</v>
      </c>
      <c r="O13" s="161">
        <f t="shared" si="5"/>
        <v>4.0030000000000003E-2</v>
      </c>
      <c r="P13" s="161">
        <v>0</v>
      </c>
      <c r="Q13" s="161">
        <f t="shared" si="6"/>
        <v>0</v>
      </c>
      <c r="R13" s="161"/>
      <c r="S13" s="161"/>
      <c r="T13" s="162">
        <v>6.77</v>
      </c>
      <c r="U13" s="161">
        <f t="shared" si="7"/>
        <v>0.15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121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132</v>
      </c>
      <c r="C14" s="191" t="s">
        <v>133</v>
      </c>
      <c r="D14" s="160" t="s">
        <v>120</v>
      </c>
      <c r="E14" s="166">
        <v>0.28799999999999998</v>
      </c>
      <c r="F14" s="168">
        <f t="shared" si="0"/>
        <v>0</v>
      </c>
      <c r="G14" s="169">
        <f t="shared" si="1"/>
        <v>0</v>
      </c>
      <c r="H14" s="169"/>
      <c r="I14" s="169">
        <f t="shared" si="2"/>
        <v>0</v>
      </c>
      <c r="J14" s="169"/>
      <c r="K14" s="169">
        <f t="shared" si="3"/>
        <v>0</v>
      </c>
      <c r="L14" s="169">
        <v>21</v>
      </c>
      <c r="M14" s="169">
        <f t="shared" si="4"/>
        <v>0</v>
      </c>
      <c r="N14" s="161">
        <v>0.17444000000000001</v>
      </c>
      <c r="O14" s="161">
        <f t="shared" si="5"/>
        <v>5.024E-2</v>
      </c>
      <c r="P14" s="161">
        <v>0</v>
      </c>
      <c r="Q14" s="161">
        <f t="shared" si="6"/>
        <v>0</v>
      </c>
      <c r="R14" s="161"/>
      <c r="S14" s="161"/>
      <c r="T14" s="162">
        <v>1.21</v>
      </c>
      <c r="U14" s="161">
        <f t="shared" si="7"/>
        <v>0.35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121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53" t="s">
        <v>116</v>
      </c>
      <c r="B15" s="159" t="s">
        <v>55</v>
      </c>
      <c r="C15" s="192" t="s">
        <v>56</v>
      </c>
      <c r="D15" s="163"/>
      <c r="E15" s="167"/>
      <c r="F15" s="170"/>
      <c r="G15" s="170">
        <f>SUMIF(AE16:AE21,"&lt;&gt;NOR",G16:G21)</f>
        <v>0</v>
      </c>
      <c r="H15" s="170"/>
      <c r="I15" s="170">
        <f>SUM(I16:I21)</f>
        <v>0</v>
      </c>
      <c r="J15" s="170"/>
      <c r="K15" s="170">
        <f>SUM(K16:K21)</f>
        <v>0</v>
      </c>
      <c r="L15" s="170"/>
      <c r="M15" s="170">
        <f>SUM(M16:M21)</f>
        <v>0</v>
      </c>
      <c r="N15" s="164"/>
      <c r="O15" s="164">
        <f>SUM(O16:O21)</f>
        <v>3.3880200000000005</v>
      </c>
      <c r="P15" s="164"/>
      <c r="Q15" s="164">
        <f>SUM(Q16:Q21)</f>
        <v>0</v>
      </c>
      <c r="R15" s="164"/>
      <c r="S15" s="164"/>
      <c r="T15" s="165"/>
      <c r="U15" s="164">
        <f>SUM(U16:U21)</f>
        <v>83.100000000000009</v>
      </c>
      <c r="AE15" t="s">
        <v>117</v>
      </c>
    </row>
    <row r="16" spans="1:60" outlineLevel="1" x14ac:dyDescent="0.2">
      <c r="A16" s="152">
        <v>7</v>
      </c>
      <c r="B16" s="158" t="s">
        <v>134</v>
      </c>
      <c r="C16" s="191" t="s">
        <v>135</v>
      </c>
      <c r="D16" s="160" t="s">
        <v>136</v>
      </c>
      <c r="E16" s="166">
        <v>4.74</v>
      </c>
      <c r="F16" s="168">
        <f t="shared" ref="F16:F21" si="8">H16+J16</f>
        <v>0</v>
      </c>
      <c r="G16" s="169">
        <f t="shared" ref="G16:G21" si="9">ROUND(E16*F16,2)</f>
        <v>0</v>
      </c>
      <c r="H16" s="169"/>
      <c r="I16" s="169">
        <f t="shared" ref="I16:I21" si="10">ROUND(E16*H16,2)</f>
        <v>0</v>
      </c>
      <c r="J16" s="169"/>
      <c r="K16" s="169">
        <f t="shared" ref="K16:K21" si="11">ROUND(E16*J16,2)</f>
        <v>0</v>
      </c>
      <c r="L16" s="169">
        <v>21</v>
      </c>
      <c r="M16" s="169">
        <f t="shared" ref="M16:M21" si="12">G16*(1+L16/100)</f>
        <v>0</v>
      </c>
      <c r="N16" s="161">
        <v>3.7100000000000002E-3</v>
      </c>
      <c r="O16" s="161">
        <f t="shared" ref="O16:O21" si="13">ROUND(E16*N16,5)</f>
        <v>1.7590000000000001E-2</v>
      </c>
      <c r="P16" s="161">
        <v>0</v>
      </c>
      <c r="Q16" s="161">
        <f t="shared" ref="Q16:Q21" si="14">ROUND(E16*P16,5)</f>
        <v>0</v>
      </c>
      <c r="R16" s="161"/>
      <c r="S16" s="161"/>
      <c r="T16" s="162">
        <v>0.18179999999999999</v>
      </c>
      <c r="U16" s="161">
        <f t="shared" ref="U16:U21" si="15">ROUND(E16*T16,2)</f>
        <v>0.86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121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8</v>
      </c>
      <c r="B17" s="158" t="s">
        <v>137</v>
      </c>
      <c r="C17" s="191" t="s">
        <v>138</v>
      </c>
      <c r="D17" s="160" t="s">
        <v>120</v>
      </c>
      <c r="E17" s="166">
        <v>3.597</v>
      </c>
      <c r="F17" s="168">
        <f t="shared" si="8"/>
        <v>0</v>
      </c>
      <c r="G17" s="169">
        <f t="shared" si="9"/>
        <v>0</v>
      </c>
      <c r="H17" s="169"/>
      <c r="I17" s="169">
        <f t="shared" si="10"/>
        <v>0</v>
      </c>
      <c r="J17" s="169"/>
      <c r="K17" s="169">
        <f t="shared" si="11"/>
        <v>0</v>
      </c>
      <c r="L17" s="169">
        <v>21</v>
      </c>
      <c r="M17" s="169">
        <f t="shared" si="12"/>
        <v>0</v>
      </c>
      <c r="N17" s="161">
        <v>6.2640000000000001E-2</v>
      </c>
      <c r="O17" s="161">
        <f t="shared" si="13"/>
        <v>0.22531999999999999</v>
      </c>
      <c r="P17" s="161">
        <v>0</v>
      </c>
      <c r="Q17" s="161">
        <f t="shared" si="14"/>
        <v>0</v>
      </c>
      <c r="R17" s="161"/>
      <c r="S17" s="161"/>
      <c r="T17" s="162">
        <v>1.86459</v>
      </c>
      <c r="U17" s="161">
        <f t="shared" si="15"/>
        <v>6.71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121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9</v>
      </c>
      <c r="B18" s="158" t="s">
        <v>139</v>
      </c>
      <c r="C18" s="191" t="s">
        <v>140</v>
      </c>
      <c r="D18" s="160" t="s">
        <v>120</v>
      </c>
      <c r="E18" s="166">
        <v>63.067</v>
      </c>
      <c r="F18" s="168">
        <f t="shared" si="8"/>
        <v>0</v>
      </c>
      <c r="G18" s="169">
        <f t="shared" si="9"/>
        <v>0</v>
      </c>
      <c r="H18" s="169"/>
      <c r="I18" s="169">
        <f t="shared" si="10"/>
        <v>0</v>
      </c>
      <c r="J18" s="169"/>
      <c r="K18" s="169">
        <f t="shared" si="11"/>
        <v>0</v>
      </c>
      <c r="L18" s="169">
        <v>21</v>
      </c>
      <c r="M18" s="169">
        <f t="shared" si="12"/>
        <v>0</v>
      </c>
      <c r="N18" s="161">
        <v>7.6800000000000002E-3</v>
      </c>
      <c r="O18" s="161">
        <f t="shared" si="13"/>
        <v>0.48435</v>
      </c>
      <c r="P18" s="161">
        <v>0</v>
      </c>
      <c r="Q18" s="161">
        <f t="shared" si="14"/>
        <v>0</v>
      </c>
      <c r="R18" s="161"/>
      <c r="S18" s="161"/>
      <c r="T18" s="162">
        <v>0.38100000000000001</v>
      </c>
      <c r="U18" s="161">
        <f t="shared" si="15"/>
        <v>24.03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121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10</v>
      </c>
      <c r="B19" s="158" t="s">
        <v>141</v>
      </c>
      <c r="C19" s="191" t="s">
        <v>142</v>
      </c>
      <c r="D19" s="160" t="s">
        <v>120</v>
      </c>
      <c r="E19" s="166">
        <v>48.945999999999998</v>
      </c>
      <c r="F19" s="168">
        <f t="shared" si="8"/>
        <v>0</v>
      </c>
      <c r="G19" s="169">
        <f t="shared" si="9"/>
        <v>0</v>
      </c>
      <c r="H19" s="169"/>
      <c r="I19" s="169">
        <f t="shared" si="10"/>
        <v>0</v>
      </c>
      <c r="J19" s="169"/>
      <c r="K19" s="169">
        <f t="shared" si="11"/>
        <v>0</v>
      </c>
      <c r="L19" s="169">
        <v>21</v>
      </c>
      <c r="M19" s="169">
        <f t="shared" si="12"/>
        <v>0</v>
      </c>
      <c r="N19" s="161">
        <v>4.7660000000000001E-2</v>
      </c>
      <c r="O19" s="161">
        <f t="shared" si="13"/>
        <v>2.33277</v>
      </c>
      <c r="P19" s="161">
        <v>0</v>
      </c>
      <c r="Q19" s="161">
        <f t="shared" si="14"/>
        <v>0</v>
      </c>
      <c r="R19" s="161"/>
      <c r="S19" s="161"/>
      <c r="T19" s="162">
        <v>0.84</v>
      </c>
      <c r="U19" s="161">
        <f t="shared" si="15"/>
        <v>41.11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121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11</v>
      </c>
      <c r="B20" s="158" t="s">
        <v>143</v>
      </c>
      <c r="C20" s="191" t="s">
        <v>144</v>
      </c>
      <c r="D20" s="160" t="s">
        <v>120</v>
      </c>
      <c r="E20" s="166">
        <v>60.362000000000002</v>
      </c>
      <c r="F20" s="168">
        <f t="shared" si="8"/>
        <v>0</v>
      </c>
      <c r="G20" s="169">
        <f t="shared" si="9"/>
        <v>0</v>
      </c>
      <c r="H20" s="169"/>
      <c r="I20" s="169">
        <f t="shared" si="10"/>
        <v>0</v>
      </c>
      <c r="J20" s="169"/>
      <c r="K20" s="169">
        <f t="shared" si="11"/>
        <v>0</v>
      </c>
      <c r="L20" s="169">
        <v>21</v>
      </c>
      <c r="M20" s="169">
        <f t="shared" si="12"/>
        <v>0</v>
      </c>
      <c r="N20" s="161">
        <v>5.4299999999999999E-3</v>
      </c>
      <c r="O20" s="161">
        <f t="shared" si="13"/>
        <v>0.32777000000000001</v>
      </c>
      <c r="P20" s="161">
        <v>0</v>
      </c>
      <c r="Q20" s="161">
        <f t="shared" si="14"/>
        <v>0</v>
      </c>
      <c r="R20" s="161"/>
      <c r="S20" s="161"/>
      <c r="T20" s="162">
        <v>0.16941999999999999</v>
      </c>
      <c r="U20" s="161">
        <f t="shared" si="15"/>
        <v>10.23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121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12</v>
      </c>
      <c r="B21" s="158" t="s">
        <v>145</v>
      </c>
      <c r="C21" s="191" t="s">
        <v>146</v>
      </c>
      <c r="D21" s="160" t="s">
        <v>120</v>
      </c>
      <c r="E21" s="166">
        <v>0.66</v>
      </c>
      <c r="F21" s="168">
        <f t="shared" si="8"/>
        <v>0</v>
      </c>
      <c r="G21" s="169">
        <f t="shared" si="9"/>
        <v>0</v>
      </c>
      <c r="H21" s="169"/>
      <c r="I21" s="169">
        <f t="shared" si="10"/>
        <v>0</v>
      </c>
      <c r="J21" s="169"/>
      <c r="K21" s="169">
        <f t="shared" si="11"/>
        <v>0</v>
      </c>
      <c r="L21" s="169">
        <v>21</v>
      </c>
      <c r="M21" s="169">
        <f t="shared" si="12"/>
        <v>0</v>
      </c>
      <c r="N21" s="161">
        <v>3.4000000000000002E-4</v>
      </c>
      <c r="O21" s="161">
        <f t="shared" si="13"/>
        <v>2.2000000000000001E-4</v>
      </c>
      <c r="P21" s="161">
        <v>0</v>
      </c>
      <c r="Q21" s="161">
        <f t="shared" si="14"/>
        <v>0</v>
      </c>
      <c r="R21" s="161"/>
      <c r="S21" s="161"/>
      <c r="T21" s="162">
        <v>0.24</v>
      </c>
      <c r="U21" s="161">
        <f t="shared" si="15"/>
        <v>0.16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121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53" t="s">
        <v>116</v>
      </c>
      <c r="B22" s="159" t="s">
        <v>57</v>
      </c>
      <c r="C22" s="192" t="s">
        <v>58</v>
      </c>
      <c r="D22" s="163"/>
      <c r="E22" s="167"/>
      <c r="F22" s="170"/>
      <c r="G22" s="170">
        <f>SUMIF(AE23:AE23,"&lt;&gt;NOR",G23:G23)</f>
        <v>0</v>
      </c>
      <c r="H22" s="170"/>
      <c r="I22" s="170">
        <f>SUM(I23:I23)</f>
        <v>0</v>
      </c>
      <c r="J22" s="170"/>
      <c r="K22" s="170">
        <f>SUM(K23:K23)</f>
        <v>0</v>
      </c>
      <c r="L22" s="170"/>
      <c r="M22" s="170">
        <f>SUM(M23:M23)</f>
        <v>0</v>
      </c>
      <c r="N22" s="164"/>
      <c r="O22" s="164">
        <f>SUM(O23:O23)</f>
        <v>0.27500000000000002</v>
      </c>
      <c r="P22" s="164"/>
      <c r="Q22" s="164">
        <f>SUM(Q23:Q23)</f>
        <v>0</v>
      </c>
      <c r="R22" s="164"/>
      <c r="S22" s="164"/>
      <c r="T22" s="165"/>
      <c r="U22" s="164">
        <f>SUM(U23:U23)</f>
        <v>0.59</v>
      </c>
      <c r="AE22" t="s">
        <v>117</v>
      </c>
    </row>
    <row r="23" spans="1:60" outlineLevel="1" x14ac:dyDescent="0.2">
      <c r="A23" s="152">
        <v>13</v>
      </c>
      <c r="B23" s="158" t="s">
        <v>147</v>
      </c>
      <c r="C23" s="191" t="s">
        <v>148</v>
      </c>
      <c r="D23" s="160" t="s">
        <v>124</v>
      </c>
      <c r="E23" s="166">
        <v>0.11</v>
      </c>
      <c r="F23" s="168">
        <f>H23+J23</f>
        <v>0</v>
      </c>
      <c r="G23" s="169">
        <f>ROUND(E23*F23,2)</f>
        <v>0</v>
      </c>
      <c r="H23" s="169"/>
      <c r="I23" s="169">
        <f>ROUND(E23*H23,2)</f>
        <v>0</v>
      </c>
      <c r="J23" s="169"/>
      <c r="K23" s="169">
        <f>ROUND(E23*J23,2)</f>
        <v>0</v>
      </c>
      <c r="L23" s="169">
        <v>21</v>
      </c>
      <c r="M23" s="169">
        <f>G23*(1+L23/100)</f>
        <v>0</v>
      </c>
      <c r="N23" s="161">
        <v>2.5</v>
      </c>
      <c r="O23" s="161">
        <f>ROUND(E23*N23,5)</f>
        <v>0.27500000000000002</v>
      </c>
      <c r="P23" s="161">
        <v>0</v>
      </c>
      <c r="Q23" s="161">
        <f>ROUND(E23*P23,5)</f>
        <v>0</v>
      </c>
      <c r="R23" s="161"/>
      <c r="S23" s="161"/>
      <c r="T23" s="162">
        <v>5.33</v>
      </c>
      <c r="U23" s="161">
        <f>ROUND(E23*T23,2)</f>
        <v>0.59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121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116</v>
      </c>
      <c r="B24" s="159" t="s">
        <v>59</v>
      </c>
      <c r="C24" s="192" t="s">
        <v>60</v>
      </c>
      <c r="D24" s="163"/>
      <c r="E24" s="167"/>
      <c r="F24" s="170"/>
      <c r="G24" s="170">
        <f>SUMIF(AE25:AE26,"&lt;&gt;NOR",G25:G26)</f>
        <v>0</v>
      </c>
      <c r="H24" s="170"/>
      <c r="I24" s="170">
        <f>SUM(I25:I26)</f>
        <v>0</v>
      </c>
      <c r="J24" s="170"/>
      <c r="K24" s="170">
        <f>SUM(K25:K26)</f>
        <v>0</v>
      </c>
      <c r="L24" s="170"/>
      <c r="M24" s="170">
        <f>SUM(M25:M26)</f>
        <v>0</v>
      </c>
      <c r="N24" s="164"/>
      <c r="O24" s="164">
        <f>SUM(O25:O26)</f>
        <v>7.0610000000000006E-2</v>
      </c>
      <c r="P24" s="164"/>
      <c r="Q24" s="164">
        <f>SUM(Q25:Q26)</f>
        <v>0</v>
      </c>
      <c r="R24" s="164"/>
      <c r="S24" s="164"/>
      <c r="T24" s="165"/>
      <c r="U24" s="164">
        <f>SUM(U25:U26)</f>
        <v>2.1</v>
      </c>
      <c r="AE24" t="s">
        <v>117</v>
      </c>
    </row>
    <row r="25" spans="1:60" outlineLevel="1" x14ac:dyDescent="0.2">
      <c r="A25" s="152">
        <v>14</v>
      </c>
      <c r="B25" s="158" t="s">
        <v>149</v>
      </c>
      <c r="C25" s="191" t="s">
        <v>150</v>
      </c>
      <c r="D25" s="160" t="s">
        <v>151</v>
      </c>
      <c r="E25" s="166">
        <v>1</v>
      </c>
      <c r="F25" s="168">
        <f>H25+J25</f>
        <v>0</v>
      </c>
      <c r="G25" s="169">
        <f>ROUND(E25*F25,2)</f>
        <v>0</v>
      </c>
      <c r="H25" s="169"/>
      <c r="I25" s="169">
        <f>ROUND(E25*H25,2)</f>
        <v>0</v>
      </c>
      <c r="J25" s="169"/>
      <c r="K25" s="169">
        <f>ROUND(E25*J25,2)</f>
        <v>0</v>
      </c>
      <c r="L25" s="169">
        <v>21</v>
      </c>
      <c r="M25" s="169">
        <f>G25*(1+L25/100)</f>
        <v>0</v>
      </c>
      <c r="N25" s="161">
        <v>5.4109999999999998E-2</v>
      </c>
      <c r="O25" s="161">
        <f>ROUND(E25*N25,5)</f>
        <v>5.4109999999999998E-2</v>
      </c>
      <c r="P25" s="161">
        <v>0</v>
      </c>
      <c r="Q25" s="161">
        <f>ROUND(E25*P25,5)</f>
        <v>0</v>
      </c>
      <c r="R25" s="161"/>
      <c r="S25" s="161"/>
      <c r="T25" s="162">
        <v>2.097</v>
      </c>
      <c r="U25" s="161">
        <f>ROUND(E25*T25,2)</f>
        <v>2.1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121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15</v>
      </c>
      <c r="B26" s="158" t="s">
        <v>152</v>
      </c>
      <c r="C26" s="191" t="s">
        <v>153</v>
      </c>
      <c r="D26" s="160" t="s">
        <v>151</v>
      </c>
      <c r="E26" s="166">
        <v>1</v>
      </c>
      <c r="F26" s="168">
        <f>H26+J26</f>
        <v>0</v>
      </c>
      <c r="G26" s="169">
        <f>ROUND(E26*F26,2)</f>
        <v>0</v>
      </c>
      <c r="H26" s="169"/>
      <c r="I26" s="169">
        <f>ROUND(E26*H26,2)</f>
        <v>0</v>
      </c>
      <c r="J26" s="169"/>
      <c r="K26" s="169">
        <f>ROUND(E26*J26,2)</f>
        <v>0</v>
      </c>
      <c r="L26" s="169">
        <v>21</v>
      </c>
      <c r="M26" s="169">
        <f>G26*(1+L26/100)</f>
        <v>0</v>
      </c>
      <c r="N26" s="161">
        <v>1.6500000000000001E-2</v>
      </c>
      <c r="O26" s="161">
        <f>ROUND(E26*N26,5)</f>
        <v>1.6500000000000001E-2</v>
      </c>
      <c r="P26" s="161">
        <v>0</v>
      </c>
      <c r="Q26" s="161">
        <f>ROUND(E26*P26,5)</f>
        <v>0</v>
      </c>
      <c r="R26" s="161"/>
      <c r="S26" s="161"/>
      <c r="T26" s="162">
        <v>0</v>
      </c>
      <c r="U26" s="161">
        <f>ROUND(E26*T26,2)</f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121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53" t="s">
        <v>116</v>
      </c>
      <c r="B27" s="159" t="s">
        <v>61</v>
      </c>
      <c r="C27" s="192" t="s">
        <v>62</v>
      </c>
      <c r="D27" s="163"/>
      <c r="E27" s="167"/>
      <c r="F27" s="170"/>
      <c r="G27" s="170">
        <f>SUMIF(AE28:AE28,"&lt;&gt;NOR",G28:G28)</f>
        <v>0</v>
      </c>
      <c r="H27" s="170"/>
      <c r="I27" s="170">
        <f>SUM(I28:I28)</f>
        <v>0</v>
      </c>
      <c r="J27" s="170"/>
      <c r="K27" s="170">
        <f>SUM(K28:K28)</f>
        <v>0</v>
      </c>
      <c r="L27" s="170"/>
      <c r="M27" s="170">
        <f>SUM(M28:M28)</f>
        <v>0</v>
      </c>
      <c r="N27" s="164"/>
      <c r="O27" s="164">
        <f>SUM(O28:O28)</f>
        <v>3.2919999999999998E-2</v>
      </c>
      <c r="P27" s="164"/>
      <c r="Q27" s="164">
        <f>SUM(Q28:Q28)</f>
        <v>0</v>
      </c>
      <c r="R27" s="164"/>
      <c r="S27" s="164"/>
      <c r="T27" s="165"/>
      <c r="U27" s="164">
        <f>SUM(U28:U28)</f>
        <v>4.82</v>
      </c>
      <c r="AE27" t="s">
        <v>117</v>
      </c>
    </row>
    <row r="28" spans="1:60" outlineLevel="1" x14ac:dyDescent="0.2">
      <c r="A28" s="152">
        <v>16</v>
      </c>
      <c r="B28" s="158" t="s">
        <v>154</v>
      </c>
      <c r="C28" s="191" t="s">
        <v>155</v>
      </c>
      <c r="D28" s="160" t="s">
        <v>120</v>
      </c>
      <c r="E28" s="166">
        <v>27.21</v>
      </c>
      <c r="F28" s="168">
        <f>H28+J28</f>
        <v>0</v>
      </c>
      <c r="G28" s="169">
        <f>ROUND(E28*F28,2)</f>
        <v>0</v>
      </c>
      <c r="H28" s="169"/>
      <c r="I28" s="169">
        <f>ROUND(E28*H28,2)</f>
        <v>0</v>
      </c>
      <c r="J28" s="169"/>
      <c r="K28" s="169">
        <f>ROUND(E28*J28,2)</f>
        <v>0</v>
      </c>
      <c r="L28" s="169">
        <v>21</v>
      </c>
      <c r="M28" s="169">
        <f>G28*(1+L28/100)</f>
        <v>0</v>
      </c>
      <c r="N28" s="161">
        <v>1.2099999999999999E-3</v>
      </c>
      <c r="O28" s="161">
        <f>ROUND(E28*N28,5)</f>
        <v>3.2919999999999998E-2</v>
      </c>
      <c r="P28" s="161">
        <v>0</v>
      </c>
      <c r="Q28" s="161">
        <f>ROUND(E28*P28,5)</f>
        <v>0</v>
      </c>
      <c r="R28" s="161"/>
      <c r="S28" s="161"/>
      <c r="T28" s="162">
        <v>0.17699999999999999</v>
      </c>
      <c r="U28" s="161">
        <f>ROUND(E28*T28,2)</f>
        <v>4.82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121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53" t="s">
        <v>116</v>
      </c>
      <c r="B29" s="159" t="s">
        <v>63</v>
      </c>
      <c r="C29" s="192" t="s">
        <v>64</v>
      </c>
      <c r="D29" s="163"/>
      <c r="E29" s="167"/>
      <c r="F29" s="170"/>
      <c r="G29" s="170">
        <f>SUMIF(AE30:AE30,"&lt;&gt;NOR",G30:G30)</f>
        <v>0</v>
      </c>
      <c r="H29" s="170"/>
      <c r="I29" s="170">
        <f>SUM(I30:I30)</f>
        <v>0</v>
      </c>
      <c r="J29" s="170"/>
      <c r="K29" s="170">
        <f>SUM(K30:K30)</f>
        <v>0</v>
      </c>
      <c r="L29" s="170"/>
      <c r="M29" s="170">
        <f>SUM(M30:M30)</f>
        <v>0</v>
      </c>
      <c r="N29" s="164"/>
      <c r="O29" s="164">
        <f>SUM(O30:O30)</f>
        <v>3.4499999999999999E-3</v>
      </c>
      <c r="P29" s="164"/>
      <c r="Q29" s="164">
        <f>SUM(Q30:Q30)</f>
        <v>0</v>
      </c>
      <c r="R29" s="164"/>
      <c r="S29" s="164"/>
      <c r="T29" s="165"/>
      <c r="U29" s="164">
        <f>SUM(U30:U30)</f>
        <v>26.57</v>
      </c>
      <c r="AE29" t="s">
        <v>117</v>
      </c>
    </row>
    <row r="30" spans="1:60" outlineLevel="1" x14ac:dyDescent="0.2">
      <c r="A30" s="152">
        <v>17</v>
      </c>
      <c r="B30" s="158" t="s">
        <v>156</v>
      </c>
      <c r="C30" s="191" t="s">
        <v>157</v>
      </c>
      <c r="D30" s="160" t="s">
        <v>120</v>
      </c>
      <c r="E30" s="166">
        <v>86.281999999999996</v>
      </c>
      <c r="F30" s="168">
        <f>H30+J30</f>
        <v>0</v>
      </c>
      <c r="G30" s="169">
        <f>ROUND(E30*F30,2)</f>
        <v>0</v>
      </c>
      <c r="H30" s="169"/>
      <c r="I30" s="169">
        <f>ROUND(E30*H30,2)</f>
        <v>0</v>
      </c>
      <c r="J30" s="169"/>
      <c r="K30" s="169">
        <f>ROUND(E30*J30,2)</f>
        <v>0</v>
      </c>
      <c r="L30" s="169">
        <v>21</v>
      </c>
      <c r="M30" s="169">
        <f>G30*(1+L30/100)</f>
        <v>0</v>
      </c>
      <c r="N30" s="161">
        <v>4.0000000000000003E-5</v>
      </c>
      <c r="O30" s="161">
        <f>ROUND(E30*N30,5)</f>
        <v>3.4499999999999999E-3</v>
      </c>
      <c r="P30" s="161">
        <v>0</v>
      </c>
      <c r="Q30" s="161">
        <f>ROUND(E30*P30,5)</f>
        <v>0</v>
      </c>
      <c r="R30" s="161"/>
      <c r="S30" s="161"/>
      <c r="T30" s="162">
        <v>0.308</v>
      </c>
      <c r="U30" s="161">
        <f>ROUND(E30*T30,2)</f>
        <v>26.57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121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53" t="s">
        <v>116</v>
      </c>
      <c r="B31" s="159" t="s">
        <v>65</v>
      </c>
      <c r="C31" s="192" t="s">
        <v>66</v>
      </c>
      <c r="D31" s="163"/>
      <c r="E31" s="167"/>
      <c r="F31" s="170"/>
      <c r="G31" s="170">
        <f>SUMIF(AE32:AE36,"&lt;&gt;NOR",G32:G36)</f>
        <v>0</v>
      </c>
      <c r="H31" s="170"/>
      <c r="I31" s="170">
        <f>SUM(I32:I36)</f>
        <v>0</v>
      </c>
      <c r="J31" s="170"/>
      <c r="K31" s="170">
        <f>SUM(K32:K36)</f>
        <v>0</v>
      </c>
      <c r="L31" s="170"/>
      <c r="M31" s="170">
        <f>SUM(M32:M36)</f>
        <v>0</v>
      </c>
      <c r="N31" s="164"/>
      <c r="O31" s="164">
        <f>SUM(O32:O36)</f>
        <v>2.0289999999999999E-2</v>
      </c>
      <c r="P31" s="164"/>
      <c r="Q31" s="164">
        <f>SUM(Q32:Q36)</f>
        <v>18.312820000000002</v>
      </c>
      <c r="R31" s="164"/>
      <c r="S31" s="164"/>
      <c r="T31" s="165"/>
      <c r="U31" s="164">
        <f>SUM(U32:U36)</f>
        <v>20.150000000000002</v>
      </c>
      <c r="AE31" t="s">
        <v>117</v>
      </c>
    </row>
    <row r="32" spans="1:60" outlineLevel="1" x14ac:dyDescent="0.2">
      <c r="A32" s="152">
        <v>18</v>
      </c>
      <c r="B32" s="158" t="s">
        <v>158</v>
      </c>
      <c r="C32" s="191" t="s">
        <v>159</v>
      </c>
      <c r="D32" s="160" t="s">
        <v>120</v>
      </c>
      <c r="E32" s="166">
        <v>4.9249999999999998</v>
      </c>
      <c r="F32" s="168">
        <f>H32+J32</f>
        <v>0</v>
      </c>
      <c r="G32" s="169">
        <f>ROUND(E32*F32,2)</f>
        <v>0</v>
      </c>
      <c r="H32" s="169"/>
      <c r="I32" s="169">
        <f>ROUND(E32*H32,2)</f>
        <v>0</v>
      </c>
      <c r="J32" s="169"/>
      <c r="K32" s="169">
        <f>ROUND(E32*J32,2)</f>
        <v>0</v>
      </c>
      <c r="L32" s="169">
        <v>21</v>
      </c>
      <c r="M32" s="169">
        <f>G32*(1+L32/100)</f>
        <v>0</v>
      </c>
      <c r="N32" s="161">
        <v>1.17E-3</v>
      </c>
      <c r="O32" s="161">
        <f>ROUND(E32*N32,5)</f>
        <v>5.7600000000000004E-3</v>
      </c>
      <c r="P32" s="161">
        <v>7.5999999999999998E-2</v>
      </c>
      <c r="Q32" s="161">
        <f>ROUND(E32*P32,5)</f>
        <v>0.37430000000000002</v>
      </c>
      <c r="R32" s="161"/>
      <c r="S32" s="161"/>
      <c r="T32" s="162">
        <v>0.93899999999999995</v>
      </c>
      <c r="U32" s="161">
        <f>ROUND(E32*T32,2)</f>
        <v>4.62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121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2">
        <v>19</v>
      </c>
      <c r="B33" s="158" t="s">
        <v>160</v>
      </c>
      <c r="C33" s="191" t="s">
        <v>161</v>
      </c>
      <c r="D33" s="160" t="s">
        <v>151</v>
      </c>
      <c r="E33" s="166">
        <v>3</v>
      </c>
      <c r="F33" s="168">
        <f>H33+J33</f>
        <v>0</v>
      </c>
      <c r="G33" s="169">
        <f>ROUND(E33*F33,2)</f>
        <v>0</v>
      </c>
      <c r="H33" s="169"/>
      <c r="I33" s="169">
        <f>ROUND(E33*H33,2)</f>
        <v>0</v>
      </c>
      <c r="J33" s="169"/>
      <c r="K33" s="169">
        <f>ROUND(E33*J33,2)</f>
        <v>0</v>
      </c>
      <c r="L33" s="169">
        <v>21</v>
      </c>
      <c r="M33" s="169">
        <f>G33*(1+L33/100)</f>
        <v>0</v>
      </c>
      <c r="N33" s="161">
        <v>0</v>
      </c>
      <c r="O33" s="161">
        <f>ROUND(E33*N33,5)</f>
        <v>0</v>
      </c>
      <c r="P33" s="161">
        <v>0</v>
      </c>
      <c r="Q33" s="161">
        <f>ROUND(E33*P33,5)</f>
        <v>0</v>
      </c>
      <c r="R33" s="161"/>
      <c r="S33" s="161"/>
      <c r="T33" s="162">
        <v>0.05</v>
      </c>
      <c r="U33" s="161">
        <f>ROUND(E33*T33,2)</f>
        <v>0.15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121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20</v>
      </c>
      <c r="B34" s="158" t="s">
        <v>162</v>
      </c>
      <c r="C34" s="191" t="s">
        <v>163</v>
      </c>
      <c r="D34" s="160" t="s">
        <v>124</v>
      </c>
      <c r="E34" s="166">
        <v>9.6280000000000001</v>
      </c>
      <c r="F34" s="168">
        <f>H34+J34</f>
        <v>0</v>
      </c>
      <c r="G34" s="169">
        <f>ROUND(E34*F34,2)</f>
        <v>0</v>
      </c>
      <c r="H34" s="169"/>
      <c r="I34" s="169">
        <f>ROUND(E34*H34,2)</f>
        <v>0</v>
      </c>
      <c r="J34" s="169"/>
      <c r="K34" s="169">
        <f>ROUND(E34*J34,2)</f>
        <v>0</v>
      </c>
      <c r="L34" s="169">
        <v>21</v>
      </c>
      <c r="M34" s="169">
        <f>G34*(1+L34/100)</f>
        <v>0</v>
      </c>
      <c r="N34" s="161">
        <v>1.2800000000000001E-3</v>
      </c>
      <c r="O34" s="161">
        <f>ROUND(E34*N34,5)</f>
        <v>1.2319999999999999E-2</v>
      </c>
      <c r="P34" s="161">
        <v>1.8</v>
      </c>
      <c r="Q34" s="161">
        <f>ROUND(E34*P34,5)</f>
        <v>17.330400000000001</v>
      </c>
      <c r="R34" s="161"/>
      <c r="S34" s="161"/>
      <c r="T34" s="162">
        <v>1.52</v>
      </c>
      <c r="U34" s="161">
        <f>ROUND(E34*T34,2)</f>
        <v>14.63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121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21</v>
      </c>
      <c r="B35" s="158" t="s">
        <v>164</v>
      </c>
      <c r="C35" s="191" t="s">
        <v>165</v>
      </c>
      <c r="D35" s="160" t="s">
        <v>120</v>
      </c>
      <c r="E35" s="166">
        <v>3.3050000000000002</v>
      </c>
      <c r="F35" s="168">
        <f>H35+J35</f>
        <v>0</v>
      </c>
      <c r="G35" s="169">
        <f>ROUND(E35*F35,2)</f>
        <v>0</v>
      </c>
      <c r="H35" s="169"/>
      <c r="I35" s="169">
        <f>ROUND(E35*H35,2)</f>
        <v>0</v>
      </c>
      <c r="J35" s="169"/>
      <c r="K35" s="169">
        <f>ROUND(E35*J35,2)</f>
        <v>0</v>
      </c>
      <c r="L35" s="169">
        <v>21</v>
      </c>
      <c r="M35" s="169">
        <f>G35*(1+L35/100)</f>
        <v>0</v>
      </c>
      <c r="N35" s="161">
        <v>6.7000000000000002E-4</v>
      </c>
      <c r="O35" s="161">
        <f>ROUND(E35*N35,5)</f>
        <v>2.2100000000000002E-3</v>
      </c>
      <c r="P35" s="161">
        <v>0.184</v>
      </c>
      <c r="Q35" s="161">
        <f>ROUND(E35*P35,5)</f>
        <v>0.60811999999999999</v>
      </c>
      <c r="R35" s="161"/>
      <c r="S35" s="161"/>
      <c r="T35" s="162">
        <v>0.22700000000000001</v>
      </c>
      <c r="U35" s="161">
        <f>ROUND(E35*T35,2)</f>
        <v>0.75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121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22</v>
      </c>
      <c r="B36" s="158" t="s">
        <v>166</v>
      </c>
      <c r="C36" s="191" t="s">
        <v>167</v>
      </c>
      <c r="D36" s="160" t="s">
        <v>168</v>
      </c>
      <c r="E36" s="166">
        <v>5</v>
      </c>
      <c r="F36" s="168">
        <f>H36+J36</f>
        <v>0</v>
      </c>
      <c r="G36" s="169">
        <f>ROUND(E36*F36,2)</f>
        <v>0</v>
      </c>
      <c r="H36" s="169"/>
      <c r="I36" s="169">
        <f>ROUND(E36*H36,2)</f>
        <v>0</v>
      </c>
      <c r="J36" s="169"/>
      <c r="K36" s="169">
        <f>ROUND(E36*J36,2)</f>
        <v>0</v>
      </c>
      <c r="L36" s="169">
        <v>21</v>
      </c>
      <c r="M36" s="169">
        <f>G36*(1+L36/100)</f>
        <v>0</v>
      </c>
      <c r="N36" s="161">
        <v>0</v>
      </c>
      <c r="O36" s="161">
        <f>ROUND(E36*N36,5)</f>
        <v>0</v>
      </c>
      <c r="P36" s="161">
        <v>0</v>
      </c>
      <c r="Q36" s="161">
        <f>ROUND(E36*P36,5)</f>
        <v>0</v>
      </c>
      <c r="R36" s="161"/>
      <c r="S36" s="161"/>
      <c r="T36" s="162">
        <v>0</v>
      </c>
      <c r="U36" s="161">
        <f>ROUND(E36*T36,2)</f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121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53" t="s">
        <v>116</v>
      </c>
      <c r="B37" s="159" t="s">
        <v>67</v>
      </c>
      <c r="C37" s="192" t="s">
        <v>68</v>
      </c>
      <c r="D37" s="163"/>
      <c r="E37" s="167"/>
      <c r="F37" s="170"/>
      <c r="G37" s="170">
        <f>SUMIF(AE38:AE50,"&lt;&gt;NOR",G38:G50)</f>
        <v>0</v>
      </c>
      <c r="H37" s="170"/>
      <c r="I37" s="170">
        <f>SUM(I38:I50)</f>
        <v>0</v>
      </c>
      <c r="J37" s="170"/>
      <c r="K37" s="170">
        <f>SUM(K38:K50)</f>
        <v>0</v>
      </c>
      <c r="L37" s="170"/>
      <c r="M37" s="170">
        <f>SUM(M38:M50)</f>
        <v>0</v>
      </c>
      <c r="N37" s="164"/>
      <c r="O37" s="164">
        <f>SUM(O38:O50)</f>
        <v>2.0400000000000001E-3</v>
      </c>
      <c r="P37" s="164"/>
      <c r="Q37" s="164">
        <f>SUM(Q38:Q50)</f>
        <v>1.2279100000000003</v>
      </c>
      <c r="R37" s="164"/>
      <c r="S37" s="164"/>
      <c r="T37" s="165"/>
      <c r="U37" s="164">
        <f>SUM(U38:U50)</f>
        <v>93.13</v>
      </c>
      <c r="AE37" t="s">
        <v>117</v>
      </c>
    </row>
    <row r="38" spans="1:60" outlineLevel="1" x14ac:dyDescent="0.2">
      <c r="A38" s="152">
        <v>23</v>
      </c>
      <c r="B38" s="158" t="s">
        <v>169</v>
      </c>
      <c r="C38" s="191" t="s">
        <v>170</v>
      </c>
      <c r="D38" s="160" t="s">
        <v>124</v>
      </c>
      <c r="E38" s="166">
        <v>0.47299999999999998</v>
      </c>
      <c r="F38" s="168">
        <f t="shared" ref="F38:F50" si="16">H38+J38</f>
        <v>0</v>
      </c>
      <c r="G38" s="169">
        <f t="shared" ref="G38:G50" si="17">ROUND(E38*F38,2)</f>
        <v>0</v>
      </c>
      <c r="H38" s="169"/>
      <c r="I38" s="169">
        <f t="shared" ref="I38:I50" si="18">ROUND(E38*H38,2)</f>
        <v>0</v>
      </c>
      <c r="J38" s="169"/>
      <c r="K38" s="169">
        <f t="shared" ref="K38:K50" si="19">ROUND(E38*J38,2)</f>
        <v>0</v>
      </c>
      <c r="L38" s="169">
        <v>21</v>
      </c>
      <c r="M38" s="169">
        <f t="shared" ref="M38:M50" si="20">G38*(1+L38/100)</f>
        <v>0</v>
      </c>
      <c r="N38" s="161">
        <v>1.82E-3</v>
      </c>
      <c r="O38" s="161">
        <f t="shared" ref="O38:O50" si="21">ROUND(E38*N38,5)</f>
        <v>8.5999999999999998E-4</v>
      </c>
      <c r="P38" s="161">
        <v>1.8</v>
      </c>
      <c r="Q38" s="161">
        <f t="shared" ref="Q38:Q50" si="22">ROUND(E38*P38,5)</f>
        <v>0.85140000000000005</v>
      </c>
      <c r="R38" s="161"/>
      <c r="S38" s="161"/>
      <c r="T38" s="162">
        <v>3.1960000000000002</v>
      </c>
      <c r="U38" s="161">
        <f t="shared" ref="U38:U50" si="23">ROUND(E38*T38,2)</f>
        <v>1.51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121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24</v>
      </c>
      <c r="B39" s="158" t="s">
        <v>171</v>
      </c>
      <c r="C39" s="191" t="s">
        <v>172</v>
      </c>
      <c r="D39" s="160" t="s">
        <v>136</v>
      </c>
      <c r="E39" s="166">
        <v>2.4</v>
      </c>
      <c r="F39" s="168">
        <f t="shared" si="16"/>
        <v>0</v>
      </c>
      <c r="G39" s="169">
        <f t="shared" si="17"/>
        <v>0</v>
      </c>
      <c r="H39" s="169"/>
      <c r="I39" s="169">
        <f t="shared" si="18"/>
        <v>0</v>
      </c>
      <c r="J39" s="169"/>
      <c r="K39" s="169">
        <f t="shared" si="19"/>
        <v>0</v>
      </c>
      <c r="L39" s="169">
        <v>21</v>
      </c>
      <c r="M39" s="169">
        <f t="shared" si="20"/>
        <v>0</v>
      </c>
      <c r="N39" s="161">
        <v>4.8999999999999998E-4</v>
      </c>
      <c r="O39" s="161">
        <f t="shared" si="21"/>
        <v>1.1800000000000001E-3</v>
      </c>
      <c r="P39" s="161">
        <v>0.04</v>
      </c>
      <c r="Q39" s="161">
        <f t="shared" si="22"/>
        <v>9.6000000000000002E-2</v>
      </c>
      <c r="R39" s="161"/>
      <c r="S39" s="161"/>
      <c r="T39" s="162">
        <v>0.66800000000000004</v>
      </c>
      <c r="U39" s="161">
        <f t="shared" si="23"/>
        <v>1.6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121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2">
        <v>25</v>
      </c>
      <c r="B40" s="158" t="s">
        <v>173</v>
      </c>
      <c r="C40" s="191" t="s">
        <v>174</v>
      </c>
      <c r="D40" s="160" t="s">
        <v>136</v>
      </c>
      <c r="E40" s="166">
        <v>8.7360000000000007</v>
      </c>
      <c r="F40" s="168">
        <f t="shared" si="16"/>
        <v>0</v>
      </c>
      <c r="G40" s="169">
        <f t="shared" si="17"/>
        <v>0</v>
      </c>
      <c r="H40" s="169"/>
      <c r="I40" s="169">
        <f t="shared" si="18"/>
        <v>0</v>
      </c>
      <c r="J40" s="169"/>
      <c r="K40" s="169">
        <f t="shared" si="19"/>
        <v>0</v>
      </c>
      <c r="L40" s="169">
        <v>21</v>
      </c>
      <c r="M40" s="169">
        <f t="shared" si="20"/>
        <v>0</v>
      </c>
      <c r="N40" s="161">
        <v>0</v>
      </c>
      <c r="O40" s="161">
        <f t="shared" si="21"/>
        <v>0</v>
      </c>
      <c r="P40" s="161">
        <v>2.1999999999999999E-2</v>
      </c>
      <c r="Q40" s="161">
        <f t="shared" si="22"/>
        <v>0.19219</v>
      </c>
      <c r="R40" s="161"/>
      <c r="S40" s="161"/>
      <c r="T40" s="162">
        <v>0.82399999999999995</v>
      </c>
      <c r="U40" s="161">
        <f t="shared" si="23"/>
        <v>7.2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121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26</v>
      </c>
      <c r="B41" s="158" t="s">
        <v>175</v>
      </c>
      <c r="C41" s="191" t="s">
        <v>176</v>
      </c>
      <c r="D41" s="160" t="s">
        <v>136</v>
      </c>
      <c r="E41" s="166">
        <v>1.28</v>
      </c>
      <c r="F41" s="168">
        <f t="shared" si="16"/>
        <v>0</v>
      </c>
      <c r="G41" s="169">
        <f t="shared" si="17"/>
        <v>0</v>
      </c>
      <c r="H41" s="169"/>
      <c r="I41" s="169">
        <f t="shared" si="18"/>
        <v>0</v>
      </c>
      <c r="J41" s="169"/>
      <c r="K41" s="169">
        <f t="shared" si="19"/>
        <v>0</v>
      </c>
      <c r="L41" s="169">
        <v>21</v>
      </c>
      <c r="M41" s="169">
        <f t="shared" si="20"/>
        <v>0</v>
      </c>
      <c r="N41" s="161">
        <v>0</v>
      </c>
      <c r="O41" s="161">
        <f t="shared" si="21"/>
        <v>0</v>
      </c>
      <c r="P41" s="161">
        <v>3.3000000000000002E-2</v>
      </c>
      <c r="Q41" s="161">
        <f t="shared" si="22"/>
        <v>4.224E-2</v>
      </c>
      <c r="R41" s="161"/>
      <c r="S41" s="161"/>
      <c r="T41" s="162">
        <v>1.0129999999999999</v>
      </c>
      <c r="U41" s="161">
        <f t="shared" si="23"/>
        <v>1.3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121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27</v>
      </c>
      <c r="B42" s="158" t="s">
        <v>177</v>
      </c>
      <c r="C42" s="191" t="s">
        <v>178</v>
      </c>
      <c r="D42" s="160" t="s">
        <v>136</v>
      </c>
      <c r="E42" s="166">
        <v>1.28</v>
      </c>
      <c r="F42" s="168">
        <f t="shared" si="16"/>
        <v>0</v>
      </c>
      <c r="G42" s="169">
        <f t="shared" si="17"/>
        <v>0</v>
      </c>
      <c r="H42" s="169"/>
      <c r="I42" s="169">
        <f t="shared" si="18"/>
        <v>0</v>
      </c>
      <c r="J42" s="169"/>
      <c r="K42" s="169">
        <f t="shared" si="19"/>
        <v>0</v>
      </c>
      <c r="L42" s="169">
        <v>21</v>
      </c>
      <c r="M42" s="169">
        <f t="shared" si="20"/>
        <v>0</v>
      </c>
      <c r="N42" s="161">
        <v>0</v>
      </c>
      <c r="O42" s="161">
        <f t="shared" si="21"/>
        <v>0</v>
      </c>
      <c r="P42" s="161">
        <v>1.0999999999999999E-2</v>
      </c>
      <c r="Q42" s="161">
        <f t="shared" si="22"/>
        <v>1.4080000000000001E-2</v>
      </c>
      <c r="R42" s="161"/>
      <c r="S42" s="161"/>
      <c r="T42" s="162">
        <v>0.23</v>
      </c>
      <c r="U42" s="161">
        <f t="shared" si="23"/>
        <v>0.28999999999999998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121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2">
        <v>28</v>
      </c>
      <c r="B43" s="158" t="s">
        <v>179</v>
      </c>
      <c r="C43" s="191" t="s">
        <v>180</v>
      </c>
      <c r="D43" s="160" t="s">
        <v>151</v>
      </c>
      <c r="E43" s="166">
        <v>2</v>
      </c>
      <c r="F43" s="168">
        <f t="shared" si="16"/>
        <v>0</v>
      </c>
      <c r="G43" s="169">
        <f t="shared" si="17"/>
        <v>0</v>
      </c>
      <c r="H43" s="169"/>
      <c r="I43" s="169">
        <f t="shared" si="18"/>
        <v>0</v>
      </c>
      <c r="J43" s="169"/>
      <c r="K43" s="169">
        <f t="shared" si="19"/>
        <v>0</v>
      </c>
      <c r="L43" s="169">
        <v>21</v>
      </c>
      <c r="M43" s="169">
        <f t="shared" si="20"/>
        <v>0</v>
      </c>
      <c r="N43" s="161">
        <v>0</v>
      </c>
      <c r="O43" s="161">
        <f t="shared" si="21"/>
        <v>0</v>
      </c>
      <c r="P43" s="161">
        <v>1.6E-2</v>
      </c>
      <c r="Q43" s="161">
        <f t="shared" si="22"/>
        <v>3.2000000000000001E-2</v>
      </c>
      <c r="R43" s="161"/>
      <c r="S43" s="161"/>
      <c r="T43" s="162">
        <v>0.51200000000000001</v>
      </c>
      <c r="U43" s="161">
        <f t="shared" si="23"/>
        <v>1.02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121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29</v>
      </c>
      <c r="B44" s="158" t="s">
        <v>181</v>
      </c>
      <c r="C44" s="191" t="s">
        <v>182</v>
      </c>
      <c r="D44" s="160" t="s">
        <v>127</v>
      </c>
      <c r="E44" s="166">
        <v>19.606000000000002</v>
      </c>
      <c r="F44" s="168">
        <f t="shared" si="16"/>
        <v>0</v>
      </c>
      <c r="G44" s="169">
        <f t="shared" si="17"/>
        <v>0</v>
      </c>
      <c r="H44" s="169"/>
      <c r="I44" s="169">
        <f t="shared" si="18"/>
        <v>0</v>
      </c>
      <c r="J44" s="169"/>
      <c r="K44" s="169">
        <f t="shared" si="19"/>
        <v>0</v>
      </c>
      <c r="L44" s="169">
        <v>21</v>
      </c>
      <c r="M44" s="169">
        <f t="shared" si="20"/>
        <v>0</v>
      </c>
      <c r="N44" s="161">
        <v>0</v>
      </c>
      <c r="O44" s="161">
        <f t="shared" si="21"/>
        <v>0</v>
      </c>
      <c r="P44" s="161">
        <v>0</v>
      </c>
      <c r="Q44" s="161">
        <f t="shared" si="22"/>
        <v>0</v>
      </c>
      <c r="R44" s="161"/>
      <c r="S44" s="161"/>
      <c r="T44" s="162">
        <v>0.93300000000000005</v>
      </c>
      <c r="U44" s="161">
        <f t="shared" si="23"/>
        <v>18.29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121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30</v>
      </c>
      <c r="B45" s="158" t="s">
        <v>183</v>
      </c>
      <c r="C45" s="191" t="s">
        <v>184</v>
      </c>
      <c r="D45" s="160" t="s">
        <v>127</v>
      </c>
      <c r="E45" s="166">
        <v>39.212000000000003</v>
      </c>
      <c r="F45" s="168">
        <f t="shared" si="16"/>
        <v>0</v>
      </c>
      <c r="G45" s="169">
        <f t="shared" si="17"/>
        <v>0</v>
      </c>
      <c r="H45" s="169"/>
      <c r="I45" s="169">
        <f t="shared" si="18"/>
        <v>0</v>
      </c>
      <c r="J45" s="169"/>
      <c r="K45" s="169">
        <f t="shared" si="19"/>
        <v>0</v>
      </c>
      <c r="L45" s="169">
        <v>21</v>
      </c>
      <c r="M45" s="169">
        <f t="shared" si="20"/>
        <v>0</v>
      </c>
      <c r="N45" s="161">
        <v>0</v>
      </c>
      <c r="O45" s="161">
        <f t="shared" si="21"/>
        <v>0</v>
      </c>
      <c r="P45" s="161">
        <v>0</v>
      </c>
      <c r="Q45" s="161">
        <f t="shared" si="22"/>
        <v>0</v>
      </c>
      <c r="R45" s="161"/>
      <c r="S45" s="161"/>
      <c r="T45" s="162">
        <v>0.65300000000000002</v>
      </c>
      <c r="U45" s="161">
        <f t="shared" si="23"/>
        <v>25.61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121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31</v>
      </c>
      <c r="B46" s="158" t="s">
        <v>185</v>
      </c>
      <c r="C46" s="191" t="s">
        <v>186</v>
      </c>
      <c r="D46" s="160" t="s">
        <v>127</v>
      </c>
      <c r="E46" s="166">
        <v>19.606000000000002</v>
      </c>
      <c r="F46" s="168">
        <f t="shared" si="16"/>
        <v>0</v>
      </c>
      <c r="G46" s="169">
        <f t="shared" si="17"/>
        <v>0</v>
      </c>
      <c r="H46" s="169"/>
      <c r="I46" s="169">
        <f t="shared" si="18"/>
        <v>0</v>
      </c>
      <c r="J46" s="169"/>
      <c r="K46" s="169">
        <f t="shared" si="19"/>
        <v>0</v>
      </c>
      <c r="L46" s="169">
        <v>21</v>
      </c>
      <c r="M46" s="169">
        <f t="shared" si="20"/>
        <v>0</v>
      </c>
      <c r="N46" s="161">
        <v>0</v>
      </c>
      <c r="O46" s="161">
        <f t="shared" si="21"/>
        <v>0</v>
      </c>
      <c r="P46" s="161">
        <v>0</v>
      </c>
      <c r="Q46" s="161">
        <f t="shared" si="22"/>
        <v>0</v>
      </c>
      <c r="R46" s="161"/>
      <c r="S46" s="161"/>
      <c r="T46" s="162">
        <v>0.94199999999999995</v>
      </c>
      <c r="U46" s="161">
        <f t="shared" si="23"/>
        <v>18.47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121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32</v>
      </c>
      <c r="B47" s="158" t="s">
        <v>187</v>
      </c>
      <c r="C47" s="191" t="s">
        <v>188</v>
      </c>
      <c r="D47" s="160" t="s">
        <v>127</v>
      </c>
      <c r="E47" s="166">
        <v>78.424000000000007</v>
      </c>
      <c r="F47" s="168">
        <f t="shared" si="16"/>
        <v>0</v>
      </c>
      <c r="G47" s="169">
        <f t="shared" si="17"/>
        <v>0</v>
      </c>
      <c r="H47" s="169"/>
      <c r="I47" s="169">
        <f t="shared" si="18"/>
        <v>0</v>
      </c>
      <c r="J47" s="169"/>
      <c r="K47" s="169">
        <f t="shared" si="19"/>
        <v>0</v>
      </c>
      <c r="L47" s="169">
        <v>21</v>
      </c>
      <c r="M47" s="169">
        <f t="shared" si="20"/>
        <v>0</v>
      </c>
      <c r="N47" s="161">
        <v>0</v>
      </c>
      <c r="O47" s="161">
        <f t="shared" si="21"/>
        <v>0</v>
      </c>
      <c r="P47" s="161">
        <v>0</v>
      </c>
      <c r="Q47" s="161">
        <f t="shared" si="22"/>
        <v>0</v>
      </c>
      <c r="R47" s="161"/>
      <c r="S47" s="161"/>
      <c r="T47" s="162">
        <v>0.105</v>
      </c>
      <c r="U47" s="161">
        <f t="shared" si="23"/>
        <v>8.23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121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33</v>
      </c>
      <c r="B48" s="158" t="s">
        <v>189</v>
      </c>
      <c r="C48" s="191" t="s">
        <v>190</v>
      </c>
      <c r="D48" s="160" t="s">
        <v>127</v>
      </c>
      <c r="E48" s="166">
        <v>19.606000000000002</v>
      </c>
      <c r="F48" s="168">
        <f t="shared" si="16"/>
        <v>0</v>
      </c>
      <c r="G48" s="169">
        <f t="shared" si="17"/>
        <v>0</v>
      </c>
      <c r="H48" s="169"/>
      <c r="I48" s="169">
        <f t="shared" si="18"/>
        <v>0</v>
      </c>
      <c r="J48" s="169"/>
      <c r="K48" s="169">
        <f t="shared" si="19"/>
        <v>0</v>
      </c>
      <c r="L48" s="169">
        <v>21</v>
      </c>
      <c r="M48" s="169">
        <f t="shared" si="20"/>
        <v>0</v>
      </c>
      <c r="N48" s="161">
        <v>0</v>
      </c>
      <c r="O48" s="161">
        <f t="shared" si="21"/>
        <v>0</v>
      </c>
      <c r="P48" s="161">
        <v>0</v>
      </c>
      <c r="Q48" s="161">
        <f t="shared" si="22"/>
        <v>0</v>
      </c>
      <c r="R48" s="161"/>
      <c r="S48" s="161"/>
      <c r="T48" s="162">
        <v>0.49</v>
      </c>
      <c r="U48" s="161">
        <f t="shared" si="23"/>
        <v>9.61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121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>
        <v>34</v>
      </c>
      <c r="B49" s="158" t="s">
        <v>191</v>
      </c>
      <c r="C49" s="191" t="s">
        <v>192</v>
      </c>
      <c r="D49" s="160" t="s">
        <v>127</v>
      </c>
      <c r="E49" s="166">
        <v>274.48399999999998</v>
      </c>
      <c r="F49" s="168">
        <f t="shared" si="16"/>
        <v>0</v>
      </c>
      <c r="G49" s="169">
        <f t="shared" si="17"/>
        <v>0</v>
      </c>
      <c r="H49" s="169"/>
      <c r="I49" s="169">
        <f t="shared" si="18"/>
        <v>0</v>
      </c>
      <c r="J49" s="169"/>
      <c r="K49" s="169">
        <f t="shared" si="19"/>
        <v>0</v>
      </c>
      <c r="L49" s="169">
        <v>21</v>
      </c>
      <c r="M49" s="169">
        <f t="shared" si="20"/>
        <v>0</v>
      </c>
      <c r="N49" s="161">
        <v>0</v>
      </c>
      <c r="O49" s="161">
        <f t="shared" si="21"/>
        <v>0</v>
      </c>
      <c r="P49" s="161">
        <v>0</v>
      </c>
      <c r="Q49" s="161">
        <f t="shared" si="22"/>
        <v>0</v>
      </c>
      <c r="R49" s="161"/>
      <c r="S49" s="161"/>
      <c r="T49" s="162">
        <v>0</v>
      </c>
      <c r="U49" s="161">
        <f t="shared" si="23"/>
        <v>0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121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2">
        <v>35</v>
      </c>
      <c r="B50" s="158" t="s">
        <v>193</v>
      </c>
      <c r="C50" s="191" t="s">
        <v>194</v>
      </c>
      <c r="D50" s="160" t="s">
        <v>127</v>
      </c>
      <c r="E50" s="166">
        <v>19.606000000000002</v>
      </c>
      <c r="F50" s="168">
        <f t="shared" si="16"/>
        <v>0</v>
      </c>
      <c r="G50" s="169">
        <f t="shared" si="17"/>
        <v>0</v>
      </c>
      <c r="H50" s="169"/>
      <c r="I50" s="169">
        <f t="shared" si="18"/>
        <v>0</v>
      </c>
      <c r="J50" s="169"/>
      <c r="K50" s="169">
        <f t="shared" si="19"/>
        <v>0</v>
      </c>
      <c r="L50" s="169">
        <v>21</v>
      </c>
      <c r="M50" s="169">
        <f t="shared" si="20"/>
        <v>0</v>
      </c>
      <c r="N50" s="161">
        <v>0</v>
      </c>
      <c r="O50" s="161">
        <f t="shared" si="21"/>
        <v>0</v>
      </c>
      <c r="P50" s="161">
        <v>0</v>
      </c>
      <c r="Q50" s="161">
        <f t="shared" si="22"/>
        <v>0</v>
      </c>
      <c r="R50" s="161"/>
      <c r="S50" s="161"/>
      <c r="T50" s="162">
        <v>0</v>
      </c>
      <c r="U50" s="161">
        <f t="shared" si="23"/>
        <v>0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121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53" t="s">
        <v>116</v>
      </c>
      <c r="B51" s="159" t="s">
        <v>69</v>
      </c>
      <c r="C51" s="192" t="s">
        <v>70</v>
      </c>
      <c r="D51" s="163"/>
      <c r="E51" s="167"/>
      <c r="F51" s="170"/>
      <c r="G51" s="170">
        <f>SUMIF(AE52:AE52,"&lt;&gt;NOR",G52:G52)</f>
        <v>0</v>
      </c>
      <c r="H51" s="170"/>
      <c r="I51" s="170">
        <f>SUM(I52:I52)</f>
        <v>0</v>
      </c>
      <c r="J51" s="170"/>
      <c r="K51" s="170">
        <f>SUM(K52:K52)</f>
        <v>0</v>
      </c>
      <c r="L51" s="170"/>
      <c r="M51" s="170">
        <f>SUM(M52:M52)</f>
        <v>0</v>
      </c>
      <c r="N51" s="164"/>
      <c r="O51" s="164">
        <f>SUM(O52:O52)</f>
        <v>0</v>
      </c>
      <c r="P51" s="164"/>
      <c r="Q51" s="164">
        <f>SUM(Q52:Q52)</f>
        <v>0</v>
      </c>
      <c r="R51" s="164"/>
      <c r="S51" s="164"/>
      <c r="T51" s="165"/>
      <c r="U51" s="164">
        <f>SUM(U52:U52)</f>
        <v>17.27</v>
      </c>
      <c r="AE51" t="s">
        <v>117</v>
      </c>
    </row>
    <row r="52" spans="1:60" outlineLevel="1" x14ac:dyDescent="0.2">
      <c r="A52" s="152">
        <v>36</v>
      </c>
      <c r="B52" s="158" t="s">
        <v>195</v>
      </c>
      <c r="C52" s="191" t="s">
        <v>196</v>
      </c>
      <c r="D52" s="160" t="s">
        <v>127</v>
      </c>
      <c r="E52" s="166">
        <v>6.702</v>
      </c>
      <c r="F52" s="168">
        <f>H52+J52</f>
        <v>0</v>
      </c>
      <c r="G52" s="169">
        <f>ROUND(E52*F52,2)</f>
        <v>0</v>
      </c>
      <c r="H52" s="169"/>
      <c r="I52" s="169">
        <f>ROUND(E52*H52,2)</f>
        <v>0</v>
      </c>
      <c r="J52" s="169"/>
      <c r="K52" s="169">
        <f>ROUND(E52*J52,2)</f>
        <v>0</v>
      </c>
      <c r="L52" s="169">
        <v>21</v>
      </c>
      <c r="M52" s="169">
        <f>G52*(1+L52/100)</f>
        <v>0</v>
      </c>
      <c r="N52" s="161">
        <v>0</v>
      </c>
      <c r="O52" s="161">
        <f>ROUND(E52*N52,5)</f>
        <v>0</v>
      </c>
      <c r="P52" s="161">
        <v>0</v>
      </c>
      <c r="Q52" s="161">
        <f>ROUND(E52*P52,5)</f>
        <v>0</v>
      </c>
      <c r="R52" s="161"/>
      <c r="S52" s="161"/>
      <c r="T52" s="162">
        <v>2.577</v>
      </c>
      <c r="U52" s="161">
        <f>ROUND(E52*T52,2)</f>
        <v>17.27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121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53" t="s">
        <v>116</v>
      </c>
      <c r="B53" s="159" t="s">
        <v>71</v>
      </c>
      <c r="C53" s="192" t="s">
        <v>72</v>
      </c>
      <c r="D53" s="163"/>
      <c r="E53" s="167"/>
      <c r="F53" s="170"/>
      <c r="G53" s="170">
        <f>SUMIF(AE54:AE62,"&lt;&gt;NOR",G54:G62)</f>
        <v>0</v>
      </c>
      <c r="H53" s="170"/>
      <c r="I53" s="170">
        <f>SUM(I54:I62)</f>
        <v>0</v>
      </c>
      <c r="J53" s="170"/>
      <c r="K53" s="170">
        <f>SUM(K54:K62)</f>
        <v>0</v>
      </c>
      <c r="L53" s="170"/>
      <c r="M53" s="170">
        <f>SUM(M54:M62)</f>
        <v>0</v>
      </c>
      <c r="N53" s="164"/>
      <c r="O53" s="164">
        <f>SUM(O54:O62)</f>
        <v>0</v>
      </c>
      <c r="P53" s="164"/>
      <c r="Q53" s="164">
        <f>SUM(Q54:Q62)</f>
        <v>0</v>
      </c>
      <c r="R53" s="164"/>
      <c r="S53" s="164"/>
      <c r="T53" s="165"/>
      <c r="U53" s="164">
        <f>SUM(U54:U62)</f>
        <v>0</v>
      </c>
      <c r="AE53" t="s">
        <v>117</v>
      </c>
    </row>
    <row r="54" spans="1:60" outlineLevel="1" x14ac:dyDescent="0.2">
      <c r="A54" s="152">
        <v>37</v>
      </c>
      <c r="B54" s="158" t="s">
        <v>197</v>
      </c>
      <c r="C54" s="191" t="s">
        <v>198</v>
      </c>
      <c r="D54" s="160" t="s">
        <v>136</v>
      </c>
      <c r="E54" s="166">
        <v>5</v>
      </c>
      <c r="F54" s="168">
        <f t="shared" ref="F54:F62" si="24">H54+J54</f>
        <v>0</v>
      </c>
      <c r="G54" s="169">
        <f t="shared" ref="G54:G62" si="25">ROUND(E54*F54,2)</f>
        <v>0</v>
      </c>
      <c r="H54" s="169"/>
      <c r="I54" s="169">
        <f t="shared" ref="I54:I62" si="26">ROUND(E54*H54,2)</f>
        <v>0</v>
      </c>
      <c r="J54" s="169"/>
      <c r="K54" s="169">
        <f t="shared" ref="K54:K62" si="27">ROUND(E54*J54,2)</f>
        <v>0</v>
      </c>
      <c r="L54" s="169">
        <v>21</v>
      </c>
      <c r="M54" s="169">
        <f t="shared" ref="M54:M62" si="28">G54*(1+L54/100)</f>
        <v>0</v>
      </c>
      <c r="N54" s="161">
        <v>0</v>
      </c>
      <c r="O54" s="161">
        <f t="shared" ref="O54:O62" si="29">ROUND(E54*N54,5)</f>
        <v>0</v>
      </c>
      <c r="P54" s="161">
        <v>0</v>
      </c>
      <c r="Q54" s="161">
        <f t="shared" ref="Q54:Q62" si="30">ROUND(E54*P54,5)</f>
        <v>0</v>
      </c>
      <c r="R54" s="161"/>
      <c r="S54" s="161"/>
      <c r="T54" s="162">
        <v>0</v>
      </c>
      <c r="U54" s="161">
        <f t="shared" ref="U54:U62" si="31">ROUND(E54*T54,2)</f>
        <v>0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121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38</v>
      </c>
      <c r="B55" s="158" t="s">
        <v>199</v>
      </c>
      <c r="C55" s="191" t="s">
        <v>200</v>
      </c>
      <c r="D55" s="160" t="s">
        <v>136</v>
      </c>
      <c r="E55" s="166">
        <v>13</v>
      </c>
      <c r="F55" s="168">
        <f t="shared" si="24"/>
        <v>0</v>
      </c>
      <c r="G55" s="169">
        <f t="shared" si="25"/>
        <v>0</v>
      </c>
      <c r="H55" s="169"/>
      <c r="I55" s="169">
        <f t="shared" si="26"/>
        <v>0</v>
      </c>
      <c r="J55" s="169"/>
      <c r="K55" s="169">
        <f t="shared" si="27"/>
        <v>0</v>
      </c>
      <c r="L55" s="169">
        <v>21</v>
      </c>
      <c r="M55" s="169">
        <f t="shared" si="28"/>
        <v>0</v>
      </c>
      <c r="N55" s="161">
        <v>0</v>
      </c>
      <c r="O55" s="161">
        <f t="shared" si="29"/>
        <v>0</v>
      </c>
      <c r="P55" s="161">
        <v>0</v>
      </c>
      <c r="Q55" s="161">
        <f t="shared" si="30"/>
        <v>0</v>
      </c>
      <c r="R55" s="161"/>
      <c r="S55" s="161"/>
      <c r="T55" s="162">
        <v>0</v>
      </c>
      <c r="U55" s="161">
        <f t="shared" si="31"/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121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>
        <v>39</v>
      </c>
      <c r="B56" s="158" t="s">
        <v>201</v>
      </c>
      <c r="C56" s="191" t="s">
        <v>202</v>
      </c>
      <c r="D56" s="160" t="s">
        <v>151</v>
      </c>
      <c r="E56" s="166">
        <v>1</v>
      </c>
      <c r="F56" s="168">
        <f t="shared" si="24"/>
        <v>0</v>
      </c>
      <c r="G56" s="169">
        <f t="shared" si="25"/>
        <v>0</v>
      </c>
      <c r="H56" s="169"/>
      <c r="I56" s="169">
        <f t="shared" si="26"/>
        <v>0</v>
      </c>
      <c r="J56" s="169"/>
      <c r="K56" s="169">
        <f t="shared" si="27"/>
        <v>0</v>
      </c>
      <c r="L56" s="169">
        <v>21</v>
      </c>
      <c r="M56" s="169">
        <f t="shared" si="28"/>
        <v>0</v>
      </c>
      <c r="N56" s="161">
        <v>0</v>
      </c>
      <c r="O56" s="161">
        <f t="shared" si="29"/>
        <v>0</v>
      </c>
      <c r="P56" s="161">
        <v>0</v>
      </c>
      <c r="Q56" s="161">
        <f t="shared" si="30"/>
        <v>0</v>
      </c>
      <c r="R56" s="161"/>
      <c r="S56" s="161"/>
      <c r="T56" s="162">
        <v>0</v>
      </c>
      <c r="U56" s="161">
        <f t="shared" si="31"/>
        <v>0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121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40</v>
      </c>
      <c r="B57" s="158" t="s">
        <v>203</v>
      </c>
      <c r="C57" s="191" t="s">
        <v>204</v>
      </c>
      <c r="D57" s="160" t="s">
        <v>151</v>
      </c>
      <c r="E57" s="166">
        <v>2</v>
      </c>
      <c r="F57" s="168">
        <f t="shared" si="24"/>
        <v>0</v>
      </c>
      <c r="G57" s="169">
        <f t="shared" si="25"/>
        <v>0</v>
      </c>
      <c r="H57" s="169"/>
      <c r="I57" s="169">
        <f t="shared" si="26"/>
        <v>0</v>
      </c>
      <c r="J57" s="169"/>
      <c r="K57" s="169">
        <f t="shared" si="27"/>
        <v>0</v>
      </c>
      <c r="L57" s="169">
        <v>21</v>
      </c>
      <c r="M57" s="169">
        <f t="shared" si="28"/>
        <v>0</v>
      </c>
      <c r="N57" s="161">
        <v>0</v>
      </c>
      <c r="O57" s="161">
        <f t="shared" si="29"/>
        <v>0</v>
      </c>
      <c r="P57" s="161">
        <v>0</v>
      </c>
      <c r="Q57" s="161">
        <f t="shared" si="30"/>
        <v>0</v>
      </c>
      <c r="R57" s="161"/>
      <c r="S57" s="161"/>
      <c r="T57" s="162">
        <v>0</v>
      </c>
      <c r="U57" s="161">
        <f t="shared" si="31"/>
        <v>0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121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41</v>
      </c>
      <c r="B58" s="158" t="s">
        <v>205</v>
      </c>
      <c r="C58" s="191" t="s">
        <v>206</v>
      </c>
      <c r="D58" s="160" t="s">
        <v>151</v>
      </c>
      <c r="E58" s="166">
        <v>1</v>
      </c>
      <c r="F58" s="168">
        <f t="shared" si="24"/>
        <v>0</v>
      </c>
      <c r="G58" s="169">
        <f t="shared" si="25"/>
        <v>0</v>
      </c>
      <c r="H58" s="169"/>
      <c r="I58" s="169">
        <f t="shared" si="26"/>
        <v>0</v>
      </c>
      <c r="J58" s="169"/>
      <c r="K58" s="169">
        <f t="shared" si="27"/>
        <v>0</v>
      </c>
      <c r="L58" s="169">
        <v>21</v>
      </c>
      <c r="M58" s="169">
        <f t="shared" si="28"/>
        <v>0</v>
      </c>
      <c r="N58" s="161">
        <v>0</v>
      </c>
      <c r="O58" s="161">
        <f t="shared" si="29"/>
        <v>0</v>
      </c>
      <c r="P58" s="161">
        <v>0</v>
      </c>
      <c r="Q58" s="161">
        <f t="shared" si="30"/>
        <v>0</v>
      </c>
      <c r="R58" s="161"/>
      <c r="S58" s="161"/>
      <c r="T58" s="162">
        <v>0</v>
      </c>
      <c r="U58" s="161">
        <f t="shared" si="31"/>
        <v>0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121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42</v>
      </c>
      <c r="B59" s="158" t="s">
        <v>207</v>
      </c>
      <c r="C59" s="191" t="s">
        <v>208</v>
      </c>
      <c r="D59" s="160" t="s">
        <v>151</v>
      </c>
      <c r="E59" s="166">
        <v>1</v>
      </c>
      <c r="F59" s="168">
        <f t="shared" si="24"/>
        <v>0</v>
      </c>
      <c r="G59" s="169">
        <f t="shared" si="25"/>
        <v>0</v>
      </c>
      <c r="H59" s="169"/>
      <c r="I59" s="169">
        <f t="shared" si="26"/>
        <v>0</v>
      </c>
      <c r="J59" s="169"/>
      <c r="K59" s="169">
        <f t="shared" si="27"/>
        <v>0</v>
      </c>
      <c r="L59" s="169">
        <v>21</v>
      </c>
      <c r="M59" s="169">
        <f t="shared" si="28"/>
        <v>0</v>
      </c>
      <c r="N59" s="161">
        <v>0</v>
      </c>
      <c r="O59" s="161">
        <f t="shared" si="29"/>
        <v>0</v>
      </c>
      <c r="P59" s="161">
        <v>0</v>
      </c>
      <c r="Q59" s="161">
        <f t="shared" si="30"/>
        <v>0</v>
      </c>
      <c r="R59" s="161"/>
      <c r="S59" s="161"/>
      <c r="T59" s="162">
        <v>0</v>
      </c>
      <c r="U59" s="161">
        <f t="shared" si="31"/>
        <v>0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121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43</v>
      </c>
      <c r="B60" s="158" t="s">
        <v>209</v>
      </c>
      <c r="C60" s="191" t="s">
        <v>210</v>
      </c>
      <c r="D60" s="160" t="s">
        <v>211</v>
      </c>
      <c r="E60" s="166">
        <v>1</v>
      </c>
      <c r="F60" s="168">
        <f t="shared" si="24"/>
        <v>0</v>
      </c>
      <c r="G60" s="169">
        <f t="shared" si="25"/>
        <v>0</v>
      </c>
      <c r="H60" s="169"/>
      <c r="I60" s="169">
        <f t="shared" si="26"/>
        <v>0</v>
      </c>
      <c r="J60" s="169"/>
      <c r="K60" s="169">
        <f t="shared" si="27"/>
        <v>0</v>
      </c>
      <c r="L60" s="169">
        <v>21</v>
      </c>
      <c r="M60" s="169">
        <f t="shared" si="28"/>
        <v>0</v>
      </c>
      <c r="N60" s="161">
        <v>0</v>
      </c>
      <c r="O60" s="161">
        <f t="shared" si="29"/>
        <v>0</v>
      </c>
      <c r="P60" s="161">
        <v>0</v>
      </c>
      <c r="Q60" s="161">
        <f t="shared" si="30"/>
        <v>0</v>
      </c>
      <c r="R60" s="161"/>
      <c r="S60" s="161"/>
      <c r="T60" s="162">
        <v>0</v>
      </c>
      <c r="U60" s="161">
        <f t="shared" si="31"/>
        <v>0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121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44</v>
      </c>
      <c r="B61" s="158" t="s">
        <v>212</v>
      </c>
      <c r="C61" s="191" t="s">
        <v>213</v>
      </c>
      <c r="D61" s="160" t="s">
        <v>211</v>
      </c>
      <c r="E61" s="166">
        <v>1</v>
      </c>
      <c r="F61" s="168">
        <f t="shared" si="24"/>
        <v>0</v>
      </c>
      <c r="G61" s="169">
        <f t="shared" si="25"/>
        <v>0</v>
      </c>
      <c r="H61" s="169"/>
      <c r="I61" s="169">
        <f t="shared" si="26"/>
        <v>0</v>
      </c>
      <c r="J61" s="169"/>
      <c r="K61" s="169">
        <f t="shared" si="27"/>
        <v>0</v>
      </c>
      <c r="L61" s="169">
        <v>21</v>
      </c>
      <c r="M61" s="169">
        <f t="shared" si="28"/>
        <v>0</v>
      </c>
      <c r="N61" s="161">
        <v>0</v>
      </c>
      <c r="O61" s="161">
        <f t="shared" si="29"/>
        <v>0</v>
      </c>
      <c r="P61" s="161">
        <v>0</v>
      </c>
      <c r="Q61" s="161">
        <f t="shared" si="30"/>
        <v>0</v>
      </c>
      <c r="R61" s="161"/>
      <c r="S61" s="161"/>
      <c r="T61" s="162">
        <v>0</v>
      </c>
      <c r="U61" s="161">
        <f t="shared" si="31"/>
        <v>0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121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45</v>
      </c>
      <c r="B62" s="158" t="s">
        <v>214</v>
      </c>
      <c r="C62" s="191" t="s">
        <v>215</v>
      </c>
      <c r="D62" s="160" t="s">
        <v>211</v>
      </c>
      <c r="E62" s="166">
        <v>1</v>
      </c>
      <c r="F62" s="168">
        <f t="shared" si="24"/>
        <v>0</v>
      </c>
      <c r="G62" s="169">
        <f t="shared" si="25"/>
        <v>0</v>
      </c>
      <c r="H62" s="169"/>
      <c r="I62" s="169">
        <f t="shared" si="26"/>
        <v>0</v>
      </c>
      <c r="J62" s="169"/>
      <c r="K62" s="169">
        <f t="shared" si="27"/>
        <v>0</v>
      </c>
      <c r="L62" s="169">
        <v>21</v>
      </c>
      <c r="M62" s="169">
        <f t="shared" si="28"/>
        <v>0</v>
      </c>
      <c r="N62" s="161">
        <v>0</v>
      </c>
      <c r="O62" s="161">
        <f t="shared" si="29"/>
        <v>0</v>
      </c>
      <c r="P62" s="161">
        <v>0</v>
      </c>
      <c r="Q62" s="161">
        <f t="shared" si="30"/>
        <v>0</v>
      </c>
      <c r="R62" s="161"/>
      <c r="S62" s="161"/>
      <c r="T62" s="162">
        <v>0</v>
      </c>
      <c r="U62" s="161">
        <f t="shared" si="31"/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121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53" t="s">
        <v>116</v>
      </c>
      <c r="B63" s="159" t="s">
        <v>73</v>
      </c>
      <c r="C63" s="192" t="s">
        <v>74</v>
      </c>
      <c r="D63" s="163"/>
      <c r="E63" s="167"/>
      <c r="F63" s="170"/>
      <c r="G63" s="170">
        <f>SUMIF(AE64:AE65,"&lt;&gt;NOR",G64:G65)</f>
        <v>0</v>
      </c>
      <c r="H63" s="170"/>
      <c r="I63" s="170">
        <f>SUM(I64:I65)</f>
        <v>0</v>
      </c>
      <c r="J63" s="170"/>
      <c r="K63" s="170">
        <f>SUM(K64:K65)</f>
        <v>0</v>
      </c>
      <c r="L63" s="170"/>
      <c r="M63" s="170">
        <f>SUM(M64:M65)</f>
        <v>0</v>
      </c>
      <c r="N63" s="164"/>
      <c r="O63" s="164">
        <f>SUM(O64:O65)</f>
        <v>0</v>
      </c>
      <c r="P63" s="164"/>
      <c r="Q63" s="164">
        <f>SUM(Q64:Q65)</f>
        <v>0</v>
      </c>
      <c r="R63" s="164"/>
      <c r="S63" s="164"/>
      <c r="T63" s="165"/>
      <c r="U63" s="164">
        <f>SUM(U64:U65)</f>
        <v>0</v>
      </c>
      <c r="AE63" t="s">
        <v>117</v>
      </c>
    </row>
    <row r="64" spans="1:60" outlineLevel="1" x14ac:dyDescent="0.2">
      <c r="A64" s="152">
        <v>46</v>
      </c>
      <c r="B64" s="158" t="s">
        <v>216</v>
      </c>
      <c r="C64" s="191" t="s">
        <v>217</v>
      </c>
      <c r="D64" s="160" t="s">
        <v>211</v>
      </c>
      <c r="E64" s="166">
        <v>1</v>
      </c>
      <c r="F64" s="168">
        <f>H64+J64</f>
        <v>0</v>
      </c>
      <c r="G64" s="169">
        <f>ROUND(E64*F64,2)</f>
        <v>0</v>
      </c>
      <c r="H64" s="169"/>
      <c r="I64" s="169">
        <f>ROUND(E64*H64,2)</f>
        <v>0</v>
      </c>
      <c r="J64" s="169"/>
      <c r="K64" s="169">
        <f>ROUND(E64*J64,2)</f>
        <v>0</v>
      </c>
      <c r="L64" s="169">
        <v>21</v>
      </c>
      <c r="M64" s="169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0</v>
      </c>
      <c r="U64" s="161">
        <f>ROUND(E64*T64,2)</f>
        <v>0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121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47</v>
      </c>
      <c r="B65" s="158" t="s">
        <v>218</v>
      </c>
      <c r="C65" s="191" t="s">
        <v>219</v>
      </c>
      <c r="D65" s="160" t="s">
        <v>211</v>
      </c>
      <c r="E65" s="166">
        <v>1</v>
      </c>
      <c r="F65" s="168">
        <f>H65+J65</f>
        <v>0</v>
      </c>
      <c r="G65" s="169">
        <f>ROUND(E65*F65,2)</f>
        <v>0</v>
      </c>
      <c r="H65" s="169"/>
      <c r="I65" s="169">
        <f>ROUND(E65*H65,2)</f>
        <v>0</v>
      </c>
      <c r="J65" s="169"/>
      <c r="K65" s="169">
        <f>ROUND(E65*J65,2)</f>
        <v>0</v>
      </c>
      <c r="L65" s="169">
        <v>21</v>
      </c>
      <c r="M65" s="169">
        <f>G65*(1+L65/100)</f>
        <v>0</v>
      </c>
      <c r="N65" s="161">
        <v>0</v>
      </c>
      <c r="O65" s="161">
        <f>ROUND(E65*N65,5)</f>
        <v>0</v>
      </c>
      <c r="P65" s="161">
        <v>0</v>
      </c>
      <c r="Q65" s="161">
        <f>ROUND(E65*P65,5)</f>
        <v>0</v>
      </c>
      <c r="R65" s="161"/>
      <c r="S65" s="161"/>
      <c r="T65" s="162">
        <v>0</v>
      </c>
      <c r="U65" s="161">
        <f>ROUND(E65*T65,2)</f>
        <v>0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121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53" t="s">
        <v>116</v>
      </c>
      <c r="B66" s="159" t="s">
        <v>75</v>
      </c>
      <c r="C66" s="192" t="s">
        <v>76</v>
      </c>
      <c r="D66" s="163"/>
      <c r="E66" s="167"/>
      <c r="F66" s="170"/>
      <c r="G66" s="170">
        <f>SUMIF(AE67:AE68,"&lt;&gt;NOR",G67:G68)</f>
        <v>0</v>
      </c>
      <c r="H66" s="170"/>
      <c r="I66" s="170">
        <f>SUM(I67:I68)</f>
        <v>0</v>
      </c>
      <c r="J66" s="170"/>
      <c r="K66" s="170">
        <f>SUM(K67:K68)</f>
        <v>0</v>
      </c>
      <c r="L66" s="170"/>
      <c r="M66" s="170">
        <f>SUM(M67:M68)</f>
        <v>0</v>
      </c>
      <c r="N66" s="164"/>
      <c r="O66" s="164">
        <f>SUM(O67:O68)</f>
        <v>0</v>
      </c>
      <c r="P66" s="164"/>
      <c r="Q66" s="164">
        <f>SUM(Q67:Q68)</f>
        <v>0</v>
      </c>
      <c r="R66" s="164"/>
      <c r="S66" s="164"/>
      <c r="T66" s="165"/>
      <c r="U66" s="164">
        <f>SUM(U67:U68)</f>
        <v>0</v>
      </c>
      <c r="AE66" t="s">
        <v>117</v>
      </c>
    </row>
    <row r="67" spans="1:60" outlineLevel="1" x14ac:dyDescent="0.2">
      <c r="A67" s="152">
        <v>48</v>
      </c>
      <c r="B67" s="158" t="s">
        <v>220</v>
      </c>
      <c r="C67" s="191" t="s">
        <v>221</v>
      </c>
      <c r="D67" s="160" t="s">
        <v>211</v>
      </c>
      <c r="E67" s="166">
        <v>1</v>
      </c>
      <c r="F67" s="168">
        <f>H67+J67</f>
        <v>0</v>
      </c>
      <c r="G67" s="169">
        <f>ROUND(E67*F67,2)</f>
        <v>0</v>
      </c>
      <c r="H67" s="169"/>
      <c r="I67" s="169">
        <f>ROUND(E67*H67,2)</f>
        <v>0</v>
      </c>
      <c r="J67" s="169"/>
      <c r="K67" s="169">
        <f>ROUND(E67*J67,2)</f>
        <v>0</v>
      </c>
      <c r="L67" s="169">
        <v>21</v>
      </c>
      <c r="M67" s="169">
        <f>G67*(1+L67/100)</f>
        <v>0</v>
      </c>
      <c r="N67" s="161">
        <v>0</v>
      </c>
      <c r="O67" s="161">
        <f>ROUND(E67*N67,5)</f>
        <v>0</v>
      </c>
      <c r="P67" s="161">
        <v>0</v>
      </c>
      <c r="Q67" s="161">
        <f>ROUND(E67*P67,5)</f>
        <v>0</v>
      </c>
      <c r="R67" s="161"/>
      <c r="S67" s="161"/>
      <c r="T67" s="162">
        <v>0</v>
      </c>
      <c r="U67" s="161">
        <f>ROUND(E67*T67,2)</f>
        <v>0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121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49</v>
      </c>
      <c r="B68" s="158" t="s">
        <v>222</v>
      </c>
      <c r="C68" s="191" t="s">
        <v>219</v>
      </c>
      <c r="D68" s="160" t="s">
        <v>211</v>
      </c>
      <c r="E68" s="166">
        <v>1</v>
      </c>
      <c r="F68" s="168">
        <f>H68+J68</f>
        <v>0</v>
      </c>
      <c r="G68" s="169">
        <f>ROUND(E68*F68,2)</f>
        <v>0</v>
      </c>
      <c r="H68" s="169"/>
      <c r="I68" s="169">
        <f>ROUND(E68*H68,2)</f>
        <v>0</v>
      </c>
      <c r="J68" s="169"/>
      <c r="K68" s="169">
        <f>ROUND(E68*J68,2)</f>
        <v>0</v>
      </c>
      <c r="L68" s="169">
        <v>21</v>
      </c>
      <c r="M68" s="169">
        <f>G68*(1+L68/100)</f>
        <v>0</v>
      </c>
      <c r="N68" s="161">
        <v>0</v>
      </c>
      <c r="O68" s="161">
        <f>ROUND(E68*N68,5)</f>
        <v>0</v>
      </c>
      <c r="P68" s="161">
        <v>0</v>
      </c>
      <c r="Q68" s="161">
        <f>ROUND(E68*P68,5)</f>
        <v>0</v>
      </c>
      <c r="R68" s="161"/>
      <c r="S68" s="161"/>
      <c r="T68" s="162">
        <v>0</v>
      </c>
      <c r="U68" s="161">
        <f>ROUND(E68*T68,2)</f>
        <v>0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121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53" t="s">
        <v>116</v>
      </c>
      <c r="B69" s="159" t="s">
        <v>77</v>
      </c>
      <c r="C69" s="192" t="s">
        <v>78</v>
      </c>
      <c r="D69" s="163"/>
      <c r="E69" s="167"/>
      <c r="F69" s="170"/>
      <c r="G69" s="170">
        <f>SUMIF(AE70:AE73,"&lt;&gt;NOR",G70:G73)</f>
        <v>0</v>
      </c>
      <c r="H69" s="170"/>
      <c r="I69" s="170">
        <f>SUM(I70:I73)</f>
        <v>0</v>
      </c>
      <c r="J69" s="170"/>
      <c r="K69" s="170">
        <f>SUM(K70:K73)</f>
        <v>0</v>
      </c>
      <c r="L69" s="170"/>
      <c r="M69" s="170">
        <f>SUM(M70:M73)</f>
        <v>0</v>
      </c>
      <c r="N69" s="164"/>
      <c r="O69" s="164">
        <f>SUM(O70:O73)</f>
        <v>2.1000000000000001E-2</v>
      </c>
      <c r="P69" s="164"/>
      <c r="Q69" s="164">
        <f>SUM(Q70:Q73)</f>
        <v>0</v>
      </c>
      <c r="R69" s="164"/>
      <c r="S69" s="164"/>
      <c r="T69" s="165"/>
      <c r="U69" s="164">
        <f>SUM(U70:U73)</f>
        <v>1.45</v>
      </c>
      <c r="AE69" t="s">
        <v>117</v>
      </c>
    </row>
    <row r="70" spans="1:60" outlineLevel="1" x14ac:dyDescent="0.2">
      <c r="A70" s="152">
        <v>50</v>
      </c>
      <c r="B70" s="158" t="s">
        <v>223</v>
      </c>
      <c r="C70" s="191" t="s">
        <v>224</v>
      </c>
      <c r="D70" s="160" t="s">
        <v>151</v>
      </c>
      <c r="E70" s="166">
        <v>1</v>
      </c>
      <c r="F70" s="168">
        <f>H70+J70</f>
        <v>0</v>
      </c>
      <c r="G70" s="169">
        <f>ROUND(E70*F70,2)</f>
        <v>0</v>
      </c>
      <c r="H70" s="169"/>
      <c r="I70" s="169">
        <f>ROUND(E70*H70,2)</f>
        <v>0</v>
      </c>
      <c r="J70" s="169"/>
      <c r="K70" s="169">
        <f>ROUND(E70*J70,2)</f>
        <v>0</v>
      </c>
      <c r="L70" s="169">
        <v>21</v>
      </c>
      <c r="M70" s="169">
        <f>G70*(1+L70/100)</f>
        <v>0</v>
      </c>
      <c r="N70" s="161">
        <v>0</v>
      </c>
      <c r="O70" s="161">
        <f>ROUND(E70*N70,5)</f>
        <v>0</v>
      </c>
      <c r="P70" s="161">
        <v>0</v>
      </c>
      <c r="Q70" s="161">
        <f>ROUND(E70*P70,5)</f>
        <v>0</v>
      </c>
      <c r="R70" s="161"/>
      <c r="S70" s="161"/>
      <c r="T70" s="162">
        <v>1.45</v>
      </c>
      <c r="U70" s="161">
        <f>ROUND(E70*T70,2)</f>
        <v>1.45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121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52">
        <v>51</v>
      </c>
      <c r="B71" s="158" t="s">
        <v>225</v>
      </c>
      <c r="C71" s="191" t="s">
        <v>226</v>
      </c>
      <c r="D71" s="160" t="s">
        <v>151</v>
      </c>
      <c r="E71" s="166">
        <v>1</v>
      </c>
      <c r="F71" s="168">
        <f>H71+J71</f>
        <v>0</v>
      </c>
      <c r="G71" s="169">
        <f>ROUND(E71*F71,2)</f>
        <v>0</v>
      </c>
      <c r="H71" s="169"/>
      <c r="I71" s="169">
        <f>ROUND(E71*H71,2)</f>
        <v>0</v>
      </c>
      <c r="J71" s="169"/>
      <c r="K71" s="169">
        <f>ROUND(E71*J71,2)</f>
        <v>0</v>
      </c>
      <c r="L71" s="169">
        <v>21</v>
      </c>
      <c r="M71" s="169">
        <f>G71*(1+L71/100)</f>
        <v>0</v>
      </c>
      <c r="N71" s="161">
        <v>2.1000000000000001E-2</v>
      </c>
      <c r="O71" s="161">
        <f>ROUND(E71*N71,5)</f>
        <v>2.1000000000000001E-2</v>
      </c>
      <c r="P71" s="161">
        <v>0</v>
      </c>
      <c r="Q71" s="161">
        <f>ROUND(E71*P71,5)</f>
        <v>0</v>
      </c>
      <c r="R71" s="161"/>
      <c r="S71" s="161"/>
      <c r="T71" s="162">
        <v>0</v>
      </c>
      <c r="U71" s="161">
        <f>ROUND(E71*T71,2)</f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227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52</v>
      </c>
      <c r="B72" s="158" t="s">
        <v>228</v>
      </c>
      <c r="C72" s="191" t="s">
        <v>229</v>
      </c>
      <c r="D72" s="160" t="s">
        <v>151</v>
      </c>
      <c r="E72" s="166">
        <v>1</v>
      </c>
      <c r="F72" s="168">
        <f>H72+J72</f>
        <v>0</v>
      </c>
      <c r="G72" s="169">
        <f>ROUND(E72*F72,2)</f>
        <v>0</v>
      </c>
      <c r="H72" s="169"/>
      <c r="I72" s="169">
        <f>ROUND(E72*H72,2)</f>
        <v>0</v>
      </c>
      <c r="J72" s="169"/>
      <c r="K72" s="169">
        <f>ROUND(E72*J72,2)</f>
        <v>0</v>
      </c>
      <c r="L72" s="169">
        <v>21</v>
      </c>
      <c r="M72" s="169">
        <f>G72*(1+L72/100)</f>
        <v>0</v>
      </c>
      <c r="N72" s="161">
        <v>0</v>
      </c>
      <c r="O72" s="161">
        <f>ROUND(E72*N72,5)</f>
        <v>0</v>
      </c>
      <c r="P72" s="161">
        <v>0</v>
      </c>
      <c r="Q72" s="161">
        <f>ROUND(E72*P72,5)</f>
        <v>0</v>
      </c>
      <c r="R72" s="161"/>
      <c r="S72" s="161"/>
      <c r="T72" s="162">
        <v>0</v>
      </c>
      <c r="U72" s="161">
        <f>ROUND(E72*T72,2)</f>
        <v>0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121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>
        <v>53</v>
      </c>
      <c r="B73" s="158" t="s">
        <v>230</v>
      </c>
      <c r="C73" s="191" t="s">
        <v>231</v>
      </c>
      <c r="D73" s="160" t="s">
        <v>0</v>
      </c>
      <c r="E73" s="166">
        <v>46.9</v>
      </c>
      <c r="F73" s="168">
        <f>H73+J73</f>
        <v>0</v>
      </c>
      <c r="G73" s="169">
        <f>ROUND(E73*F73,2)</f>
        <v>0</v>
      </c>
      <c r="H73" s="169"/>
      <c r="I73" s="169">
        <f>ROUND(E73*H73,2)</f>
        <v>0</v>
      </c>
      <c r="J73" s="169"/>
      <c r="K73" s="169">
        <f>ROUND(E73*J73,2)</f>
        <v>0</v>
      </c>
      <c r="L73" s="169">
        <v>21</v>
      </c>
      <c r="M73" s="169">
        <f>G73*(1+L73/100)</f>
        <v>0</v>
      </c>
      <c r="N73" s="161">
        <v>0</v>
      </c>
      <c r="O73" s="161">
        <f>ROUND(E73*N73,5)</f>
        <v>0</v>
      </c>
      <c r="P73" s="161">
        <v>0</v>
      </c>
      <c r="Q73" s="161">
        <f>ROUND(E73*P73,5)</f>
        <v>0</v>
      </c>
      <c r="R73" s="161"/>
      <c r="S73" s="161"/>
      <c r="T73" s="162">
        <v>0</v>
      </c>
      <c r="U73" s="161">
        <f>ROUND(E73*T73,2)</f>
        <v>0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121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53" t="s">
        <v>116</v>
      </c>
      <c r="B74" s="159" t="s">
        <v>79</v>
      </c>
      <c r="C74" s="192" t="s">
        <v>80</v>
      </c>
      <c r="D74" s="163"/>
      <c r="E74" s="167"/>
      <c r="F74" s="170"/>
      <c r="G74" s="170">
        <f>SUMIF(AE75:AE83,"&lt;&gt;NOR",G75:G83)</f>
        <v>0</v>
      </c>
      <c r="H74" s="170"/>
      <c r="I74" s="170">
        <f>SUM(I75:I83)</f>
        <v>0</v>
      </c>
      <c r="J74" s="170"/>
      <c r="K74" s="170">
        <f>SUM(K75:K83)</f>
        <v>0</v>
      </c>
      <c r="L74" s="170"/>
      <c r="M74" s="170">
        <f>SUM(M75:M83)</f>
        <v>0</v>
      </c>
      <c r="N74" s="164"/>
      <c r="O74" s="164">
        <f>SUM(O75:O83)</f>
        <v>1.72E-2</v>
      </c>
      <c r="P74" s="164"/>
      <c r="Q74" s="164">
        <f>SUM(Q75:Q83)</f>
        <v>6.5090000000000009E-2</v>
      </c>
      <c r="R74" s="164"/>
      <c r="S74" s="164"/>
      <c r="T74" s="165"/>
      <c r="U74" s="164">
        <f>SUM(U75:U83)</f>
        <v>46.629999999999995</v>
      </c>
      <c r="AE74" t="s">
        <v>117</v>
      </c>
    </row>
    <row r="75" spans="1:60" outlineLevel="1" x14ac:dyDescent="0.2">
      <c r="A75" s="152">
        <v>54</v>
      </c>
      <c r="B75" s="158" t="s">
        <v>232</v>
      </c>
      <c r="C75" s="191" t="s">
        <v>233</v>
      </c>
      <c r="D75" s="160" t="s">
        <v>136</v>
      </c>
      <c r="E75" s="166">
        <v>41.63</v>
      </c>
      <c r="F75" s="168">
        <f t="shared" ref="F75:F83" si="32">H75+J75</f>
        <v>0</v>
      </c>
      <c r="G75" s="169">
        <f t="shared" ref="G75:G83" si="33">ROUND(E75*F75,2)</f>
        <v>0</v>
      </c>
      <c r="H75" s="169"/>
      <c r="I75" s="169">
        <f t="shared" ref="I75:I83" si="34">ROUND(E75*H75,2)</f>
        <v>0</v>
      </c>
      <c r="J75" s="169"/>
      <c r="K75" s="169">
        <f t="shared" ref="K75:K83" si="35">ROUND(E75*J75,2)</f>
        <v>0</v>
      </c>
      <c r="L75" s="169">
        <v>21</v>
      </c>
      <c r="M75" s="169">
        <f t="shared" ref="M75:M83" si="36">G75*(1+L75/100)</f>
        <v>0</v>
      </c>
      <c r="N75" s="161">
        <v>0</v>
      </c>
      <c r="O75" s="161">
        <f t="shared" ref="O75:O83" si="37">ROUND(E75*N75,5)</f>
        <v>0</v>
      </c>
      <c r="P75" s="161">
        <v>8.0000000000000007E-5</v>
      </c>
      <c r="Q75" s="161">
        <f t="shared" ref="Q75:Q83" si="38">ROUND(E75*P75,5)</f>
        <v>3.3300000000000001E-3</v>
      </c>
      <c r="R75" s="161"/>
      <c r="S75" s="161"/>
      <c r="T75" s="162">
        <v>3.5000000000000003E-2</v>
      </c>
      <c r="U75" s="161">
        <f t="shared" ref="U75:U83" si="39">ROUND(E75*T75,2)</f>
        <v>1.46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121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55</v>
      </c>
      <c r="B76" s="158" t="s">
        <v>234</v>
      </c>
      <c r="C76" s="191" t="s">
        <v>235</v>
      </c>
      <c r="D76" s="160" t="s">
        <v>120</v>
      </c>
      <c r="E76" s="166">
        <v>60.264000000000003</v>
      </c>
      <c r="F76" s="168">
        <f t="shared" si="32"/>
        <v>0</v>
      </c>
      <c r="G76" s="169">
        <f t="shared" si="33"/>
        <v>0</v>
      </c>
      <c r="H76" s="169"/>
      <c r="I76" s="169">
        <f t="shared" si="34"/>
        <v>0</v>
      </c>
      <c r="J76" s="169"/>
      <c r="K76" s="169">
        <f t="shared" si="35"/>
        <v>0</v>
      </c>
      <c r="L76" s="169">
        <v>21</v>
      </c>
      <c r="M76" s="169">
        <f t="shared" si="36"/>
        <v>0</v>
      </c>
      <c r="N76" s="161">
        <v>0</v>
      </c>
      <c r="O76" s="161">
        <f t="shared" si="37"/>
        <v>0</v>
      </c>
      <c r="P76" s="161">
        <v>1E-3</v>
      </c>
      <c r="Q76" s="161">
        <f t="shared" si="38"/>
        <v>6.0260000000000001E-2</v>
      </c>
      <c r="R76" s="161"/>
      <c r="S76" s="161"/>
      <c r="T76" s="162">
        <v>0.255</v>
      </c>
      <c r="U76" s="161">
        <f t="shared" si="39"/>
        <v>15.37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121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56</v>
      </c>
      <c r="B77" s="158" t="s">
        <v>236</v>
      </c>
      <c r="C77" s="191" t="s">
        <v>237</v>
      </c>
      <c r="D77" s="160" t="s">
        <v>136</v>
      </c>
      <c r="E77" s="166">
        <v>40.46</v>
      </c>
      <c r="F77" s="168">
        <f t="shared" si="32"/>
        <v>0</v>
      </c>
      <c r="G77" s="169">
        <f t="shared" si="33"/>
        <v>0</v>
      </c>
      <c r="H77" s="169"/>
      <c r="I77" s="169">
        <f t="shared" si="34"/>
        <v>0</v>
      </c>
      <c r="J77" s="169"/>
      <c r="K77" s="169">
        <f t="shared" si="35"/>
        <v>0</v>
      </c>
      <c r="L77" s="169">
        <v>21</v>
      </c>
      <c r="M77" s="169">
        <f t="shared" si="36"/>
        <v>0</v>
      </c>
      <c r="N77" s="161">
        <v>3.0000000000000001E-5</v>
      </c>
      <c r="O77" s="161">
        <f t="shared" si="37"/>
        <v>1.2099999999999999E-3</v>
      </c>
      <c r="P77" s="161">
        <v>0</v>
      </c>
      <c r="Q77" s="161">
        <f t="shared" si="38"/>
        <v>0</v>
      </c>
      <c r="R77" s="161"/>
      <c r="S77" s="161"/>
      <c r="T77" s="162">
        <v>0.13719999999999999</v>
      </c>
      <c r="U77" s="161">
        <f t="shared" si="39"/>
        <v>5.55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121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57</v>
      </c>
      <c r="B78" s="158" t="s">
        <v>238</v>
      </c>
      <c r="C78" s="191" t="s">
        <v>239</v>
      </c>
      <c r="D78" s="160" t="s">
        <v>120</v>
      </c>
      <c r="E78" s="166">
        <v>63.247</v>
      </c>
      <c r="F78" s="168">
        <f t="shared" si="32"/>
        <v>0</v>
      </c>
      <c r="G78" s="169">
        <f t="shared" si="33"/>
        <v>0</v>
      </c>
      <c r="H78" s="169"/>
      <c r="I78" s="169">
        <f t="shared" si="34"/>
        <v>0</v>
      </c>
      <c r="J78" s="169"/>
      <c r="K78" s="169">
        <f t="shared" si="35"/>
        <v>0</v>
      </c>
      <c r="L78" s="169">
        <v>21</v>
      </c>
      <c r="M78" s="169">
        <f t="shared" si="36"/>
        <v>0</v>
      </c>
      <c r="N78" s="161">
        <v>2.5000000000000001E-4</v>
      </c>
      <c r="O78" s="161">
        <f t="shared" si="37"/>
        <v>1.5810000000000001E-2</v>
      </c>
      <c r="P78" s="161">
        <v>0</v>
      </c>
      <c r="Q78" s="161">
        <f t="shared" si="38"/>
        <v>0</v>
      </c>
      <c r="R78" s="161"/>
      <c r="S78" s="161"/>
      <c r="T78" s="162">
        <v>0.38</v>
      </c>
      <c r="U78" s="161">
        <f t="shared" si="39"/>
        <v>24.03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121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58</v>
      </c>
      <c r="B79" s="158" t="s">
        <v>240</v>
      </c>
      <c r="C79" s="191" t="s">
        <v>241</v>
      </c>
      <c r="D79" s="160" t="s">
        <v>136</v>
      </c>
      <c r="E79" s="166">
        <v>42.482999999999997</v>
      </c>
      <c r="F79" s="168">
        <f t="shared" si="32"/>
        <v>0</v>
      </c>
      <c r="G79" s="169">
        <f t="shared" si="33"/>
        <v>0</v>
      </c>
      <c r="H79" s="169"/>
      <c r="I79" s="169">
        <f t="shared" si="34"/>
        <v>0</v>
      </c>
      <c r="J79" s="169"/>
      <c r="K79" s="169">
        <f t="shared" si="35"/>
        <v>0</v>
      </c>
      <c r="L79" s="169">
        <v>21</v>
      </c>
      <c r="M79" s="169">
        <f t="shared" si="36"/>
        <v>0</v>
      </c>
      <c r="N79" s="161">
        <v>0</v>
      </c>
      <c r="O79" s="161">
        <f t="shared" si="37"/>
        <v>0</v>
      </c>
      <c r="P79" s="161">
        <v>0</v>
      </c>
      <c r="Q79" s="161">
        <f t="shared" si="38"/>
        <v>0</v>
      </c>
      <c r="R79" s="161"/>
      <c r="S79" s="161"/>
      <c r="T79" s="162">
        <v>0</v>
      </c>
      <c r="U79" s="161">
        <f t="shared" si="39"/>
        <v>0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121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59</v>
      </c>
      <c r="B80" s="158" t="s">
        <v>242</v>
      </c>
      <c r="C80" s="191" t="s">
        <v>243</v>
      </c>
      <c r="D80" s="160" t="s">
        <v>120</v>
      </c>
      <c r="E80" s="166">
        <v>69.572000000000003</v>
      </c>
      <c r="F80" s="168">
        <f t="shared" si="32"/>
        <v>0</v>
      </c>
      <c r="G80" s="169">
        <f t="shared" si="33"/>
        <v>0</v>
      </c>
      <c r="H80" s="169"/>
      <c r="I80" s="169">
        <f t="shared" si="34"/>
        <v>0</v>
      </c>
      <c r="J80" s="169"/>
      <c r="K80" s="169">
        <f t="shared" si="35"/>
        <v>0</v>
      </c>
      <c r="L80" s="169">
        <v>21</v>
      </c>
      <c r="M80" s="169">
        <f t="shared" si="36"/>
        <v>0</v>
      </c>
      <c r="N80" s="161">
        <v>0</v>
      </c>
      <c r="O80" s="161">
        <f t="shared" si="37"/>
        <v>0</v>
      </c>
      <c r="P80" s="161">
        <v>0</v>
      </c>
      <c r="Q80" s="161">
        <f t="shared" si="38"/>
        <v>0</v>
      </c>
      <c r="R80" s="161"/>
      <c r="S80" s="161"/>
      <c r="T80" s="162">
        <v>0</v>
      </c>
      <c r="U80" s="161">
        <f t="shared" si="39"/>
        <v>0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121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>
        <v>60</v>
      </c>
      <c r="B81" s="158" t="s">
        <v>244</v>
      </c>
      <c r="C81" s="191" t="s">
        <v>245</v>
      </c>
      <c r="D81" s="160" t="s">
        <v>151</v>
      </c>
      <c r="E81" s="166">
        <v>1</v>
      </c>
      <c r="F81" s="168">
        <f t="shared" si="32"/>
        <v>0</v>
      </c>
      <c r="G81" s="169">
        <f t="shared" si="33"/>
        <v>0</v>
      </c>
      <c r="H81" s="169"/>
      <c r="I81" s="169">
        <f t="shared" si="34"/>
        <v>0</v>
      </c>
      <c r="J81" s="169"/>
      <c r="K81" s="169">
        <f t="shared" si="35"/>
        <v>0</v>
      </c>
      <c r="L81" s="169">
        <v>21</v>
      </c>
      <c r="M81" s="169">
        <f t="shared" si="36"/>
        <v>0</v>
      </c>
      <c r="N81" s="161">
        <v>1.8000000000000001E-4</v>
      </c>
      <c r="O81" s="161">
        <f t="shared" si="37"/>
        <v>1.8000000000000001E-4</v>
      </c>
      <c r="P81" s="161">
        <v>1.5E-3</v>
      </c>
      <c r="Q81" s="161">
        <f t="shared" si="38"/>
        <v>1.5E-3</v>
      </c>
      <c r="R81" s="161"/>
      <c r="S81" s="161"/>
      <c r="T81" s="162">
        <v>0.222</v>
      </c>
      <c r="U81" s="161">
        <f t="shared" si="39"/>
        <v>0.22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121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>
        <v>61</v>
      </c>
      <c r="B82" s="158" t="s">
        <v>246</v>
      </c>
      <c r="C82" s="191" t="s">
        <v>247</v>
      </c>
      <c r="D82" s="160" t="s">
        <v>136</v>
      </c>
      <c r="E82" s="166">
        <v>7.52</v>
      </c>
      <c r="F82" s="168">
        <f t="shared" si="32"/>
        <v>0</v>
      </c>
      <c r="G82" s="169">
        <f t="shared" si="33"/>
        <v>0</v>
      </c>
      <c r="H82" s="169"/>
      <c r="I82" s="169">
        <f t="shared" si="34"/>
        <v>0</v>
      </c>
      <c r="J82" s="169"/>
      <c r="K82" s="169">
        <f t="shared" si="35"/>
        <v>0</v>
      </c>
      <c r="L82" s="169">
        <v>21</v>
      </c>
      <c r="M82" s="169">
        <f t="shared" si="36"/>
        <v>0</v>
      </c>
      <c r="N82" s="161">
        <v>0</v>
      </c>
      <c r="O82" s="161">
        <f t="shared" si="37"/>
        <v>0</v>
      </c>
      <c r="P82" s="161">
        <v>0</v>
      </c>
      <c r="Q82" s="161">
        <f t="shared" si="38"/>
        <v>0</v>
      </c>
      <c r="R82" s="161"/>
      <c r="S82" s="161"/>
      <c r="T82" s="162">
        <v>0</v>
      </c>
      <c r="U82" s="161">
        <f t="shared" si="39"/>
        <v>0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121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62</v>
      </c>
      <c r="B83" s="158" t="s">
        <v>248</v>
      </c>
      <c r="C83" s="191" t="s">
        <v>249</v>
      </c>
      <c r="D83" s="160" t="s">
        <v>0</v>
      </c>
      <c r="E83" s="166">
        <v>697.5</v>
      </c>
      <c r="F83" s="168">
        <f t="shared" si="32"/>
        <v>0</v>
      </c>
      <c r="G83" s="169">
        <f t="shared" si="33"/>
        <v>0</v>
      </c>
      <c r="H83" s="169"/>
      <c r="I83" s="169">
        <f t="shared" si="34"/>
        <v>0</v>
      </c>
      <c r="J83" s="169"/>
      <c r="K83" s="169">
        <f t="shared" si="35"/>
        <v>0</v>
      </c>
      <c r="L83" s="169">
        <v>21</v>
      </c>
      <c r="M83" s="169">
        <f t="shared" si="36"/>
        <v>0</v>
      </c>
      <c r="N83" s="161">
        <v>0</v>
      </c>
      <c r="O83" s="161">
        <f t="shared" si="37"/>
        <v>0</v>
      </c>
      <c r="P83" s="161">
        <v>0</v>
      </c>
      <c r="Q83" s="161">
        <f t="shared" si="38"/>
        <v>0</v>
      </c>
      <c r="R83" s="161"/>
      <c r="S83" s="161"/>
      <c r="T83" s="162">
        <v>0</v>
      </c>
      <c r="U83" s="161">
        <f t="shared" si="39"/>
        <v>0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121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53" t="s">
        <v>116</v>
      </c>
      <c r="B84" s="159" t="s">
        <v>81</v>
      </c>
      <c r="C84" s="192" t="s">
        <v>82</v>
      </c>
      <c r="D84" s="163"/>
      <c r="E84" s="167"/>
      <c r="F84" s="170"/>
      <c r="G84" s="170">
        <f>SUMIF(AE85:AE86,"&lt;&gt;NOR",G85:G86)</f>
        <v>0</v>
      </c>
      <c r="H84" s="170"/>
      <c r="I84" s="170">
        <f>SUM(I85:I86)</f>
        <v>0</v>
      </c>
      <c r="J84" s="170"/>
      <c r="K84" s="170">
        <f>SUM(K85:K86)</f>
        <v>0</v>
      </c>
      <c r="L84" s="170"/>
      <c r="M84" s="170">
        <f>SUM(M85:M86)</f>
        <v>0</v>
      </c>
      <c r="N84" s="164"/>
      <c r="O84" s="164">
        <f>SUM(O85:O86)</f>
        <v>0.13914000000000001</v>
      </c>
      <c r="P84" s="164"/>
      <c r="Q84" s="164">
        <f>SUM(Q85:Q86)</f>
        <v>0</v>
      </c>
      <c r="R84" s="164"/>
      <c r="S84" s="164"/>
      <c r="T84" s="165"/>
      <c r="U84" s="164">
        <f>SUM(U85:U86)</f>
        <v>25.3</v>
      </c>
      <c r="AE84" t="s">
        <v>117</v>
      </c>
    </row>
    <row r="85" spans="1:60" outlineLevel="1" x14ac:dyDescent="0.2">
      <c r="A85" s="152">
        <v>63</v>
      </c>
      <c r="B85" s="158" t="s">
        <v>250</v>
      </c>
      <c r="C85" s="191" t="s">
        <v>251</v>
      </c>
      <c r="D85" s="160" t="s">
        <v>120</v>
      </c>
      <c r="E85" s="166">
        <v>63.247</v>
      </c>
      <c r="F85" s="168">
        <f>H85+J85</f>
        <v>0</v>
      </c>
      <c r="G85" s="169">
        <f>ROUND(E85*F85,2)</f>
        <v>0</v>
      </c>
      <c r="H85" s="169"/>
      <c r="I85" s="169">
        <f>ROUND(E85*H85,2)</f>
        <v>0</v>
      </c>
      <c r="J85" s="169"/>
      <c r="K85" s="169">
        <f>ROUND(E85*J85,2)</f>
        <v>0</v>
      </c>
      <c r="L85" s="169">
        <v>21</v>
      </c>
      <c r="M85" s="169">
        <f>G85*(1+L85/100)</f>
        <v>0</v>
      </c>
      <c r="N85" s="161">
        <v>2.2000000000000001E-3</v>
      </c>
      <c r="O85" s="161">
        <f>ROUND(E85*N85,5)</f>
        <v>0.13914000000000001</v>
      </c>
      <c r="P85" s="161">
        <v>0</v>
      </c>
      <c r="Q85" s="161">
        <f>ROUND(E85*P85,5)</f>
        <v>0</v>
      </c>
      <c r="R85" s="161"/>
      <c r="S85" s="161"/>
      <c r="T85" s="162">
        <v>0.4</v>
      </c>
      <c r="U85" s="161">
        <f>ROUND(E85*T85,2)</f>
        <v>25.3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121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>
        <v>64</v>
      </c>
      <c r="B86" s="158" t="s">
        <v>252</v>
      </c>
      <c r="C86" s="191" t="s">
        <v>253</v>
      </c>
      <c r="D86" s="160" t="s">
        <v>0</v>
      </c>
      <c r="E86" s="166">
        <v>175.51</v>
      </c>
      <c r="F86" s="168">
        <f>H86+J86</f>
        <v>0</v>
      </c>
      <c r="G86" s="169">
        <f>ROUND(E86*F86,2)</f>
        <v>0</v>
      </c>
      <c r="H86" s="169"/>
      <c r="I86" s="169">
        <f>ROUND(E86*H86,2)</f>
        <v>0</v>
      </c>
      <c r="J86" s="169"/>
      <c r="K86" s="169">
        <f>ROUND(E86*J86,2)</f>
        <v>0</v>
      </c>
      <c r="L86" s="169">
        <v>21</v>
      </c>
      <c r="M86" s="169">
        <f>G86*(1+L86/100)</f>
        <v>0</v>
      </c>
      <c r="N86" s="161">
        <v>0</v>
      </c>
      <c r="O86" s="161">
        <f>ROUND(E86*N86,5)</f>
        <v>0</v>
      </c>
      <c r="P86" s="161">
        <v>0</v>
      </c>
      <c r="Q86" s="161">
        <f>ROUND(E86*P86,5)</f>
        <v>0</v>
      </c>
      <c r="R86" s="161"/>
      <c r="S86" s="161"/>
      <c r="T86" s="162">
        <v>0</v>
      </c>
      <c r="U86" s="161">
        <f>ROUND(E86*T86,2)</f>
        <v>0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121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53" t="s">
        <v>116</v>
      </c>
      <c r="B87" s="159" t="s">
        <v>83</v>
      </c>
      <c r="C87" s="192" t="s">
        <v>84</v>
      </c>
      <c r="D87" s="163"/>
      <c r="E87" s="167"/>
      <c r="F87" s="170"/>
      <c r="G87" s="170">
        <f>SUMIF(AE88:AE94,"&lt;&gt;NOR",G88:G94)</f>
        <v>0</v>
      </c>
      <c r="H87" s="170"/>
      <c r="I87" s="170">
        <f>SUM(I88:I94)</f>
        <v>0</v>
      </c>
      <c r="J87" s="170"/>
      <c r="K87" s="170">
        <f>SUM(K88:K94)</f>
        <v>0</v>
      </c>
      <c r="L87" s="170"/>
      <c r="M87" s="170">
        <f>SUM(M88:M94)</f>
        <v>0</v>
      </c>
      <c r="N87" s="164"/>
      <c r="O87" s="164">
        <f>SUM(O88:O94)</f>
        <v>5.5000000000000003E-4</v>
      </c>
      <c r="P87" s="164"/>
      <c r="Q87" s="164">
        <f>SUM(Q88:Q94)</f>
        <v>0</v>
      </c>
      <c r="R87" s="164"/>
      <c r="S87" s="164"/>
      <c r="T87" s="165"/>
      <c r="U87" s="164">
        <f>SUM(U88:U94)</f>
        <v>4.1500000000000004</v>
      </c>
      <c r="AE87" t="s">
        <v>117</v>
      </c>
    </row>
    <row r="88" spans="1:60" outlineLevel="1" x14ac:dyDescent="0.2">
      <c r="A88" s="152">
        <v>65</v>
      </c>
      <c r="B88" s="158" t="s">
        <v>254</v>
      </c>
      <c r="C88" s="191" t="s">
        <v>255</v>
      </c>
      <c r="D88" s="160" t="s">
        <v>120</v>
      </c>
      <c r="E88" s="166">
        <v>2.625</v>
      </c>
      <c r="F88" s="168">
        <f t="shared" ref="F88:F94" si="40">H88+J88</f>
        <v>0</v>
      </c>
      <c r="G88" s="169">
        <f t="shared" ref="G88:G94" si="41">ROUND(E88*F88,2)</f>
        <v>0</v>
      </c>
      <c r="H88" s="169"/>
      <c r="I88" s="169">
        <f t="shared" ref="I88:I94" si="42">ROUND(E88*H88,2)</f>
        <v>0</v>
      </c>
      <c r="J88" s="169"/>
      <c r="K88" s="169">
        <f t="shared" ref="K88:K94" si="43">ROUND(E88*J88,2)</f>
        <v>0</v>
      </c>
      <c r="L88" s="169">
        <v>21</v>
      </c>
      <c r="M88" s="169">
        <f t="shared" ref="M88:M94" si="44">G88*(1+L88/100)</f>
        <v>0</v>
      </c>
      <c r="N88" s="161">
        <v>2.1000000000000001E-4</v>
      </c>
      <c r="O88" s="161">
        <f t="shared" ref="O88:O94" si="45">ROUND(E88*N88,5)</f>
        <v>5.5000000000000003E-4</v>
      </c>
      <c r="P88" s="161">
        <v>0</v>
      </c>
      <c r="Q88" s="161">
        <f t="shared" ref="Q88:Q94" si="46">ROUND(E88*P88,5)</f>
        <v>0</v>
      </c>
      <c r="R88" s="161"/>
      <c r="S88" s="161"/>
      <c r="T88" s="162">
        <v>0.05</v>
      </c>
      <c r="U88" s="161">
        <f t="shared" ref="U88:U94" si="47">ROUND(E88*T88,2)</f>
        <v>0.13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121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>
        <v>66</v>
      </c>
      <c r="B89" s="158" t="s">
        <v>256</v>
      </c>
      <c r="C89" s="191" t="s">
        <v>257</v>
      </c>
      <c r="D89" s="160" t="s">
        <v>120</v>
      </c>
      <c r="E89" s="166">
        <v>2.625</v>
      </c>
      <c r="F89" s="168">
        <f t="shared" si="40"/>
        <v>0</v>
      </c>
      <c r="G89" s="169">
        <f t="shared" si="41"/>
        <v>0</v>
      </c>
      <c r="H89" s="169"/>
      <c r="I89" s="169">
        <f t="shared" si="42"/>
        <v>0</v>
      </c>
      <c r="J89" s="169"/>
      <c r="K89" s="169">
        <f t="shared" si="43"/>
        <v>0</v>
      </c>
      <c r="L89" s="169">
        <v>21</v>
      </c>
      <c r="M89" s="169">
        <f t="shared" si="44"/>
        <v>0</v>
      </c>
      <c r="N89" s="161">
        <v>0</v>
      </c>
      <c r="O89" s="161">
        <f t="shared" si="45"/>
        <v>0</v>
      </c>
      <c r="P89" s="161">
        <v>0</v>
      </c>
      <c r="Q89" s="161">
        <f t="shared" si="46"/>
        <v>0</v>
      </c>
      <c r="R89" s="161"/>
      <c r="S89" s="161"/>
      <c r="T89" s="162">
        <v>0.33</v>
      </c>
      <c r="U89" s="161">
        <f t="shared" si="47"/>
        <v>0.87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121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>
        <v>67</v>
      </c>
      <c r="B90" s="158" t="s">
        <v>258</v>
      </c>
      <c r="C90" s="191" t="s">
        <v>259</v>
      </c>
      <c r="D90" s="160" t="s">
        <v>120</v>
      </c>
      <c r="E90" s="166">
        <v>2.625</v>
      </c>
      <c r="F90" s="168">
        <f t="shared" si="40"/>
        <v>0</v>
      </c>
      <c r="G90" s="169">
        <f t="shared" si="41"/>
        <v>0</v>
      </c>
      <c r="H90" s="169"/>
      <c r="I90" s="169">
        <f t="shared" si="42"/>
        <v>0</v>
      </c>
      <c r="J90" s="169"/>
      <c r="K90" s="169">
        <f t="shared" si="43"/>
        <v>0</v>
      </c>
      <c r="L90" s="169">
        <v>21</v>
      </c>
      <c r="M90" s="169">
        <f t="shared" si="44"/>
        <v>0</v>
      </c>
      <c r="N90" s="161">
        <v>0</v>
      </c>
      <c r="O90" s="161">
        <f t="shared" si="45"/>
        <v>0</v>
      </c>
      <c r="P90" s="161">
        <v>0</v>
      </c>
      <c r="Q90" s="161">
        <f t="shared" si="46"/>
        <v>0</v>
      </c>
      <c r="R90" s="161"/>
      <c r="S90" s="161"/>
      <c r="T90" s="162">
        <v>1.1000000000000001</v>
      </c>
      <c r="U90" s="161">
        <f t="shared" si="47"/>
        <v>2.89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121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68</v>
      </c>
      <c r="B91" s="158" t="s">
        <v>260</v>
      </c>
      <c r="C91" s="191" t="s">
        <v>261</v>
      </c>
      <c r="D91" s="160" t="s">
        <v>120</v>
      </c>
      <c r="E91" s="166">
        <v>2.625</v>
      </c>
      <c r="F91" s="168">
        <f t="shared" si="40"/>
        <v>0</v>
      </c>
      <c r="G91" s="169">
        <f t="shared" si="41"/>
        <v>0</v>
      </c>
      <c r="H91" s="169"/>
      <c r="I91" s="169">
        <f t="shared" si="42"/>
        <v>0</v>
      </c>
      <c r="J91" s="169"/>
      <c r="K91" s="169">
        <f t="shared" si="43"/>
        <v>0</v>
      </c>
      <c r="L91" s="169">
        <v>21</v>
      </c>
      <c r="M91" s="169">
        <f t="shared" si="44"/>
        <v>0</v>
      </c>
      <c r="N91" s="161">
        <v>0</v>
      </c>
      <c r="O91" s="161">
        <f t="shared" si="45"/>
        <v>0</v>
      </c>
      <c r="P91" s="161">
        <v>0</v>
      </c>
      <c r="Q91" s="161">
        <f t="shared" si="46"/>
        <v>0</v>
      </c>
      <c r="R91" s="161"/>
      <c r="S91" s="161"/>
      <c r="T91" s="162">
        <v>0.1</v>
      </c>
      <c r="U91" s="161">
        <f t="shared" si="47"/>
        <v>0.26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121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69</v>
      </c>
      <c r="B92" s="158" t="s">
        <v>262</v>
      </c>
      <c r="C92" s="191" t="s">
        <v>263</v>
      </c>
      <c r="D92" s="160" t="s">
        <v>120</v>
      </c>
      <c r="E92" s="166">
        <v>2.625</v>
      </c>
      <c r="F92" s="168">
        <f t="shared" si="40"/>
        <v>0</v>
      </c>
      <c r="G92" s="169">
        <f t="shared" si="41"/>
        <v>0</v>
      </c>
      <c r="H92" s="169"/>
      <c r="I92" s="169">
        <f t="shared" si="42"/>
        <v>0</v>
      </c>
      <c r="J92" s="169"/>
      <c r="K92" s="169">
        <f t="shared" si="43"/>
        <v>0</v>
      </c>
      <c r="L92" s="169">
        <v>21</v>
      </c>
      <c r="M92" s="169">
        <f t="shared" si="44"/>
        <v>0</v>
      </c>
      <c r="N92" s="161">
        <v>0</v>
      </c>
      <c r="O92" s="161">
        <f t="shared" si="45"/>
        <v>0</v>
      </c>
      <c r="P92" s="161">
        <v>0</v>
      </c>
      <c r="Q92" s="161">
        <f t="shared" si="46"/>
        <v>0</v>
      </c>
      <c r="R92" s="161"/>
      <c r="S92" s="161"/>
      <c r="T92" s="162">
        <v>0</v>
      </c>
      <c r="U92" s="161">
        <f t="shared" si="47"/>
        <v>0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121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>
        <v>70</v>
      </c>
      <c r="B93" s="158" t="s">
        <v>264</v>
      </c>
      <c r="C93" s="191" t="s">
        <v>265</v>
      </c>
      <c r="D93" s="160" t="s">
        <v>120</v>
      </c>
      <c r="E93" s="166">
        <v>2.8879999999999999</v>
      </c>
      <c r="F93" s="168">
        <f t="shared" si="40"/>
        <v>0</v>
      </c>
      <c r="G93" s="169">
        <f t="shared" si="41"/>
        <v>0</v>
      </c>
      <c r="H93" s="169"/>
      <c r="I93" s="169">
        <f t="shared" si="42"/>
        <v>0</v>
      </c>
      <c r="J93" s="169"/>
      <c r="K93" s="169">
        <f t="shared" si="43"/>
        <v>0</v>
      </c>
      <c r="L93" s="169">
        <v>21</v>
      </c>
      <c r="M93" s="169">
        <f t="shared" si="44"/>
        <v>0</v>
      </c>
      <c r="N93" s="161">
        <v>0</v>
      </c>
      <c r="O93" s="161">
        <f t="shared" si="45"/>
        <v>0</v>
      </c>
      <c r="P93" s="161">
        <v>0</v>
      </c>
      <c r="Q93" s="161">
        <f t="shared" si="46"/>
        <v>0</v>
      </c>
      <c r="R93" s="161"/>
      <c r="S93" s="161"/>
      <c r="T93" s="162">
        <v>0</v>
      </c>
      <c r="U93" s="161">
        <f t="shared" si="47"/>
        <v>0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121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>
        <v>71</v>
      </c>
      <c r="B94" s="158" t="s">
        <v>266</v>
      </c>
      <c r="C94" s="191" t="s">
        <v>267</v>
      </c>
      <c r="D94" s="160" t="s">
        <v>0</v>
      </c>
      <c r="E94" s="166">
        <v>39.270000000000003</v>
      </c>
      <c r="F94" s="168">
        <f t="shared" si="40"/>
        <v>0</v>
      </c>
      <c r="G94" s="169">
        <f t="shared" si="41"/>
        <v>0</v>
      </c>
      <c r="H94" s="169"/>
      <c r="I94" s="169">
        <f t="shared" si="42"/>
        <v>0</v>
      </c>
      <c r="J94" s="169"/>
      <c r="K94" s="169">
        <f t="shared" si="43"/>
        <v>0</v>
      </c>
      <c r="L94" s="169">
        <v>21</v>
      </c>
      <c r="M94" s="169">
        <f t="shared" si="44"/>
        <v>0</v>
      </c>
      <c r="N94" s="161">
        <v>0</v>
      </c>
      <c r="O94" s="161">
        <f t="shared" si="45"/>
        <v>0</v>
      </c>
      <c r="P94" s="161">
        <v>0</v>
      </c>
      <c r="Q94" s="161">
        <f t="shared" si="46"/>
        <v>0</v>
      </c>
      <c r="R94" s="161"/>
      <c r="S94" s="161"/>
      <c r="T94" s="162">
        <v>0</v>
      </c>
      <c r="U94" s="161">
        <f t="shared" si="47"/>
        <v>0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121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53" t="s">
        <v>116</v>
      </c>
      <c r="B95" s="159" t="s">
        <v>85</v>
      </c>
      <c r="C95" s="192" t="s">
        <v>86</v>
      </c>
      <c r="D95" s="163"/>
      <c r="E95" s="167"/>
      <c r="F95" s="170"/>
      <c r="G95" s="170">
        <f>SUMIF(AE96:AE96,"&lt;&gt;NOR",G96:G96)</f>
        <v>0</v>
      </c>
      <c r="H95" s="170"/>
      <c r="I95" s="170">
        <f>SUM(I96:I96)</f>
        <v>0</v>
      </c>
      <c r="J95" s="170"/>
      <c r="K95" s="170">
        <f>SUM(K96:K96)</f>
        <v>0</v>
      </c>
      <c r="L95" s="170"/>
      <c r="M95" s="170">
        <f>SUM(M96:M96)</f>
        <v>0</v>
      </c>
      <c r="N95" s="164"/>
      <c r="O95" s="164">
        <f>SUM(O96:O96)</f>
        <v>1.5900000000000001E-3</v>
      </c>
      <c r="P95" s="164"/>
      <c r="Q95" s="164">
        <f>SUM(Q96:Q96)</f>
        <v>0</v>
      </c>
      <c r="R95" s="164"/>
      <c r="S95" s="164"/>
      <c r="T95" s="165"/>
      <c r="U95" s="164">
        <f>SUM(U96:U96)</f>
        <v>1.9</v>
      </c>
      <c r="AE95" t="s">
        <v>117</v>
      </c>
    </row>
    <row r="96" spans="1:60" outlineLevel="1" x14ac:dyDescent="0.2">
      <c r="A96" s="152">
        <v>72</v>
      </c>
      <c r="B96" s="158" t="s">
        <v>268</v>
      </c>
      <c r="C96" s="191" t="s">
        <v>269</v>
      </c>
      <c r="D96" s="160" t="s">
        <v>120</v>
      </c>
      <c r="E96" s="166">
        <v>6.6360000000000001</v>
      </c>
      <c r="F96" s="168">
        <f>H96+J96</f>
        <v>0</v>
      </c>
      <c r="G96" s="169">
        <f>ROUND(E96*F96,2)</f>
        <v>0</v>
      </c>
      <c r="H96" s="169"/>
      <c r="I96" s="169">
        <f>ROUND(E96*H96,2)</f>
        <v>0</v>
      </c>
      <c r="J96" s="169"/>
      <c r="K96" s="169">
        <f>ROUND(E96*J96,2)</f>
        <v>0</v>
      </c>
      <c r="L96" s="169">
        <v>21</v>
      </c>
      <c r="M96" s="169">
        <f>G96*(1+L96/100)</f>
        <v>0</v>
      </c>
      <c r="N96" s="161">
        <v>2.4000000000000001E-4</v>
      </c>
      <c r="O96" s="161">
        <f>ROUND(E96*N96,5)</f>
        <v>1.5900000000000001E-3</v>
      </c>
      <c r="P96" s="161">
        <v>0</v>
      </c>
      <c r="Q96" s="161">
        <f>ROUND(E96*P96,5)</f>
        <v>0</v>
      </c>
      <c r="R96" s="161"/>
      <c r="S96" s="161"/>
      <c r="T96" s="162">
        <v>0.28699999999999998</v>
      </c>
      <c r="U96" s="161">
        <f>ROUND(E96*T96,2)</f>
        <v>1.9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121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53" t="s">
        <v>116</v>
      </c>
      <c r="B97" s="159" t="s">
        <v>87</v>
      </c>
      <c r="C97" s="192" t="s">
        <v>88</v>
      </c>
      <c r="D97" s="163"/>
      <c r="E97" s="167"/>
      <c r="F97" s="170"/>
      <c r="G97" s="170">
        <f>SUMIF(AE98:AE102,"&lt;&gt;NOR",G98:G102)</f>
        <v>0</v>
      </c>
      <c r="H97" s="170"/>
      <c r="I97" s="170">
        <f>SUM(I98:I102)</f>
        <v>0</v>
      </c>
      <c r="J97" s="170"/>
      <c r="K97" s="170">
        <f>SUM(K98:K102)</f>
        <v>0</v>
      </c>
      <c r="L97" s="170"/>
      <c r="M97" s="170">
        <f>SUM(M98:M102)</f>
        <v>0</v>
      </c>
      <c r="N97" s="164"/>
      <c r="O97" s="164">
        <f>SUM(O98:O102)</f>
        <v>9.1450000000000004E-2</v>
      </c>
      <c r="P97" s="164"/>
      <c r="Q97" s="164">
        <f>SUM(Q98:Q102)</f>
        <v>0</v>
      </c>
      <c r="R97" s="164"/>
      <c r="S97" s="164"/>
      <c r="T97" s="165"/>
      <c r="U97" s="164">
        <f>SUM(U98:U102)</f>
        <v>40.879999999999995</v>
      </c>
      <c r="AE97" t="s">
        <v>117</v>
      </c>
    </row>
    <row r="98" spans="1:60" outlineLevel="1" x14ac:dyDescent="0.2">
      <c r="A98" s="152">
        <v>73</v>
      </c>
      <c r="B98" s="158" t="s">
        <v>270</v>
      </c>
      <c r="C98" s="191" t="s">
        <v>271</v>
      </c>
      <c r="D98" s="160" t="s">
        <v>120</v>
      </c>
      <c r="E98" s="166">
        <v>2.625</v>
      </c>
      <c r="F98" s="168">
        <f>H98+J98</f>
        <v>0</v>
      </c>
      <c r="G98" s="169">
        <f>ROUND(E98*F98,2)</f>
        <v>0</v>
      </c>
      <c r="H98" s="169"/>
      <c r="I98" s="169">
        <f>ROUND(E98*H98,2)</f>
        <v>0</v>
      </c>
      <c r="J98" s="169"/>
      <c r="K98" s="169">
        <f>ROUND(E98*J98,2)</f>
        <v>0</v>
      </c>
      <c r="L98" s="169">
        <v>21</v>
      </c>
      <c r="M98" s="169">
        <f>G98*(1+L98/100)</f>
        <v>0</v>
      </c>
      <c r="N98" s="161">
        <v>0</v>
      </c>
      <c r="O98" s="161">
        <f>ROUND(E98*N98,5)</f>
        <v>0</v>
      </c>
      <c r="P98" s="161">
        <v>0</v>
      </c>
      <c r="Q98" s="161">
        <f>ROUND(E98*P98,5)</f>
        <v>0</v>
      </c>
      <c r="R98" s="161"/>
      <c r="S98" s="161"/>
      <c r="T98" s="162">
        <v>6.9709999999999994E-2</v>
      </c>
      <c r="U98" s="161">
        <f>ROUND(E98*T98,2)</f>
        <v>0.18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121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>
        <v>74</v>
      </c>
      <c r="B99" s="158" t="s">
        <v>272</v>
      </c>
      <c r="C99" s="191" t="s">
        <v>273</v>
      </c>
      <c r="D99" s="160" t="s">
        <v>120</v>
      </c>
      <c r="E99" s="166">
        <v>266.29300000000001</v>
      </c>
      <c r="F99" s="168">
        <f>H99+J99</f>
        <v>0</v>
      </c>
      <c r="G99" s="169">
        <f>ROUND(E99*F99,2)</f>
        <v>0</v>
      </c>
      <c r="H99" s="169"/>
      <c r="I99" s="169">
        <f>ROUND(E99*H99,2)</f>
        <v>0</v>
      </c>
      <c r="J99" s="169"/>
      <c r="K99" s="169">
        <f>ROUND(E99*J99,2)</f>
        <v>0</v>
      </c>
      <c r="L99" s="169">
        <v>21</v>
      </c>
      <c r="M99" s="169">
        <f>G99*(1+L99/100)</f>
        <v>0</v>
      </c>
      <c r="N99" s="161">
        <v>6.9999999999999994E-5</v>
      </c>
      <c r="O99" s="161">
        <f>ROUND(E99*N99,5)</f>
        <v>1.864E-2</v>
      </c>
      <c r="P99" s="161">
        <v>0</v>
      </c>
      <c r="Q99" s="161">
        <f>ROUND(E99*P99,5)</f>
        <v>0</v>
      </c>
      <c r="R99" s="161"/>
      <c r="S99" s="161"/>
      <c r="T99" s="162">
        <v>3.2480000000000002E-2</v>
      </c>
      <c r="U99" s="161">
        <f>ROUND(E99*T99,2)</f>
        <v>8.65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121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>
        <v>75</v>
      </c>
      <c r="B100" s="158" t="s">
        <v>274</v>
      </c>
      <c r="C100" s="191" t="s">
        <v>275</v>
      </c>
      <c r="D100" s="160" t="s">
        <v>120</v>
      </c>
      <c r="E100" s="166">
        <v>266.29300000000001</v>
      </c>
      <c r="F100" s="168">
        <f>H100+J100</f>
        <v>0</v>
      </c>
      <c r="G100" s="169">
        <f>ROUND(E100*F100,2)</f>
        <v>0</v>
      </c>
      <c r="H100" s="169"/>
      <c r="I100" s="169">
        <f>ROUND(E100*H100,2)</f>
        <v>0</v>
      </c>
      <c r="J100" s="169"/>
      <c r="K100" s="169">
        <f>ROUND(E100*J100,2)</f>
        <v>0</v>
      </c>
      <c r="L100" s="169">
        <v>21</v>
      </c>
      <c r="M100" s="169">
        <f>G100*(1+L100/100)</f>
        <v>0</v>
      </c>
      <c r="N100" s="161">
        <v>1.6000000000000001E-4</v>
      </c>
      <c r="O100" s="161">
        <f>ROUND(E100*N100,5)</f>
        <v>4.2610000000000002E-2</v>
      </c>
      <c r="P100" s="161">
        <v>0</v>
      </c>
      <c r="Q100" s="161">
        <f>ROUND(E100*P100,5)</f>
        <v>0</v>
      </c>
      <c r="R100" s="161"/>
      <c r="S100" s="161"/>
      <c r="T100" s="162">
        <v>0.10902000000000001</v>
      </c>
      <c r="U100" s="161">
        <f>ROUND(E100*T100,2)</f>
        <v>29.03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121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>
        <v>76</v>
      </c>
      <c r="B101" s="158" t="s">
        <v>276</v>
      </c>
      <c r="C101" s="191" t="s">
        <v>277</v>
      </c>
      <c r="D101" s="160" t="s">
        <v>120</v>
      </c>
      <c r="E101" s="166">
        <v>266.29300000000001</v>
      </c>
      <c r="F101" s="168">
        <f>H101+J101</f>
        <v>0</v>
      </c>
      <c r="G101" s="169">
        <f>ROUND(E101*F101,2)</f>
        <v>0</v>
      </c>
      <c r="H101" s="169"/>
      <c r="I101" s="169">
        <f>ROUND(E101*H101,2)</f>
        <v>0</v>
      </c>
      <c r="J101" s="169"/>
      <c r="K101" s="169">
        <f>ROUND(E101*J101,2)</f>
        <v>0</v>
      </c>
      <c r="L101" s="169">
        <v>21</v>
      </c>
      <c r="M101" s="169">
        <f>G101*(1+L101/100)</f>
        <v>0</v>
      </c>
      <c r="N101" s="161">
        <v>0</v>
      </c>
      <c r="O101" s="161">
        <f>ROUND(E101*N101,5)</f>
        <v>0</v>
      </c>
      <c r="P101" s="161">
        <v>0</v>
      </c>
      <c r="Q101" s="161">
        <f>ROUND(E101*P101,5)</f>
        <v>0</v>
      </c>
      <c r="R101" s="161"/>
      <c r="S101" s="161"/>
      <c r="T101" s="162">
        <v>7.0000000000000001E-3</v>
      </c>
      <c r="U101" s="161">
        <f>ROUND(E101*T101,2)</f>
        <v>1.86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121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52">
        <v>77</v>
      </c>
      <c r="B102" s="158" t="s">
        <v>278</v>
      </c>
      <c r="C102" s="191" t="s">
        <v>279</v>
      </c>
      <c r="D102" s="160" t="s">
        <v>120</v>
      </c>
      <c r="E102" s="166">
        <v>86.281999999999996</v>
      </c>
      <c r="F102" s="168">
        <f>H102+J102</f>
        <v>0</v>
      </c>
      <c r="G102" s="169">
        <f>ROUND(E102*F102,2)</f>
        <v>0</v>
      </c>
      <c r="H102" s="169"/>
      <c r="I102" s="169">
        <f>ROUND(E102*H102,2)</f>
        <v>0</v>
      </c>
      <c r="J102" s="169"/>
      <c r="K102" s="169">
        <f>ROUND(E102*J102,2)</f>
        <v>0</v>
      </c>
      <c r="L102" s="169">
        <v>21</v>
      </c>
      <c r="M102" s="169">
        <f>G102*(1+L102/100)</f>
        <v>0</v>
      </c>
      <c r="N102" s="161">
        <v>3.5E-4</v>
      </c>
      <c r="O102" s="161">
        <f>ROUND(E102*N102,5)</f>
        <v>3.0200000000000001E-2</v>
      </c>
      <c r="P102" s="161">
        <v>0</v>
      </c>
      <c r="Q102" s="161">
        <f>ROUND(E102*P102,5)</f>
        <v>0</v>
      </c>
      <c r="R102" s="161"/>
      <c r="S102" s="161"/>
      <c r="T102" s="162">
        <v>1.35E-2</v>
      </c>
      <c r="U102" s="161">
        <f>ROUND(E102*T102,2)</f>
        <v>1.1599999999999999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121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53" t="s">
        <v>116</v>
      </c>
      <c r="B103" s="159" t="s">
        <v>89</v>
      </c>
      <c r="C103" s="192" t="s">
        <v>26</v>
      </c>
      <c r="D103" s="163"/>
      <c r="E103" s="167"/>
      <c r="F103" s="170"/>
      <c r="G103" s="170">
        <f>SUMIF(AE104:AE109,"&lt;&gt;NOR",G104:G109)</f>
        <v>0</v>
      </c>
      <c r="H103" s="170"/>
      <c r="I103" s="170">
        <f>SUM(I104:I109)</f>
        <v>0</v>
      </c>
      <c r="J103" s="170"/>
      <c r="K103" s="170">
        <f>SUM(K104:K109)</f>
        <v>0</v>
      </c>
      <c r="L103" s="170"/>
      <c r="M103" s="170">
        <f>SUM(M104:M109)</f>
        <v>0</v>
      </c>
      <c r="N103" s="164"/>
      <c r="O103" s="164">
        <f>SUM(O104:O109)</f>
        <v>0</v>
      </c>
      <c r="P103" s="164"/>
      <c r="Q103" s="164">
        <f>SUM(Q104:Q109)</f>
        <v>0</v>
      </c>
      <c r="R103" s="164"/>
      <c r="S103" s="164"/>
      <c r="T103" s="165"/>
      <c r="U103" s="164">
        <f>SUM(U104:U109)</f>
        <v>0</v>
      </c>
      <c r="AE103" t="s">
        <v>117</v>
      </c>
    </row>
    <row r="104" spans="1:60" outlineLevel="1" x14ac:dyDescent="0.2">
      <c r="A104" s="152">
        <v>78</v>
      </c>
      <c r="B104" s="158" t="s">
        <v>280</v>
      </c>
      <c r="C104" s="191" t="s">
        <v>281</v>
      </c>
      <c r="D104" s="160" t="s">
        <v>282</v>
      </c>
      <c r="E104" s="166">
        <v>1</v>
      </c>
      <c r="F104" s="168">
        <f t="shared" ref="F104:F109" si="48">H104+J104</f>
        <v>0</v>
      </c>
      <c r="G104" s="169">
        <f t="shared" ref="G104:G109" si="49">ROUND(E104*F104,2)</f>
        <v>0</v>
      </c>
      <c r="H104" s="169"/>
      <c r="I104" s="169">
        <f t="shared" ref="I104:I109" si="50">ROUND(E104*H104,2)</f>
        <v>0</v>
      </c>
      <c r="J104" s="169"/>
      <c r="K104" s="169">
        <f t="shared" ref="K104:K109" si="51">ROUND(E104*J104,2)</f>
        <v>0</v>
      </c>
      <c r="L104" s="169">
        <v>21</v>
      </c>
      <c r="M104" s="169">
        <f t="shared" ref="M104:M109" si="52">G104*(1+L104/100)</f>
        <v>0</v>
      </c>
      <c r="N104" s="161">
        <v>0</v>
      </c>
      <c r="O104" s="161">
        <f t="shared" ref="O104:O109" si="53">ROUND(E104*N104,5)</f>
        <v>0</v>
      </c>
      <c r="P104" s="161">
        <v>0</v>
      </c>
      <c r="Q104" s="161">
        <f t="shared" ref="Q104:Q109" si="54">ROUND(E104*P104,5)</f>
        <v>0</v>
      </c>
      <c r="R104" s="161"/>
      <c r="S104" s="161"/>
      <c r="T104" s="162">
        <v>0</v>
      </c>
      <c r="U104" s="161">
        <f t="shared" ref="U104:U109" si="55">ROUND(E104*T104,2)</f>
        <v>0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283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>
        <v>79</v>
      </c>
      <c r="B105" s="158" t="s">
        <v>284</v>
      </c>
      <c r="C105" s="191" t="s">
        <v>285</v>
      </c>
      <c r="D105" s="160" t="s">
        <v>282</v>
      </c>
      <c r="E105" s="166">
        <v>1</v>
      </c>
      <c r="F105" s="168">
        <f t="shared" si="48"/>
        <v>0</v>
      </c>
      <c r="G105" s="169">
        <f t="shared" si="49"/>
        <v>0</v>
      </c>
      <c r="H105" s="169"/>
      <c r="I105" s="169">
        <f t="shared" si="50"/>
        <v>0</v>
      </c>
      <c r="J105" s="169"/>
      <c r="K105" s="169">
        <f t="shared" si="51"/>
        <v>0</v>
      </c>
      <c r="L105" s="169">
        <v>21</v>
      </c>
      <c r="M105" s="169">
        <f t="shared" si="52"/>
        <v>0</v>
      </c>
      <c r="N105" s="161">
        <v>0</v>
      </c>
      <c r="O105" s="161">
        <f t="shared" si="53"/>
        <v>0</v>
      </c>
      <c r="P105" s="161">
        <v>0</v>
      </c>
      <c r="Q105" s="161">
        <f t="shared" si="54"/>
        <v>0</v>
      </c>
      <c r="R105" s="161"/>
      <c r="S105" s="161"/>
      <c r="T105" s="162">
        <v>0</v>
      </c>
      <c r="U105" s="161">
        <f t="shared" si="55"/>
        <v>0</v>
      </c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283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>
        <v>80</v>
      </c>
      <c r="B106" s="158" t="s">
        <v>286</v>
      </c>
      <c r="C106" s="191" t="s">
        <v>287</v>
      </c>
      <c r="D106" s="160" t="s">
        <v>282</v>
      </c>
      <c r="E106" s="166">
        <v>1</v>
      </c>
      <c r="F106" s="168">
        <f t="shared" si="48"/>
        <v>0</v>
      </c>
      <c r="G106" s="169">
        <f t="shared" si="49"/>
        <v>0</v>
      </c>
      <c r="H106" s="169"/>
      <c r="I106" s="169">
        <f t="shared" si="50"/>
        <v>0</v>
      </c>
      <c r="J106" s="169"/>
      <c r="K106" s="169">
        <f t="shared" si="51"/>
        <v>0</v>
      </c>
      <c r="L106" s="169">
        <v>21</v>
      </c>
      <c r="M106" s="169">
        <f t="shared" si="52"/>
        <v>0</v>
      </c>
      <c r="N106" s="161">
        <v>0</v>
      </c>
      <c r="O106" s="161">
        <f t="shared" si="53"/>
        <v>0</v>
      </c>
      <c r="P106" s="161">
        <v>0</v>
      </c>
      <c r="Q106" s="161">
        <f t="shared" si="54"/>
        <v>0</v>
      </c>
      <c r="R106" s="161"/>
      <c r="S106" s="161"/>
      <c r="T106" s="162">
        <v>0</v>
      </c>
      <c r="U106" s="161">
        <f t="shared" si="55"/>
        <v>0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283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>
        <v>81</v>
      </c>
      <c r="B107" s="158" t="s">
        <v>288</v>
      </c>
      <c r="C107" s="191" t="s">
        <v>289</v>
      </c>
      <c r="D107" s="160" t="s">
        <v>282</v>
      </c>
      <c r="E107" s="166">
        <v>1</v>
      </c>
      <c r="F107" s="168">
        <f t="shared" si="48"/>
        <v>0</v>
      </c>
      <c r="G107" s="169">
        <f t="shared" si="49"/>
        <v>0</v>
      </c>
      <c r="H107" s="169"/>
      <c r="I107" s="169">
        <f t="shared" si="50"/>
        <v>0</v>
      </c>
      <c r="J107" s="169"/>
      <c r="K107" s="169">
        <f t="shared" si="51"/>
        <v>0</v>
      </c>
      <c r="L107" s="169">
        <v>21</v>
      </c>
      <c r="M107" s="169">
        <f t="shared" si="52"/>
        <v>0</v>
      </c>
      <c r="N107" s="161">
        <v>0</v>
      </c>
      <c r="O107" s="161">
        <f t="shared" si="53"/>
        <v>0</v>
      </c>
      <c r="P107" s="161">
        <v>0</v>
      </c>
      <c r="Q107" s="161">
        <f t="shared" si="54"/>
        <v>0</v>
      </c>
      <c r="R107" s="161"/>
      <c r="S107" s="161"/>
      <c r="T107" s="162">
        <v>0</v>
      </c>
      <c r="U107" s="161">
        <f t="shared" si="55"/>
        <v>0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283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82</v>
      </c>
      <c r="B108" s="158" t="s">
        <v>290</v>
      </c>
      <c r="C108" s="191" t="s">
        <v>291</v>
      </c>
      <c r="D108" s="160" t="s">
        <v>282</v>
      </c>
      <c r="E108" s="166">
        <v>1</v>
      </c>
      <c r="F108" s="168">
        <f t="shared" si="48"/>
        <v>0</v>
      </c>
      <c r="G108" s="169">
        <f t="shared" si="49"/>
        <v>0</v>
      </c>
      <c r="H108" s="169"/>
      <c r="I108" s="169">
        <f t="shared" si="50"/>
        <v>0</v>
      </c>
      <c r="J108" s="169"/>
      <c r="K108" s="169">
        <f t="shared" si="51"/>
        <v>0</v>
      </c>
      <c r="L108" s="169">
        <v>21</v>
      </c>
      <c r="M108" s="169">
        <f t="shared" si="52"/>
        <v>0</v>
      </c>
      <c r="N108" s="161">
        <v>0</v>
      </c>
      <c r="O108" s="161">
        <f t="shared" si="53"/>
        <v>0</v>
      </c>
      <c r="P108" s="161">
        <v>0</v>
      </c>
      <c r="Q108" s="161">
        <f t="shared" si="54"/>
        <v>0</v>
      </c>
      <c r="R108" s="161"/>
      <c r="S108" s="161"/>
      <c r="T108" s="162">
        <v>0</v>
      </c>
      <c r="U108" s="161">
        <f t="shared" si="55"/>
        <v>0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283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9">
        <v>83</v>
      </c>
      <c r="B109" s="180" t="s">
        <v>292</v>
      </c>
      <c r="C109" s="193" t="s">
        <v>293</v>
      </c>
      <c r="D109" s="181" t="s">
        <v>282</v>
      </c>
      <c r="E109" s="182">
        <v>1</v>
      </c>
      <c r="F109" s="183">
        <f t="shared" si="48"/>
        <v>0</v>
      </c>
      <c r="G109" s="184">
        <f t="shared" si="49"/>
        <v>0</v>
      </c>
      <c r="H109" s="184"/>
      <c r="I109" s="184">
        <f t="shared" si="50"/>
        <v>0</v>
      </c>
      <c r="J109" s="184"/>
      <c r="K109" s="184">
        <f t="shared" si="51"/>
        <v>0</v>
      </c>
      <c r="L109" s="184">
        <v>21</v>
      </c>
      <c r="M109" s="184">
        <f t="shared" si="52"/>
        <v>0</v>
      </c>
      <c r="N109" s="185">
        <v>0</v>
      </c>
      <c r="O109" s="185">
        <f t="shared" si="53"/>
        <v>0</v>
      </c>
      <c r="P109" s="185">
        <v>0</v>
      </c>
      <c r="Q109" s="185">
        <f t="shared" si="54"/>
        <v>0</v>
      </c>
      <c r="R109" s="185"/>
      <c r="S109" s="185"/>
      <c r="T109" s="186">
        <v>0</v>
      </c>
      <c r="U109" s="185">
        <f t="shared" si="55"/>
        <v>0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283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6"/>
      <c r="B110" s="7" t="s">
        <v>294</v>
      </c>
      <c r="C110" s="194" t="s">
        <v>294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AC110">
        <v>15</v>
      </c>
      <c r="AD110">
        <v>21</v>
      </c>
    </row>
    <row r="111" spans="1:60" x14ac:dyDescent="0.2">
      <c r="A111" s="187"/>
      <c r="B111" s="188" t="s">
        <v>28</v>
      </c>
      <c r="C111" s="195" t="s">
        <v>294</v>
      </c>
      <c r="D111" s="189"/>
      <c r="E111" s="189"/>
      <c r="F111" s="189"/>
      <c r="G111" s="190">
        <f>G8+G15+G22+G24+G27+G29+G31+G37+G51+G53+G63+G66+G69+G74+G84+G87+G95+G97+G103</f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AC111">
        <f>SUMIF(L7:L109,AC110,G7:G109)</f>
        <v>0</v>
      </c>
      <c r="AD111">
        <f>SUMIF(L7:L109,AD110,G7:G109)</f>
        <v>0</v>
      </c>
      <c r="AE111" t="s">
        <v>295</v>
      </c>
    </row>
    <row r="112" spans="1:60" x14ac:dyDescent="0.2">
      <c r="A112" s="6"/>
      <c r="B112" s="7" t="s">
        <v>294</v>
      </c>
      <c r="C112" s="194" t="s">
        <v>294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6"/>
      <c r="B113" s="7" t="s">
        <v>294</v>
      </c>
      <c r="C113" s="194" t="s">
        <v>294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57" t="s">
        <v>296</v>
      </c>
      <c r="B114" s="257"/>
      <c r="C114" s="258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259"/>
      <c r="B115" s="260"/>
      <c r="C115" s="261"/>
      <c r="D115" s="260"/>
      <c r="E115" s="260"/>
      <c r="F115" s="260"/>
      <c r="G115" s="262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AE115" t="s">
        <v>297</v>
      </c>
    </row>
    <row r="116" spans="1:31" x14ac:dyDescent="0.2">
      <c r="A116" s="263"/>
      <c r="B116" s="264"/>
      <c r="C116" s="265"/>
      <c r="D116" s="264"/>
      <c r="E116" s="264"/>
      <c r="F116" s="264"/>
      <c r="G116" s="26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A117" s="263"/>
      <c r="B117" s="264"/>
      <c r="C117" s="265"/>
      <c r="D117" s="264"/>
      <c r="E117" s="264"/>
      <c r="F117" s="264"/>
      <c r="G117" s="26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63"/>
      <c r="B118" s="264"/>
      <c r="C118" s="265"/>
      <c r="D118" s="264"/>
      <c r="E118" s="264"/>
      <c r="F118" s="264"/>
      <c r="G118" s="26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 x14ac:dyDescent="0.2">
      <c r="A119" s="267"/>
      <c r="B119" s="268"/>
      <c r="C119" s="269"/>
      <c r="D119" s="268"/>
      <c r="E119" s="268"/>
      <c r="F119" s="268"/>
      <c r="G119" s="27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6"/>
      <c r="B120" s="7" t="s">
        <v>294</v>
      </c>
      <c r="C120" s="194" t="s">
        <v>294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C121" s="196"/>
      <c r="AE121" t="s">
        <v>298</v>
      </c>
    </row>
  </sheetData>
  <mergeCells count="6">
    <mergeCell ref="A115:G119"/>
    <mergeCell ref="A1:G1"/>
    <mergeCell ref="C2:G2"/>
    <mergeCell ref="C3:G3"/>
    <mergeCell ref="C4:G4"/>
    <mergeCell ref="A114:C114"/>
  </mergeCells>
  <pageMargins left="0.39370078740157499" right="0.19685039370078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Pavlína Tůmová</cp:lastModifiedBy>
  <cp:lastPrinted>2014-02-28T09:52:57Z</cp:lastPrinted>
  <dcterms:created xsi:type="dcterms:W3CDTF">2009-04-08T07:15:50Z</dcterms:created>
  <dcterms:modified xsi:type="dcterms:W3CDTF">2024-05-22T13:53:47Z</dcterms:modified>
</cp:coreProperties>
</file>