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ZPŘ a Nadlimit\Demolice Táb ka 2,10,11\"/>
    </mc:Choice>
  </mc:AlternateContent>
  <xr:revisionPtr revIDLastSave="0" documentId="8_{D7E83355-2C53-4716-8CC1-246F6C5DD00B}" xr6:coauthVersionLast="36" xr6:coauthVersionMax="36" xr10:uidLastSave="{00000000-0000-0000-0000-000000000000}"/>
  <bookViews>
    <workbookView xWindow="0" yWindow="0" windowWidth="28800" windowHeight="11760" activeTab="1" xr2:uid="{00000000-000D-0000-FFFF-FFFF00000000}"/>
  </bookViews>
  <sheets>
    <sheet name="Demolice TK 2024 rekap" sheetId="3" r:id="rId1"/>
    <sheet name="Demolice TK 2024" sheetId="4" r:id="rId2"/>
  </sheets>
  <calcPr calcId="191029"/>
</workbook>
</file>

<file path=xl/calcChain.xml><?xml version="1.0" encoding="utf-8"?>
<calcChain xmlns="http://schemas.openxmlformats.org/spreadsheetml/2006/main">
  <c r="H110" i="4" l="1"/>
  <c r="L110" i="4"/>
  <c r="AS94" i="3" l="1"/>
  <c r="AM90" i="3"/>
  <c r="L90" i="3"/>
  <c r="AM89" i="3"/>
  <c r="L89" i="3"/>
  <c r="AM87" i="3"/>
  <c r="L87" i="3"/>
  <c r="L85" i="3"/>
  <c r="L84" i="3"/>
  <c r="P109" i="4"/>
  <c r="N109" i="4"/>
  <c r="L109" i="4"/>
  <c r="H109" i="4"/>
  <c r="P108" i="4"/>
  <c r="N108" i="4"/>
  <c r="L108" i="4"/>
  <c r="H108" i="4"/>
  <c r="P107" i="4"/>
  <c r="N107" i="4"/>
  <c r="L107" i="4"/>
  <c r="H107" i="4"/>
  <c r="P106" i="4"/>
  <c r="N106" i="4"/>
  <c r="L106" i="4"/>
  <c r="H106" i="4"/>
  <c r="P105" i="4"/>
  <c r="N105" i="4"/>
  <c r="L105" i="4"/>
  <c r="H105" i="4"/>
  <c r="P103" i="4"/>
  <c r="N103" i="4"/>
  <c r="L103" i="4"/>
  <c r="H103" i="4"/>
  <c r="P102" i="4"/>
  <c r="N102" i="4"/>
  <c r="L102" i="4"/>
  <c r="H102" i="4"/>
  <c r="P101" i="4"/>
  <c r="N101" i="4"/>
  <c r="L101" i="4"/>
  <c r="H101" i="4"/>
  <c r="H95" i="4"/>
  <c r="D94" i="4"/>
  <c r="D92" i="4"/>
  <c r="C90" i="4"/>
  <c r="D72" i="4"/>
  <c r="D70" i="4"/>
  <c r="C68" i="4"/>
  <c r="H35" i="4"/>
  <c r="H34" i="4"/>
  <c r="H33" i="4"/>
  <c r="H94" i="4"/>
  <c r="H104" i="4" l="1"/>
  <c r="H100" i="4"/>
  <c r="L104" i="4"/>
  <c r="N104" i="4"/>
  <c r="P104" i="4"/>
  <c r="L100" i="4"/>
  <c r="P100" i="4"/>
  <c r="N100" i="4"/>
  <c r="H99" i="4" l="1"/>
  <c r="H98" i="4" s="1"/>
  <c r="H80" i="4"/>
  <c r="H79" i="4"/>
  <c r="L99" i="4"/>
  <c r="L98" i="4" s="1"/>
  <c r="N99" i="4"/>
  <c r="N98" i="4" s="1"/>
  <c r="P99" i="4"/>
  <c r="P98" i="4" s="1"/>
  <c r="H78" i="4" l="1"/>
  <c r="H28" i="4"/>
  <c r="H77" i="4"/>
  <c r="D31" i="4" l="1"/>
  <c r="H31" i="4" s="1"/>
  <c r="H37" i="4" s="1"/>
  <c r="W29" i="3"/>
  <c r="AK29" i="3" s="1"/>
  <c r="AK35" i="3"/>
  <c r="AG95" i="3"/>
  <c r="AN95" i="3" s="1"/>
  <c r="AN94" i="3" s="1"/>
  <c r="AX95" i="3"/>
  <c r="AY95" i="3" l="1"/>
  <c r="BB95" i="3"/>
  <c r="BB94" i="3" s="1"/>
  <c r="BC95" i="3"/>
  <c r="BC94" i="3" s="1"/>
  <c r="BA95" i="3" l="1"/>
  <c r="BA94" i="3" s="1"/>
  <c r="AW95" i="3"/>
  <c r="AX94" i="3"/>
  <c r="AY94" i="3"/>
  <c r="BD95" i="3"/>
  <c r="BD94" i="3" s="1"/>
  <c r="AZ95" i="3" l="1"/>
  <c r="AZ94" i="3" s="1"/>
  <c r="AT95" i="3"/>
  <c r="AV95" i="3"/>
  <c r="AW94" i="3"/>
  <c r="AU95" i="3"/>
  <c r="AU94" i="3" s="1"/>
  <c r="AV94" i="3" l="1"/>
  <c r="AT94" i="3" l="1"/>
  <c r="AG94" i="3" l="1"/>
  <c r="AK26" i="3" s="1"/>
</calcChain>
</file>

<file path=xl/sharedStrings.xml><?xml version="1.0" encoding="utf-8"?>
<sst xmlns="http://schemas.openxmlformats.org/spreadsheetml/2006/main" count="304" uniqueCount="140">
  <si>
    <t>Export Komplet</t>
  </si>
  <si>
    <t/>
  </si>
  <si>
    <t>2.0</t>
  </si>
  <si>
    <t>ZAMOK</t>
  </si>
  <si>
    <t>False</t>
  </si>
  <si>
    <t>{e5748406-9cde-42fb-b49c-f55ef6f145c2}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</si>
  <si>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</si>
  <si>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</si>
  <si>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</si>
  <si>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</si>
  <si>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</si>
  <si>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</si>
  <si>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</si>
  <si>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</si>
  <si>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2023_M_02_1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</si>
  <si>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</si>
  <si>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</si>
  <si>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objektů 2,10 a 11 Táborská kasárna Benešov</t>
  </si>
  <si>
    <t>KSO:</t>
  </si>
  <si>
    <t>CC-CZ:</t>
  </si>
  <si>
    <t>Místo:</t>
  </si>
  <si>
    <t>Benešov</t>
  </si>
  <si>
    <t>Datum:</t>
  </si>
  <si>
    <t>Zadavatel:</t>
  </si>
  <si>
    <t>IČ:</t>
  </si>
  <si>
    <t xml:space="preserve">Město Benešov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</si>
  <si>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</si>
  <si>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</si>
  <si>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</si>
  <si>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</si>
  <si>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</si>
  <si>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</si>
  <si>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</si>
  <si>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</si>
  <si>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</si>
  <si>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</si>
  <si>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</si>
  <si>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</si>
  <si>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</si>
  <si>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</si>
  <si>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</si>
  <si>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</si>
  <si>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</si>
  <si>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</si>
  <si>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</si>
  <si>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</si>
  <si>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</si>
  <si>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</si>
  <si>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</si>
  <si>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</si>
  <si>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</si>
  <si>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</si>
  <si>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</si>
  <si>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</si>
  <si>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</si>
  <si>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</si>
  <si>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</si>
  <si>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</si>
  <si>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</si>
  <si>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</si>
  <si>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</si>
  <si>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</si>
  <si>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</si>
  <si>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</si>
  <si>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</si>
  <si>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</si>
  <si>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</si>
  <si>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</si>
  <si>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</si>
  <si>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</si>
  <si>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</si>
  <si>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</si>
  <si>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</si>
  <si>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</si>
  <si>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</si>
  <si>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</si>
  <si>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</si>
  <si>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</si>
  <si>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</si>
  <si>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</si>
  <si>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</si>
  <si>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</si>
  <si>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</si>
  <si>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</si>
  <si>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</si>
  <si>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</si>
  <si>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</si>
  <si>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</si>
  <si>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</si>
  <si>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</si>
  <si>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</si>
  <si>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</si>
  <si>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</si>
  <si>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</si>
  <si>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</si>
  <si>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</si>
  <si>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</si>
  <si>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</si>
  <si>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</si>
  <si>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</si>
  <si>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</si>
  <si>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</si>
  <si>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</si>
  <si>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</si>
  <si>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9</t>
  </si>
  <si>
    <t>Ostatní konstrukce a práce, bourání</t>
  </si>
  <si>
    <t>K</t>
  </si>
  <si>
    <t>4</t>
  </si>
  <si>
    <t>997</t>
  </si>
  <si>
    <t>Přesun sutě</t>
  </si>
  <si>
    <t>997006002</t>
  </si>
  <si>
    <t>Hrubé třídění stavebního odpadu</t>
  </si>
  <si>
    <t>t</t>
  </si>
  <si>
    <t>997006006</t>
  </si>
  <si>
    <t>Drcení stavebního odpadu ze zdiva z betonu prostého s dopravou do 100 m a naložením</t>
  </si>
  <si>
    <t>997006007</t>
  </si>
  <si>
    <t>Drcení stavebního odpadu ze zdiva z betonu železového s dopravou do 100 m a naložením</t>
  </si>
  <si>
    <t>997006512</t>
  </si>
  <si>
    <t>Vodorovné doprava suti s naložením a složením na skládku přes 100 m do 1 km</t>
  </si>
  <si>
    <t>997006551</t>
  </si>
  <si>
    <t>Hrubé urovnání suti na skládce bez zhutnění</t>
  </si>
  <si>
    <t>98215A DEMOLICE HAL ŽELEZOBETONOVÝCH S PODÍLEM KONSTR DO 10% - BEZ DOPRAVY M3OP 311,00 Kč</t>
  </si>
  <si>
    <t>str.3500</t>
  </si>
  <si>
    <t>982141 DEMOLICE HAL BETON S PODÍLEM KONSTR DO 10%, ODVOZ DO 1KM M3OP 142,00 Kč</t>
  </si>
  <si>
    <t>98214A DEMOLICE HAL BETONOVÝCH S PODÍLEM KONSTR DO 10% - BEZ DOPRAVY M3OP 136,00 Kč</t>
  </si>
  <si>
    <t>982151 DEMOLICE HAL ŽELBET S PODÍLEM KONSTR DO 10%, ODVOZ DO 1KM M3OP 322,00 Kč</t>
  </si>
  <si>
    <t xml:space="preserve">DEMOLICE HAL ŽELBET S PODÍLEM KONSTR DO 10%, ODVOZ DO 1KM </t>
  </si>
  <si>
    <t>M3OP</t>
  </si>
  <si>
    <t>R</t>
  </si>
  <si>
    <t>Komunální odpad - vyklizení budovy, naložení, odvoz, skládka, poplatek (odhad - bude účtováno dle skutečnosti)</t>
  </si>
  <si>
    <t>982151</t>
  </si>
  <si>
    <t>982231 DEMOLICE HAL CIHEL S PODÍLEM KONSTR DO 20%, ODVOZ DO 1KM M3OP 166,00 Kč</t>
  </si>
  <si>
    <t>982211 DEMOL HAL Z BET DÍLCŮ S PODÍLEM KONSTR DO 20%, ODVOZ DO 1KM M3OP 854,00 Kč</t>
  </si>
  <si>
    <t>DEMOL HAL Z BET DÍLCŮ S PODÍLEM KONSTR DO 20%, ODVOZ DO 1KM</t>
  </si>
  <si>
    <t>982211</t>
  </si>
  <si>
    <t xml:space="preserve">DEMOLICE HAL CIHEL S PODÍLEM KONSTR DO 20%, ODVOZ DO 1KM </t>
  </si>
  <si>
    <t>982231</t>
  </si>
  <si>
    <t xml:space="preserve">Uchazeč: </t>
  </si>
  <si>
    <t>vyplň údaj</t>
  </si>
  <si>
    <t>Město Benešov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</si>
</sst>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0" fillId="0" borderId="0" xfId="0"/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167" fontId="19" fillId="0" borderId="0" xfId="0" applyNumberFormat="1" applyFont="1" applyBorder="1" applyAlignment="1" applyProtection="1">
      <alignment vertical="center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27" xfId="0" applyBorder="1"/>
    <xf numFmtId="0" fontId="0" fillId="0" borderId="2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5" fontId="2" fillId="0" borderId="27" xfId="0" applyNumberFormat="1" applyFont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0" fillId="0" borderId="2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21" fillId="0" borderId="27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4" fontId="4" fillId="4" borderId="29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0" fillId="0" borderId="26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</xf>
    <xf numFmtId="0" fontId="19" fillId="4" borderId="26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7" xfId="0" applyFont="1" applyFill="1" applyBorder="1" applyAlignment="1" applyProtection="1">
      <alignment horizontal="right" vertical="center"/>
    </xf>
    <xf numFmtId="0" fontId="27" fillId="0" borderId="26" xfId="0" applyFont="1" applyBorder="1" applyAlignment="1" applyProtection="1">
      <alignment horizontal="left" vertical="center"/>
    </xf>
    <xf numFmtId="4" fontId="21" fillId="0" borderId="27" xfId="0" applyNumberFormat="1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4" fontId="6" fillId="0" borderId="35" xfId="0" applyNumberFormat="1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4" fontId="7" fillId="0" borderId="35" xfId="0" applyNumberFormat="1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19" fillId="4" borderId="40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left" vertical="center"/>
    </xf>
    <xf numFmtId="4" fontId="21" fillId="0" borderId="27" xfId="0" applyNumberFormat="1" applyFont="1" applyBorder="1" applyAlignment="1" applyProtection="1"/>
    <xf numFmtId="0" fontId="8" fillId="0" borderId="26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protection locked="0"/>
    </xf>
    <xf numFmtId="4" fontId="6" fillId="0" borderId="27" xfId="0" applyNumberFormat="1" applyFont="1" applyBorder="1" applyAlignment="1" applyProtection="1"/>
    <xf numFmtId="0" fontId="7" fillId="0" borderId="0" xfId="0" applyFont="1" applyBorder="1" applyAlignment="1" applyProtection="1">
      <alignment horizontal="left"/>
    </xf>
    <xf numFmtId="4" fontId="7" fillId="0" borderId="27" xfId="0" applyNumberFormat="1" applyFont="1" applyBorder="1" applyAlignment="1" applyProtection="1"/>
    <xf numFmtId="0" fontId="19" fillId="0" borderId="42" xfId="0" applyFont="1" applyBorder="1" applyAlignment="1" applyProtection="1">
      <alignment horizontal="center" vertical="center"/>
    </xf>
    <xf numFmtId="4" fontId="19" fillId="0" borderId="43" xfId="0" applyNumberFormat="1" applyFont="1" applyBorder="1" applyAlignment="1" applyProtection="1">
      <alignment vertical="center"/>
    </xf>
    <xf numFmtId="0" fontId="19" fillId="0" borderId="26" xfId="0" applyFont="1" applyBorder="1" applyAlignment="1" applyProtection="1">
      <alignment horizontal="center" vertical="center"/>
    </xf>
    <xf numFmtId="4" fontId="19" fillId="0" borderId="27" xfId="0" applyNumberFormat="1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97"/>
  <sheetViews>
    <sheetView topLeftCell="A73" workbookViewId="0">
      <selection activeCell="AG95" sqref="AG95:AM95"/>
    </sheetView>
  </sheetViews>
  <sheetFormatPr defaultRowHeight="11.25" x14ac:dyDescent="0.2"/>
  <cols>
    <col min="1" max="1" width="8.33203125" style="123" customWidth="1"/>
    <col min="2" max="2" width="1.6640625" style="123" customWidth="1"/>
    <col min="3" max="3" width="4.1640625" style="123" customWidth="1"/>
    <col min="4" max="33" width="2.6640625" style="123" customWidth="1"/>
    <col min="34" max="34" width="3.33203125" style="123" customWidth="1"/>
    <col min="35" max="35" width="31.6640625" style="123" customWidth="1"/>
    <col min="36" max="37" width="2.5" style="123" customWidth="1"/>
    <col min="38" max="38" width="8.33203125" style="123" customWidth="1"/>
    <col min="39" max="39" width="3.33203125" style="123" customWidth="1"/>
    <col min="40" max="40" width="13.33203125" style="123" customWidth="1"/>
    <col min="41" max="41" width="7.5" style="123" customWidth="1"/>
    <col min="42" max="42" width="4.1640625" style="123" customWidth="1"/>
    <col min="43" max="43" width="15.6640625" style="123" hidden="1" customWidth="1"/>
    <col min="44" max="44" width="13.6640625" style="123" customWidth="1"/>
    <col min="45" max="47" width="25.83203125" style="123" hidden="1" customWidth="1"/>
    <col min="48" max="49" width="21.6640625" style="123" hidden="1" customWidth="1"/>
    <col min="50" max="51" width="25" style="123" hidden="1" customWidth="1"/>
    <col min="52" max="52" width="21.6640625" style="123" hidden="1" customWidth="1"/>
    <col min="53" max="53" width="19.1640625" style="123" hidden="1" customWidth="1"/>
    <col min="54" max="54" width="25" style="123" hidden="1" customWidth="1"/>
    <col min="55" max="55" width="21.6640625" style="123" hidden="1" customWidth="1"/>
    <col min="56" max="56" width="19.1640625" style="123" hidden="1" customWidth="1"/>
    <col min="57" max="57" width="66.5" style="123" customWidth="1"/>
    <col min="58" max="16384" width="9.33203125" style="123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7"/>
      <c r="C4" s="130"/>
      <c r="D4" s="18" t="s">
        <v>9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6"/>
      <c r="AS4" s="19" t="s">
        <v>10</v>
      </c>
      <c r="BE4" s="20" t="s">
        <v>11</v>
      </c>
      <c r="BS4" s="13" t="s">
        <v>12</v>
      </c>
    </row>
    <row r="5" spans="1:74" ht="12" customHeight="1" x14ac:dyDescent="0.2">
      <c r="B5" s="17"/>
      <c r="C5" s="130"/>
      <c r="D5" s="21" t="s">
        <v>13</v>
      </c>
      <c r="E5" s="130"/>
      <c r="F5" s="130"/>
      <c r="G5" s="130"/>
      <c r="H5" s="130"/>
      <c r="I5" s="130"/>
      <c r="J5" s="130"/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130"/>
      <c r="AL5" s="130"/>
      <c r="AM5" s="130"/>
      <c r="AN5" s="130"/>
      <c r="AO5" s="130"/>
      <c r="AP5" s="130"/>
      <c r="AQ5" s="130"/>
      <c r="AR5" s="16"/>
      <c r="BE5" s="225" t="s">
        <v>15</v>
      </c>
      <c r="BS5" s="13" t="s">
        <v>6</v>
      </c>
    </row>
    <row r="6" spans="1:74" ht="36.950000000000003" customHeight="1" x14ac:dyDescent="0.2">
      <c r="B6" s="17"/>
      <c r="C6" s="130"/>
      <c r="D6" s="22" t="s">
        <v>16</v>
      </c>
      <c r="E6" s="130"/>
      <c r="F6" s="130"/>
      <c r="G6" s="130"/>
      <c r="H6" s="130"/>
      <c r="I6" s="130"/>
      <c r="J6" s="130"/>
      <c r="K6" s="228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130"/>
      <c r="AL6" s="130"/>
      <c r="AM6" s="130"/>
      <c r="AN6" s="130"/>
      <c r="AO6" s="130"/>
      <c r="AP6" s="130"/>
      <c r="AQ6" s="130"/>
      <c r="AR6" s="16"/>
      <c r="BE6" s="226"/>
      <c r="BS6" s="13" t="s">
        <v>6</v>
      </c>
    </row>
    <row r="7" spans="1:74" ht="12" customHeight="1" x14ac:dyDescent="0.2">
      <c r="B7" s="17"/>
      <c r="C7" s="130"/>
      <c r="D7" s="23" t="s">
        <v>18</v>
      </c>
      <c r="E7" s="130"/>
      <c r="F7" s="130"/>
      <c r="G7" s="130"/>
      <c r="H7" s="130"/>
      <c r="I7" s="130"/>
      <c r="J7" s="130"/>
      <c r="K7" s="129" t="s">
        <v>1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23" t="s">
        <v>19</v>
      </c>
      <c r="AL7" s="130"/>
      <c r="AM7" s="130"/>
      <c r="AN7" s="129" t="s">
        <v>1</v>
      </c>
      <c r="AO7" s="130"/>
      <c r="AP7" s="130"/>
      <c r="AQ7" s="130"/>
      <c r="AR7" s="16"/>
      <c r="BE7" s="226"/>
      <c r="BS7" s="13" t="s">
        <v>6</v>
      </c>
    </row>
    <row r="8" spans="1:74" ht="12" customHeight="1" x14ac:dyDescent="0.2">
      <c r="B8" s="17"/>
      <c r="C8" s="130"/>
      <c r="D8" s="23" t="s">
        <v>20</v>
      </c>
      <c r="E8" s="130"/>
      <c r="F8" s="130"/>
      <c r="G8" s="130"/>
      <c r="H8" s="130"/>
      <c r="I8" s="130"/>
      <c r="J8" s="130"/>
      <c r="K8" s="129" t="s">
        <v>21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23" t="s">
        <v>22</v>
      </c>
      <c r="AL8" s="130"/>
      <c r="AM8" s="130"/>
      <c r="AN8" s="135">
        <v>45448</v>
      </c>
      <c r="AO8" s="130"/>
      <c r="AP8" s="130"/>
      <c r="AQ8" s="130"/>
      <c r="AR8" s="16"/>
      <c r="BE8" s="226"/>
      <c r="BS8" s="13" t="s">
        <v>6</v>
      </c>
    </row>
    <row r="9" spans="1:74" ht="14.45" customHeight="1" x14ac:dyDescent="0.2">
      <c r="B9" s="17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6"/>
      <c r="BE9" s="226"/>
      <c r="BS9" s="13" t="s">
        <v>6</v>
      </c>
    </row>
    <row r="10" spans="1:74" ht="12" customHeight="1" x14ac:dyDescent="0.2">
      <c r="B10" s="17"/>
      <c r="C10" s="130"/>
      <c r="D10" s="23" t="s">
        <v>23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23" t="s">
        <v>24</v>
      </c>
      <c r="AL10" s="130"/>
      <c r="AM10" s="130"/>
      <c r="AN10" s="129" t="s">
        <v>1</v>
      </c>
      <c r="AO10" s="130"/>
      <c r="AP10" s="130"/>
      <c r="AQ10" s="130"/>
      <c r="AR10" s="16"/>
      <c r="BE10" s="226"/>
      <c r="BS10" s="13" t="s">
        <v>6</v>
      </c>
    </row>
    <row r="11" spans="1:74" ht="18.399999999999999" customHeight="1" x14ac:dyDescent="0.2">
      <c r="B11" s="17"/>
      <c r="C11" s="130"/>
      <c r="D11" s="130"/>
      <c r="E11" s="129" t="s">
        <v>25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23" t="s">
        <v>26</v>
      </c>
      <c r="AL11" s="130"/>
      <c r="AM11" s="130"/>
      <c r="AN11" s="129" t="s">
        <v>1</v>
      </c>
      <c r="AO11" s="130"/>
      <c r="AP11" s="130"/>
      <c r="AQ11" s="130"/>
      <c r="AR11" s="16"/>
      <c r="BE11" s="226"/>
      <c r="BS11" s="13" t="s">
        <v>6</v>
      </c>
    </row>
    <row r="12" spans="1:74" ht="6.95" customHeight="1" x14ac:dyDescent="0.2">
      <c r="B12" s="17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6"/>
      <c r="BE12" s="226"/>
      <c r="BS12" s="13" t="s">
        <v>6</v>
      </c>
    </row>
    <row r="13" spans="1:74" ht="12" customHeight="1" x14ac:dyDescent="0.2">
      <c r="B13" s="17"/>
      <c r="C13" s="130"/>
      <c r="D13" s="23" t="s">
        <v>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23" t="s">
        <v>24</v>
      </c>
      <c r="AL13" s="130"/>
      <c r="AM13" s="130"/>
      <c r="AN13" s="131" t="s">
        <v>28</v>
      </c>
      <c r="AO13" s="130"/>
      <c r="AP13" s="130"/>
      <c r="AQ13" s="130"/>
      <c r="AR13" s="16"/>
      <c r="BE13" s="226"/>
      <c r="BS13" s="13" t="s">
        <v>6</v>
      </c>
    </row>
    <row r="14" spans="1:74" ht="12.75" x14ac:dyDescent="0.2">
      <c r="B14" s="17"/>
      <c r="C14" s="130"/>
      <c r="D14" s="130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" t="s">
        <v>26</v>
      </c>
      <c r="AL14" s="130"/>
      <c r="AM14" s="130"/>
      <c r="AN14" s="131" t="s">
        <v>28</v>
      </c>
      <c r="AO14" s="130"/>
      <c r="AP14" s="130"/>
      <c r="AQ14" s="130"/>
      <c r="AR14" s="16"/>
      <c r="BE14" s="226"/>
      <c r="BS14" s="13" t="s">
        <v>6</v>
      </c>
    </row>
    <row r="15" spans="1:74" ht="6.95" customHeight="1" x14ac:dyDescent="0.2">
      <c r="B15" s="17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6"/>
      <c r="BE15" s="226"/>
      <c r="BS15" s="13" t="s">
        <v>4</v>
      </c>
    </row>
    <row r="16" spans="1:74" ht="12" customHeight="1" x14ac:dyDescent="0.2">
      <c r="B16" s="17"/>
      <c r="C16" s="130"/>
      <c r="D16" s="23" t="s">
        <v>29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23" t="s">
        <v>24</v>
      </c>
      <c r="AL16" s="130"/>
      <c r="AM16" s="130"/>
      <c r="AN16" s="129" t="s">
        <v>1</v>
      </c>
      <c r="AO16" s="130"/>
      <c r="AP16" s="130"/>
      <c r="AQ16" s="130"/>
      <c r="AR16" s="16"/>
      <c r="BE16" s="226"/>
      <c r="BS16" s="13" t="s">
        <v>4</v>
      </c>
    </row>
    <row r="17" spans="1:71" ht="12.75" x14ac:dyDescent="0.2">
      <c r="B17" s="17"/>
      <c r="C17" s="130"/>
      <c r="D17" s="130"/>
      <c r="E17" s="129" t="s">
        <v>30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23" t="s">
        <v>26</v>
      </c>
      <c r="AL17" s="130"/>
      <c r="AM17" s="130"/>
      <c r="AN17" s="129" t="s">
        <v>1</v>
      </c>
      <c r="AO17" s="130"/>
      <c r="AP17" s="130"/>
      <c r="AQ17" s="130"/>
      <c r="AR17" s="16"/>
      <c r="BE17" s="226"/>
      <c r="BS17" s="13" t="s">
        <v>31</v>
      </c>
    </row>
    <row r="18" spans="1:71" x14ac:dyDescent="0.2">
      <c r="B18" s="17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6"/>
      <c r="BE18" s="226"/>
      <c r="BS18" s="13" t="s">
        <v>6</v>
      </c>
    </row>
    <row r="19" spans="1:71" ht="12.75" x14ac:dyDescent="0.2">
      <c r="B19" s="17"/>
      <c r="C19" s="130"/>
      <c r="D19" s="23" t="s">
        <v>32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23" t="s">
        <v>24</v>
      </c>
      <c r="AL19" s="130"/>
      <c r="AM19" s="130"/>
      <c r="AN19" s="129" t="s">
        <v>1</v>
      </c>
      <c r="AO19" s="130"/>
      <c r="AP19" s="130"/>
      <c r="AQ19" s="130"/>
      <c r="AR19" s="16"/>
      <c r="BE19" s="226"/>
      <c r="BS19" s="13" t="s">
        <v>6</v>
      </c>
    </row>
    <row r="20" spans="1:71" ht="12.75" x14ac:dyDescent="0.2">
      <c r="B20" s="17"/>
      <c r="C20" s="130"/>
      <c r="D20" s="130"/>
      <c r="E20" s="129" t="s">
        <v>33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23" t="s">
        <v>26</v>
      </c>
      <c r="AL20" s="130"/>
      <c r="AM20" s="130"/>
      <c r="AN20" s="129" t="s">
        <v>1</v>
      </c>
      <c r="AO20" s="130"/>
      <c r="AP20" s="130"/>
      <c r="AQ20" s="130"/>
      <c r="AR20" s="16"/>
      <c r="BE20" s="226"/>
      <c r="BS20" s="13" t="s">
        <v>31</v>
      </c>
    </row>
    <row r="21" spans="1:71" x14ac:dyDescent="0.2">
      <c r="B21" s="1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6"/>
      <c r="BE21" s="226"/>
    </row>
    <row r="22" spans="1:71" ht="12.75" x14ac:dyDescent="0.2">
      <c r="B22" s="17"/>
      <c r="C22" s="130"/>
      <c r="D22" s="23" t="s">
        <v>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6"/>
      <c r="BE22" s="226"/>
    </row>
    <row r="23" spans="1:71" ht="12.75" x14ac:dyDescent="0.2">
      <c r="B23" s="17"/>
      <c r="C23" s="130"/>
      <c r="D23" s="13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130"/>
      <c r="AP23" s="130"/>
      <c r="AQ23" s="130"/>
      <c r="AR23" s="16"/>
      <c r="BE23" s="226"/>
    </row>
    <row r="24" spans="1:71" x14ac:dyDescent="0.2">
      <c r="B24" s="17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6"/>
      <c r="BE24" s="226"/>
    </row>
    <row r="25" spans="1:71" x14ac:dyDescent="0.2">
      <c r="B25" s="17"/>
      <c r="C25" s="13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30"/>
      <c r="AQ25" s="130"/>
      <c r="AR25" s="16"/>
      <c r="BE25" s="226"/>
    </row>
    <row r="26" spans="1:71" s="1" customFormat="1" ht="12.75" x14ac:dyDescent="0.2">
      <c r="A26" s="133"/>
      <c r="B26" s="25"/>
      <c r="C26" s="134"/>
      <c r="D26" s="26" t="s">
        <v>35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232">
        <f>ROUND(AG94,2)</f>
        <v>0</v>
      </c>
      <c r="AL26" s="233"/>
      <c r="AM26" s="233"/>
      <c r="AN26" s="233"/>
      <c r="AO26" s="233"/>
      <c r="AP26" s="134"/>
      <c r="AQ26" s="134"/>
      <c r="AR26" s="27"/>
      <c r="BE26" s="226"/>
    </row>
    <row r="27" spans="1:71" s="1" customFormat="1" x14ac:dyDescent="0.2">
      <c r="A27" s="133"/>
      <c r="B27" s="25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27"/>
      <c r="BE27" s="226"/>
    </row>
    <row r="28" spans="1:71" s="1" customFormat="1" ht="12.75" x14ac:dyDescent="0.2">
      <c r="A28" s="133"/>
      <c r="B28" s="25"/>
      <c r="C28" s="134"/>
      <c r="D28" s="134"/>
      <c r="E28" s="134"/>
      <c r="F28" s="134"/>
      <c r="G28" s="134"/>
      <c r="H28" s="134"/>
      <c r="I28" s="134"/>
      <c r="J28" s="134"/>
      <c r="K28" s="134"/>
      <c r="L28" s="234" t="s">
        <v>36</v>
      </c>
      <c r="M28" s="234"/>
      <c r="N28" s="234"/>
      <c r="O28" s="234"/>
      <c r="P28" s="234"/>
      <c r="Q28" s="134"/>
      <c r="R28" s="134"/>
      <c r="S28" s="134"/>
      <c r="T28" s="134"/>
      <c r="U28" s="134"/>
      <c r="V28" s="134"/>
      <c r="W28" s="234" t="s">
        <v>37</v>
      </c>
      <c r="X28" s="234"/>
      <c r="Y28" s="234"/>
      <c r="Z28" s="234"/>
      <c r="AA28" s="234"/>
      <c r="AB28" s="234"/>
      <c r="AC28" s="234"/>
      <c r="AD28" s="234"/>
      <c r="AE28" s="234"/>
      <c r="AF28" s="134"/>
      <c r="AG28" s="134"/>
      <c r="AH28" s="134"/>
      <c r="AI28" s="134"/>
      <c r="AJ28" s="134"/>
      <c r="AK28" s="234" t="s">
        <v>38</v>
      </c>
      <c r="AL28" s="234"/>
      <c r="AM28" s="234"/>
      <c r="AN28" s="234"/>
      <c r="AO28" s="234"/>
      <c r="AP28" s="134"/>
      <c r="AQ28" s="134"/>
      <c r="AR28" s="27"/>
      <c r="BE28" s="226"/>
    </row>
    <row r="29" spans="1:71" s="2" customFormat="1" ht="12.75" x14ac:dyDescent="0.2">
      <c r="B29" s="28"/>
      <c r="C29" s="127"/>
      <c r="D29" s="23" t="s">
        <v>39</v>
      </c>
      <c r="E29" s="127"/>
      <c r="F29" s="23" t="s">
        <v>40</v>
      </c>
      <c r="G29" s="127"/>
      <c r="H29" s="127"/>
      <c r="I29" s="127"/>
      <c r="J29" s="127"/>
      <c r="K29" s="127"/>
      <c r="L29" s="235">
        <v>0.21</v>
      </c>
      <c r="M29" s="236"/>
      <c r="N29" s="236"/>
      <c r="O29" s="236"/>
      <c r="P29" s="236"/>
      <c r="Q29" s="127"/>
      <c r="R29" s="127"/>
      <c r="S29" s="127"/>
      <c r="T29" s="127"/>
      <c r="U29" s="127"/>
      <c r="V29" s="127"/>
      <c r="W29" s="237">
        <f>SUM('Demolice TK 2024'!H77)</f>
        <v>0</v>
      </c>
      <c r="X29" s="236"/>
      <c r="Y29" s="236"/>
      <c r="Z29" s="236"/>
      <c r="AA29" s="236"/>
      <c r="AB29" s="236"/>
      <c r="AC29" s="236"/>
      <c r="AD29" s="236"/>
      <c r="AE29" s="236"/>
      <c r="AF29" s="127"/>
      <c r="AG29" s="127"/>
      <c r="AH29" s="127"/>
      <c r="AI29" s="127"/>
      <c r="AJ29" s="127"/>
      <c r="AK29" s="237">
        <f>SUM(W29*0.21)</f>
        <v>0</v>
      </c>
      <c r="AL29" s="236"/>
      <c r="AM29" s="236"/>
      <c r="AN29" s="236"/>
      <c r="AO29" s="236"/>
      <c r="AP29" s="127"/>
      <c r="AQ29" s="127"/>
      <c r="AR29" s="29"/>
      <c r="BE29" s="227"/>
    </row>
    <row r="30" spans="1:71" s="2" customFormat="1" ht="12.75" x14ac:dyDescent="0.2">
      <c r="B30" s="28"/>
      <c r="C30" s="127"/>
      <c r="D30" s="127"/>
      <c r="E30" s="127"/>
      <c r="F30" s="23" t="s">
        <v>41</v>
      </c>
      <c r="G30" s="127"/>
      <c r="H30" s="127"/>
      <c r="I30" s="127"/>
      <c r="J30" s="127"/>
      <c r="K30" s="127"/>
      <c r="L30" s="235">
        <v>0.15</v>
      </c>
      <c r="M30" s="236"/>
      <c r="N30" s="236"/>
      <c r="O30" s="236"/>
      <c r="P30" s="236"/>
      <c r="Q30" s="127"/>
      <c r="R30" s="127"/>
      <c r="S30" s="127"/>
      <c r="T30" s="127"/>
      <c r="U30" s="127"/>
      <c r="V30" s="127"/>
      <c r="W30" s="237"/>
      <c r="X30" s="236"/>
      <c r="Y30" s="236"/>
      <c r="Z30" s="236"/>
      <c r="AA30" s="236"/>
      <c r="AB30" s="236"/>
      <c r="AC30" s="236"/>
      <c r="AD30" s="236"/>
      <c r="AE30" s="236"/>
      <c r="AF30" s="127"/>
      <c r="AG30" s="127"/>
      <c r="AH30" s="127"/>
      <c r="AI30" s="127"/>
      <c r="AJ30" s="127"/>
      <c r="AK30" s="237"/>
      <c r="AL30" s="236"/>
      <c r="AM30" s="236"/>
      <c r="AN30" s="236"/>
      <c r="AO30" s="236"/>
      <c r="AP30" s="127"/>
      <c r="AQ30" s="127"/>
      <c r="AR30" s="29"/>
      <c r="BE30" s="227"/>
    </row>
    <row r="31" spans="1:71" s="2" customFormat="1" ht="12.75" x14ac:dyDescent="0.2">
      <c r="B31" s="28"/>
      <c r="C31" s="127"/>
      <c r="D31" s="127"/>
      <c r="E31" s="127"/>
      <c r="F31" s="23" t="s">
        <v>42</v>
      </c>
      <c r="G31" s="127"/>
      <c r="H31" s="127"/>
      <c r="I31" s="127"/>
      <c r="J31" s="127"/>
      <c r="K31" s="127"/>
      <c r="L31" s="235">
        <v>0.21</v>
      </c>
      <c r="M31" s="236"/>
      <c r="N31" s="236"/>
      <c r="O31" s="236"/>
      <c r="P31" s="236"/>
      <c r="Q31" s="127"/>
      <c r="R31" s="127"/>
      <c r="S31" s="127"/>
      <c r="T31" s="127"/>
      <c r="U31" s="127"/>
      <c r="V31" s="127"/>
      <c r="W31" s="237"/>
      <c r="X31" s="236"/>
      <c r="Y31" s="236"/>
      <c r="Z31" s="236"/>
      <c r="AA31" s="236"/>
      <c r="AB31" s="236"/>
      <c r="AC31" s="236"/>
      <c r="AD31" s="236"/>
      <c r="AE31" s="236"/>
      <c r="AF31" s="127"/>
      <c r="AG31" s="127"/>
      <c r="AH31" s="127"/>
      <c r="AI31" s="127"/>
      <c r="AJ31" s="127"/>
      <c r="AK31" s="237">
        <v>0</v>
      </c>
      <c r="AL31" s="236"/>
      <c r="AM31" s="236"/>
      <c r="AN31" s="236"/>
      <c r="AO31" s="236"/>
      <c r="AP31" s="127"/>
      <c r="AQ31" s="127"/>
      <c r="AR31" s="29"/>
      <c r="BE31" s="227"/>
    </row>
    <row r="32" spans="1:71" s="2" customFormat="1" ht="12.75" x14ac:dyDescent="0.2">
      <c r="B32" s="28"/>
      <c r="C32" s="127"/>
      <c r="D32" s="127"/>
      <c r="E32" s="127"/>
      <c r="F32" s="23" t="s">
        <v>43</v>
      </c>
      <c r="G32" s="127"/>
      <c r="H32" s="127"/>
      <c r="I32" s="127"/>
      <c r="J32" s="127"/>
      <c r="K32" s="127"/>
      <c r="L32" s="235">
        <v>0.15</v>
      </c>
      <c r="M32" s="236"/>
      <c r="N32" s="236"/>
      <c r="O32" s="236"/>
      <c r="P32" s="236"/>
      <c r="Q32" s="127"/>
      <c r="R32" s="127"/>
      <c r="S32" s="127"/>
      <c r="T32" s="127"/>
      <c r="U32" s="127"/>
      <c r="V32" s="127"/>
      <c r="W32" s="237"/>
      <c r="X32" s="236"/>
      <c r="Y32" s="236"/>
      <c r="Z32" s="236"/>
      <c r="AA32" s="236"/>
      <c r="AB32" s="236"/>
      <c r="AC32" s="236"/>
      <c r="AD32" s="236"/>
      <c r="AE32" s="236"/>
      <c r="AF32" s="127"/>
      <c r="AG32" s="127"/>
      <c r="AH32" s="127"/>
      <c r="AI32" s="127"/>
      <c r="AJ32" s="127"/>
      <c r="AK32" s="237">
        <v>0</v>
      </c>
      <c r="AL32" s="236"/>
      <c r="AM32" s="236"/>
      <c r="AN32" s="236"/>
      <c r="AO32" s="236"/>
      <c r="AP32" s="127"/>
      <c r="AQ32" s="127"/>
      <c r="AR32" s="29"/>
      <c r="BE32" s="227"/>
    </row>
    <row r="33" spans="1:57" s="2" customFormat="1" ht="12.75" x14ac:dyDescent="0.2">
      <c r="B33" s="28"/>
      <c r="C33" s="127"/>
      <c r="D33" s="127"/>
      <c r="E33" s="127"/>
      <c r="F33" s="23" t="s">
        <v>44</v>
      </c>
      <c r="G33" s="127"/>
      <c r="H33" s="127"/>
      <c r="I33" s="127"/>
      <c r="J33" s="127"/>
      <c r="K33" s="127"/>
      <c r="L33" s="235">
        <v>0</v>
      </c>
      <c r="M33" s="236"/>
      <c r="N33" s="236"/>
      <c r="O33" s="236"/>
      <c r="P33" s="236"/>
      <c r="Q33" s="127"/>
      <c r="R33" s="127"/>
      <c r="S33" s="127"/>
      <c r="T33" s="127"/>
      <c r="U33" s="127"/>
      <c r="V33" s="127"/>
      <c r="W33" s="237"/>
      <c r="X33" s="236"/>
      <c r="Y33" s="236"/>
      <c r="Z33" s="236"/>
      <c r="AA33" s="236"/>
      <c r="AB33" s="236"/>
      <c r="AC33" s="236"/>
      <c r="AD33" s="236"/>
      <c r="AE33" s="236"/>
      <c r="AF33" s="127"/>
      <c r="AG33" s="127"/>
      <c r="AH33" s="127"/>
      <c r="AI33" s="127"/>
      <c r="AJ33" s="127"/>
      <c r="AK33" s="237">
        <v>0</v>
      </c>
      <c r="AL33" s="236"/>
      <c r="AM33" s="236"/>
      <c r="AN33" s="236"/>
      <c r="AO33" s="236"/>
      <c r="AP33" s="127"/>
      <c r="AQ33" s="127"/>
      <c r="AR33" s="29"/>
      <c r="BE33" s="227"/>
    </row>
    <row r="34" spans="1:57" s="1" customFormat="1" x14ac:dyDescent="0.2">
      <c r="A34" s="133"/>
      <c r="B34" s="2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27"/>
      <c r="BE34" s="226"/>
    </row>
    <row r="35" spans="1:57" s="1" customFormat="1" ht="15.75" x14ac:dyDescent="0.2">
      <c r="A35" s="133"/>
      <c r="B35" s="25"/>
      <c r="C35" s="30"/>
      <c r="D35" s="31" t="s">
        <v>45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32" t="s">
        <v>46</v>
      </c>
      <c r="U35" s="128"/>
      <c r="V35" s="128"/>
      <c r="W35" s="128"/>
      <c r="X35" s="240" t="s">
        <v>47</v>
      </c>
      <c r="Y35" s="241"/>
      <c r="Z35" s="241"/>
      <c r="AA35" s="241"/>
      <c r="AB35" s="241"/>
      <c r="AC35" s="128"/>
      <c r="AD35" s="128"/>
      <c r="AE35" s="128"/>
      <c r="AF35" s="128"/>
      <c r="AG35" s="128"/>
      <c r="AH35" s="128"/>
      <c r="AI35" s="128"/>
      <c r="AJ35" s="128"/>
      <c r="AK35" s="242">
        <f>SUM('Demolice TK 2024'!H77)</f>
        <v>0</v>
      </c>
      <c r="AL35" s="241"/>
      <c r="AM35" s="241"/>
      <c r="AN35" s="241"/>
      <c r="AO35" s="243"/>
      <c r="AP35" s="30"/>
      <c r="AQ35" s="30"/>
      <c r="AR35" s="27"/>
      <c r="BE35" s="133"/>
    </row>
    <row r="36" spans="1:57" s="1" customFormat="1" x14ac:dyDescent="0.2">
      <c r="A36" s="133"/>
      <c r="B36" s="25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27"/>
      <c r="BE36" s="133"/>
    </row>
    <row r="37" spans="1:57" s="1" customFormat="1" x14ac:dyDescent="0.2">
      <c r="A37" s="133"/>
      <c r="B37" s="2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27"/>
      <c r="BE37" s="133"/>
    </row>
    <row r="38" spans="1:57" x14ac:dyDescent="0.2">
      <c r="B38" s="17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6"/>
    </row>
    <row r="39" spans="1:57" x14ac:dyDescent="0.2">
      <c r="B39" s="17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6"/>
    </row>
    <row r="40" spans="1:57" x14ac:dyDescent="0.2">
      <c r="B40" s="17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6"/>
    </row>
    <row r="41" spans="1:57" x14ac:dyDescent="0.2">
      <c r="B41" s="17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6"/>
    </row>
    <row r="42" spans="1:57" x14ac:dyDescent="0.2">
      <c r="B42" s="17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6"/>
    </row>
    <row r="43" spans="1:57" x14ac:dyDescent="0.2">
      <c r="B43" s="17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6"/>
    </row>
    <row r="44" spans="1:57" x14ac:dyDescent="0.2">
      <c r="B44" s="17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6"/>
    </row>
    <row r="45" spans="1:57" x14ac:dyDescent="0.2">
      <c r="B45" s="17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6"/>
    </row>
    <row r="46" spans="1:57" x14ac:dyDescent="0.2">
      <c r="B46" s="17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6"/>
    </row>
    <row r="47" spans="1:57" x14ac:dyDescent="0.2">
      <c r="B47" s="17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6"/>
    </row>
    <row r="48" spans="1:57" x14ac:dyDescent="0.2">
      <c r="B48" s="17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6"/>
    </row>
    <row r="49" spans="1:57" s="1" customFormat="1" ht="14.45" customHeight="1" x14ac:dyDescent="0.2">
      <c r="B49" s="33"/>
      <c r="C49" s="34"/>
      <c r="D49" s="35" t="s">
        <v>48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49</v>
      </c>
      <c r="AI49" s="36"/>
      <c r="AJ49" s="36"/>
      <c r="AK49" s="36"/>
      <c r="AL49" s="36"/>
      <c r="AM49" s="36"/>
      <c r="AN49" s="36"/>
      <c r="AO49" s="36"/>
      <c r="AP49" s="34"/>
      <c r="AQ49" s="34"/>
      <c r="AR49" s="37"/>
    </row>
    <row r="50" spans="1:57" x14ac:dyDescent="0.2">
      <c r="B50" s="17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6"/>
    </row>
    <row r="51" spans="1:57" x14ac:dyDescent="0.2">
      <c r="B51" s="17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6"/>
    </row>
    <row r="52" spans="1:57" x14ac:dyDescent="0.2">
      <c r="B52" s="17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6"/>
    </row>
    <row r="53" spans="1:57" x14ac:dyDescent="0.2">
      <c r="B53" s="17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6"/>
    </row>
    <row r="54" spans="1:57" x14ac:dyDescent="0.2">
      <c r="B54" s="17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6"/>
    </row>
    <row r="55" spans="1:57" x14ac:dyDescent="0.2">
      <c r="B55" s="17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6"/>
    </row>
    <row r="56" spans="1:57" x14ac:dyDescent="0.2">
      <c r="B56" s="17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6"/>
    </row>
    <row r="57" spans="1:57" x14ac:dyDescent="0.2">
      <c r="B57" s="17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6"/>
    </row>
    <row r="58" spans="1:57" x14ac:dyDescent="0.2">
      <c r="B58" s="17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6"/>
    </row>
    <row r="59" spans="1:57" x14ac:dyDescent="0.2">
      <c r="B59" s="17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6"/>
    </row>
    <row r="60" spans="1:57" s="1" customFormat="1" ht="12.75" x14ac:dyDescent="0.2">
      <c r="A60" s="133"/>
      <c r="B60" s="25"/>
      <c r="C60" s="134"/>
      <c r="D60" s="38" t="s">
        <v>50</v>
      </c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38" t="s">
        <v>51</v>
      </c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38" t="s">
        <v>50</v>
      </c>
      <c r="AI60" s="132"/>
      <c r="AJ60" s="132"/>
      <c r="AK60" s="132"/>
      <c r="AL60" s="132"/>
      <c r="AM60" s="38" t="s">
        <v>51</v>
      </c>
      <c r="AN60" s="132"/>
      <c r="AO60" s="132"/>
      <c r="AP60" s="134"/>
      <c r="AQ60" s="134"/>
      <c r="AR60" s="27"/>
      <c r="BE60" s="133"/>
    </row>
    <row r="61" spans="1:57" x14ac:dyDescent="0.2">
      <c r="B61" s="17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6"/>
    </row>
    <row r="62" spans="1:57" x14ac:dyDescent="0.2">
      <c r="B62" s="17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6"/>
    </row>
    <row r="63" spans="1:57" x14ac:dyDescent="0.2">
      <c r="B63" s="17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6"/>
    </row>
    <row r="64" spans="1:57" s="1" customFormat="1" ht="12.75" x14ac:dyDescent="0.2">
      <c r="A64" s="133"/>
      <c r="B64" s="25"/>
      <c r="C64" s="134"/>
      <c r="D64" s="35" t="s">
        <v>52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5" t="s">
        <v>53</v>
      </c>
      <c r="AI64" s="39"/>
      <c r="AJ64" s="39"/>
      <c r="AK64" s="39"/>
      <c r="AL64" s="39"/>
      <c r="AM64" s="39"/>
      <c r="AN64" s="39"/>
      <c r="AO64" s="39"/>
      <c r="AP64" s="134"/>
      <c r="AQ64" s="134"/>
      <c r="AR64" s="27"/>
      <c r="BE64" s="133"/>
    </row>
    <row r="65" spans="1:57" x14ac:dyDescent="0.2">
      <c r="B65" s="17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6"/>
    </row>
    <row r="66" spans="1:57" x14ac:dyDescent="0.2">
      <c r="B66" s="17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6"/>
    </row>
    <row r="67" spans="1:57" x14ac:dyDescent="0.2">
      <c r="B67" s="17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6"/>
    </row>
    <row r="68" spans="1:57" x14ac:dyDescent="0.2">
      <c r="B68" s="17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6"/>
    </row>
    <row r="69" spans="1:57" x14ac:dyDescent="0.2">
      <c r="B69" s="17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6"/>
    </row>
    <row r="70" spans="1:57" x14ac:dyDescent="0.2">
      <c r="B70" s="17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6"/>
    </row>
    <row r="71" spans="1:57" x14ac:dyDescent="0.2">
      <c r="B71" s="17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6"/>
    </row>
    <row r="72" spans="1:57" x14ac:dyDescent="0.2">
      <c r="B72" s="17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6"/>
    </row>
    <row r="73" spans="1:57" x14ac:dyDescent="0.2">
      <c r="B73" s="17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6"/>
    </row>
    <row r="74" spans="1:57" x14ac:dyDescent="0.2">
      <c r="B74" s="17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6"/>
    </row>
    <row r="75" spans="1:57" s="1" customFormat="1" ht="12.75" x14ac:dyDescent="0.2">
      <c r="A75" s="133"/>
      <c r="B75" s="25"/>
      <c r="C75" s="134"/>
      <c r="D75" s="38" t="s">
        <v>50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38" t="s">
        <v>51</v>
      </c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38" t="s">
        <v>50</v>
      </c>
      <c r="AI75" s="132"/>
      <c r="AJ75" s="132"/>
      <c r="AK75" s="132"/>
      <c r="AL75" s="132"/>
      <c r="AM75" s="38" t="s">
        <v>51</v>
      </c>
      <c r="AN75" s="132"/>
      <c r="AO75" s="132"/>
      <c r="AP75" s="134"/>
      <c r="AQ75" s="134"/>
      <c r="AR75" s="27"/>
      <c r="BE75" s="133"/>
    </row>
    <row r="76" spans="1:57" s="1" customFormat="1" x14ac:dyDescent="0.2">
      <c r="A76" s="133"/>
      <c r="B76" s="25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27"/>
      <c r="BE76" s="133"/>
    </row>
    <row r="77" spans="1:57" s="1" customFormat="1" ht="6.95" customHeight="1" x14ac:dyDescent="0.2">
      <c r="A77" s="133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7"/>
      <c r="BE77" s="133"/>
    </row>
    <row r="81" spans="1:90" s="1" customFormat="1" x14ac:dyDescent="0.2">
      <c r="A81" s="133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7"/>
      <c r="BE81" s="133"/>
    </row>
    <row r="82" spans="1:90" s="1" customFormat="1" ht="18" x14ac:dyDescent="0.2">
      <c r="A82" s="133"/>
      <c r="B82" s="25"/>
      <c r="C82" s="18" t="s">
        <v>54</v>
      </c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27"/>
      <c r="BE82" s="133"/>
    </row>
    <row r="83" spans="1:90" s="1" customFormat="1" x14ac:dyDescent="0.2">
      <c r="A83" s="133"/>
      <c r="B83" s="25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27"/>
      <c r="BE83" s="133"/>
    </row>
    <row r="84" spans="1:90" s="3" customFormat="1" ht="12.75" x14ac:dyDescent="0.2">
      <c r="B84" s="44"/>
      <c r="C84" s="23" t="s">
        <v>13</v>
      </c>
      <c r="D84" s="126"/>
      <c r="E84" s="126"/>
      <c r="F84" s="126"/>
      <c r="G84" s="126"/>
      <c r="H84" s="126"/>
      <c r="I84" s="126"/>
      <c r="J84" s="126"/>
      <c r="K84" s="126"/>
      <c r="L84" s="126" t="str">
        <f>K5</f>
        <v>2023_M_02_1</v>
      </c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45"/>
    </row>
    <row r="85" spans="1:90" s="4" customFormat="1" ht="15" x14ac:dyDescent="0.2">
      <c r="B85" s="46"/>
      <c r="C85" s="47" t="s">
        <v>16</v>
      </c>
      <c r="D85" s="125"/>
      <c r="E85" s="125"/>
      <c r="F85" s="125"/>
      <c r="G85" s="125"/>
      <c r="H85" s="125"/>
      <c r="I85" s="125"/>
      <c r="J85" s="125"/>
      <c r="K85" s="125"/>
      <c r="L85" s="238" t="str">
        <f>K6</f>
        <v>Demolice objektů 2,10 a 11 Táborská kasárna Benešov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125"/>
      <c r="AL85" s="125"/>
      <c r="AM85" s="125"/>
      <c r="AN85" s="125"/>
      <c r="AO85" s="125"/>
      <c r="AP85" s="125"/>
      <c r="AQ85" s="125"/>
      <c r="AR85" s="48"/>
    </row>
    <row r="86" spans="1:90" s="1" customFormat="1" x14ac:dyDescent="0.2">
      <c r="A86" s="133"/>
      <c r="B86" s="25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27"/>
      <c r="BE86" s="133"/>
    </row>
    <row r="87" spans="1:90" s="1" customFormat="1" ht="12.75" x14ac:dyDescent="0.2">
      <c r="A87" s="133"/>
      <c r="B87" s="25"/>
      <c r="C87" s="23" t="s">
        <v>20</v>
      </c>
      <c r="D87" s="134"/>
      <c r="E87" s="134"/>
      <c r="F87" s="134"/>
      <c r="G87" s="134"/>
      <c r="H87" s="134"/>
      <c r="I87" s="134"/>
      <c r="J87" s="134"/>
      <c r="K87" s="134"/>
      <c r="L87" s="49" t="str">
        <f>IF(K8="","",K8)</f>
        <v>Benešov</v>
      </c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23" t="s">
        <v>22</v>
      </c>
      <c r="AJ87" s="134"/>
      <c r="AK87" s="134"/>
      <c r="AL87" s="134"/>
      <c r="AM87" s="244">
        <f>IF(AN8= "","",AN8)</f>
        <v>45448</v>
      </c>
      <c r="AN87" s="244"/>
      <c r="AO87" s="134"/>
      <c r="AP87" s="134"/>
      <c r="AQ87" s="134"/>
      <c r="AR87" s="27"/>
      <c r="BE87" s="133"/>
    </row>
    <row r="88" spans="1:90" s="1" customFormat="1" x14ac:dyDescent="0.2">
      <c r="A88" s="133"/>
      <c r="B88" s="25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27"/>
      <c r="BE88" s="133"/>
    </row>
    <row r="89" spans="1:90" s="1" customFormat="1" ht="12.75" x14ac:dyDescent="0.2">
      <c r="A89" s="133"/>
      <c r="B89" s="25"/>
      <c r="C89" s="23" t="s">
        <v>23</v>
      </c>
      <c r="D89" s="134"/>
      <c r="E89" s="134"/>
      <c r="F89" s="134"/>
      <c r="G89" s="134"/>
      <c r="H89" s="134"/>
      <c r="I89" s="134"/>
      <c r="J89" s="134"/>
      <c r="K89" s="134"/>
      <c r="L89" s="126" t="str">
        <f>IF(E11= "","",E11)</f>
        <v xml:space="preserve">Město Benešov </v>
      </c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23" t="s">
        <v>29</v>
      </c>
      <c r="AJ89" s="134"/>
      <c r="AK89" s="134"/>
      <c r="AL89" s="134"/>
      <c r="AM89" s="245" t="str">
        <f>IF(E17="","",E17)</f>
        <v xml:space="preserve"> </v>
      </c>
      <c r="AN89" s="246"/>
      <c r="AO89" s="246"/>
      <c r="AP89" s="246"/>
      <c r="AQ89" s="134"/>
      <c r="AR89" s="27"/>
      <c r="AS89" s="247" t="s">
        <v>55</v>
      </c>
      <c r="AT89" s="248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133"/>
    </row>
    <row r="90" spans="1:90" s="1" customFormat="1" ht="12.75" x14ac:dyDescent="0.2">
      <c r="A90" s="133"/>
      <c r="B90" s="25"/>
      <c r="C90" s="23" t="s">
        <v>27</v>
      </c>
      <c r="D90" s="134"/>
      <c r="E90" s="134"/>
      <c r="F90" s="134"/>
      <c r="G90" s="134"/>
      <c r="H90" s="134"/>
      <c r="I90" s="134"/>
      <c r="J90" s="134"/>
      <c r="K90" s="134"/>
      <c r="L90" s="126" t="str">
        <f>IF(E14= "Vyplň údaj","",E14)</f>
        <v/>
      </c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23" t="s">
        <v>32</v>
      </c>
      <c r="AJ90" s="134"/>
      <c r="AK90" s="134"/>
      <c r="AL90" s="134"/>
      <c r="AM90" s="245" t="str">
        <f>IF(E20="","",E20)</f>
        <v xml:space="preserve">Tichovský </v>
      </c>
      <c r="AN90" s="246"/>
      <c r="AO90" s="246"/>
      <c r="AP90" s="246"/>
      <c r="AQ90" s="134"/>
      <c r="AR90" s="27"/>
      <c r="AS90" s="249"/>
      <c r="AT90" s="250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133"/>
    </row>
    <row r="91" spans="1:90" s="1" customFormat="1" x14ac:dyDescent="0.2">
      <c r="A91" s="133"/>
      <c r="B91" s="25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27"/>
      <c r="AS91" s="251"/>
      <c r="AT91" s="252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133"/>
    </row>
    <row r="92" spans="1:90" s="1" customFormat="1" ht="24" x14ac:dyDescent="0.2">
      <c r="A92" s="133"/>
      <c r="B92" s="25"/>
      <c r="C92" s="253" t="s">
        <v>56</v>
      </c>
      <c r="D92" s="254"/>
      <c r="E92" s="254"/>
      <c r="F92" s="254"/>
      <c r="G92" s="254"/>
      <c r="H92" s="56"/>
      <c r="I92" s="255" t="s">
        <v>57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58</v>
      </c>
      <c r="AH92" s="254"/>
      <c r="AI92" s="254"/>
      <c r="AJ92" s="254"/>
      <c r="AK92" s="254"/>
      <c r="AL92" s="254"/>
      <c r="AM92" s="254"/>
      <c r="AN92" s="255" t="s">
        <v>59</v>
      </c>
      <c r="AO92" s="254"/>
      <c r="AP92" s="257"/>
      <c r="AQ92" s="57" t="s">
        <v>60</v>
      </c>
      <c r="AR92" s="27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  <c r="BE92" s="133"/>
    </row>
    <row r="93" spans="1:90" s="1" customFormat="1" x14ac:dyDescent="0.2">
      <c r="A93" s="133"/>
      <c r="B93" s="25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27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133"/>
    </row>
    <row r="94" spans="1:90" s="5" customFormat="1" ht="15.75" x14ac:dyDescent="0.2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58">
        <f>ROUND(AG95,2)</f>
        <v>0</v>
      </c>
      <c r="AH94" s="258"/>
      <c r="AI94" s="258"/>
      <c r="AJ94" s="258"/>
      <c r="AK94" s="258"/>
      <c r="AL94" s="258"/>
      <c r="AM94" s="258"/>
      <c r="AN94" s="259">
        <f>SUM(AN95)</f>
        <v>0</v>
      </c>
      <c r="AO94" s="259"/>
      <c r="AP94" s="259"/>
      <c r="AQ94" s="67" t="s">
        <v>1</v>
      </c>
      <c r="AR94" s="68"/>
      <c r="AS94" s="69">
        <f>ROUND(AS95,2)</f>
        <v>0</v>
      </c>
      <c r="AT94" s="70" t="e">
        <f>ROUND(SUM(AV94:AW94),2)</f>
        <v>#REF!</v>
      </c>
      <c r="AU94" s="71" t="e">
        <f>ROUND(AU95,5)</f>
        <v>#REF!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ROUND(AZ95,2)</f>
        <v>#REF!</v>
      </c>
      <c r="BA94" s="70" t="e">
        <f>ROUND(BA95,2)</f>
        <v>#REF!</v>
      </c>
      <c r="BB94" s="70" t="e">
        <f>ROUND(BB95,2)</f>
        <v>#REF!</v>
      </c>
      <c r="BC94" s="70" t="e">
        <f>ROUND(BC95,2)</f>
        <v>#REF!</v>
      </c>
      <c r="BD94" s="72" t="e">
        <f>ROUND(BD95,2)</f>
        <v>#REF!</v>
      </c>
      <c r="BS94" s="73" t="s">
        <v>74</v>
      </c>
      <c r="BT94" s="73" t="s">
        <v>75</v>
      </c>
      <c r="BV94" s="73" t="s">
        <v>76</v>
      </c>
      <c r="BW94" s="73" t="s">
        <v>5</v>
      </c>
      <c r="BX94" s="73" t="s">
        <v>77</v>
      </c>
      <c r="CL94" s="73" t="s">
        <v>1</v>
      </c>
    </row>
    <row r="95" spans="1:90" s="6" customFormat="1" ht="40.5" customHeight="1" x14ac:dyDescent="0.2">
      <c r="A95" s="74" t="s">
        <v>78</v>
      </c>
      <c r="B95" s="75"/>
      <c r="C95" s="76"/>
      <c r="D95" s="260" t="s">
        <v>14</v>
      </c>
      <c r="E95" s="260"/>
      <c r="F95" s="260"/>
      <c r="G95" s="260"/>
      <c r="H95" s="260"/>
      <c r="I95" s="124"/>
      <c r="J95" s="260" t="s">
        <v>17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1">
        <f>SUM('Demolice TK 2024'!H77)</f>
        <v>0</v>
      </c>
      <c r="AH95" s="262"/>
      <c r="AI95" s="262"/>
      <c r="AJ95" s="262"/>
      <c r="AK95" s="262"/>
      <c r="AL95" s="262"/>
      <c r="AM95" s="262"/>
      <c r="AN95" s="261">
        <f>SUM(AG95*1.21)</f>
        <v>0</v>
      </c>
      <c r="AO95" s="262"/>
      <c r="AP95" s="262"/>
      <c r="AQ95" s="77" t="s">
        <v>79</v>
      </c>
      <c r="AR95" s="78"/>
      <c r="AS95" s="79">
        <v>0</v>
      </c>
      <c r="AT95" s="80" t="e">
        <f>ROUND(SUM(AV95:AW95),2)</f>
        <v>#REF!</v>
      </c>
      <c r="AU95" s="81" t="e">
        <f>#REF!</f>
        <v>#REF!</v>
      </c>
      <c r="AV95" s="80" t="e">
        <f>#REF!</f>
        <v>#REF!</v>
      </c>
      <c r="AW95" s="80" t="e">
        <f>#REF!</f>
        <v>#REF!</v>
      </c>
      <c r="AX95" s="80" t="e">
        <f>#REF!</f>
        <v>#REF!</v>
      </c>
      <c r="AY95" s="80" t="e">
        <f>#REF!</f>
        <v>#REF!</v>
      </c>
      <c r="AZ95" s="80" t="e">
        <f>#REF!</f>
        <v>#REF!</v>
      </c>
      <c r="BA95" s="80" t="e">
        <f>#REF!</f>
        <v>#REF!</v>
      </c>
      <c r="BB95" s="80" t="e">
        <f>#REF!</f>
        <v>#REF!</v>
      </c>
      <c r="BC95" s="80" t="e">
        <f>#REF!</f>
        <v>#REF!</v>
      </c>
      <c r="BD95" s="82" t="e">
        <f>#REF!</f>
        <v>#REF!</v>
      </c>
      <c r="BT95" s="83" t="s">
        <v>80</v>
      </c>
      <c r="BU95" s="83" t="s">
        <v>81</v>
      </c>
      <c r="BV95" s="83" t="s">
        <v>76</v>
      </c>
      <c r="BW95" s="83" t="s">
        <v>5</v>
      </c>
      <c r="BX95" s="83" t="s">
        <v>77</v>
      </c>
      <c r="CL95" s="83" t="s">
        <v>1</v>
      </c>
    </row>
    <row r="96" spans="1:90" s="1" customFormat="1" x14ac:dyDescent="0.2">
      <c r="A96" s="133"/>
      <c r="B96" s="25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27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</row>
    <row r="97" spans="1:57" s="1" customFormat="1" x14ac:dyDescent="0.2">
      <c r="A97" s="133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7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</row>
  </sheetData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2023_M_02_1 - Demolice ob...'!C2" display="/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129"/>
  <sheetViews>
    <sheetView tabSelected="1" topLeftCell="A54" workbookViewId="0">
      <selection activeCell="T108" sqref="T108"/>
    </sheetView>
  </sheetViews>
  <sheetFormatPr defaultRowHeight="11.25" x14ac:dyDescent="0.2"/>
  <cols>
    <col min="1" max="1" width="4.1640625" style="123" customWidth="1"/>
    <col min="2" max="2" width="4.33203125" style="123" customWidth="1"/>
    <col min="3" max="3" width="17.1640625" style="123" customWidth="1"/>
    <col min="4" max="4" width="50.83203125" style="123" customWidth="1"/>
    <col min="5" max="5" width="7.5" style="123" customWidth="1"/>
    <col min="6" max="6" width="14" style="123" customWidth="1"/>
    <col min="7" max="7" width="15.83203125" style="123" customWidth="1"/>
    <col min="8" max="8" width="18.5" style="123" customWidth="1"/>
    <col min="9" max="9" width="9.33203125" style="123" customWidth="1"/>
    <col min="10" max="10" width="10.83203125" style="123" hidden="1" customWidth="1"/>
    <col min="11" max="16" width="14.1640625" style="123" hidden="1" customWidth="1"/>
    <col min="17" max="17" width="16.33203125" style="123" hidden="1" customWidth="1"/>
    <col min="18" max="16384" width="9.33203125" style="123"/>
  </cols>
  <sheetData>
    <row r="2" spans="1:17" x14ac:dyDescent="0.2">
      <c r="I2" s="222"/>
      <c r="J2" s="222"/>
      <c r="K2" s="222"/>
      <c r="L2" s="222"/>
      <c r="M2" s="222"/>
      <c r="N2" s="222"/>
      <c r="O2" s="222"/>
      <c r="P2" s="222"/>
      <c r="Q2" s="222"/>
    </row>
    <row r="3" spans="1:17" x14ac:dyDescent="0.2">
      <c r="A3" s="146"/>
      <c r="B3" s="147"/>
      <c r="C3" s="147"/>
      <c r="D3" s="147"/>
      <c r="E3" s="147"/>
      <c r="F3" s="147"/>
      <c r="G3" s="147"/>
      <c r="H3" s="148"/>
      <c r="I3" s="16"/>
    </row>
    <row r="4" spans="1:17" ht="18" x14ac:dyDescent="0.2">
      <c r="A4" s="149"/>
      <c r="B4" s="150" t="s">
        <v>82</v>
      </c>
      <c r="C4" s="151"/>
      <c r="D4" s="151"/>
      <c r="E4" s="151"/>
      <c r="F4" s="151"/>
      <c r="G4" s="151"/>
      <c r="H4" s="152"/>
      <c r="I4" s="16"/>
      <c r="J4" s="84" t="s">
        <v>10</v>
      </c>
    </row>
    <row r="5" spans="1:17" x14ac:dyDescent="0.2">
      <c r="A5" s="149"/>
      <c r="B5" s="151"/>
      <c r="C5" s="151"/>
      <c r="D5" s="151"/>
      <c r="E5" s="151"/>
      <c r="F5" s="151"/>
      <c r="G5" s="151"/>
      <c r="H5" s="152"/>
      <c r="I5" s="16"/>
    </row>
    <row r="6" spans="1:17" s="1" customFormat="1" ht="12.75" x14ac:dyDescent="0.2">
      <c r="A6" s="153"/>
      <c r="B6" s="154" t="s">
        <v>16</v>
      </c>
      <c r="C6" s="52"/>
      <c r="D6" s="52"/>
      <c r="E6" s="52"/>
      <c r="F6" s="52"/>
      <c r="G6" s="52"/>
      <c r="H6" s="155"/>
      <c r="I6" s="37"/>
      <c r="O6" s="133"/>
      <c r="P6" s="133"/>
      <c r="Q6" s="133"/>
    </row>
    <row r="7" spans="1:17" s="1" customFormat="1" x14ac:dyDescent="0.2">
      <c r="A7" s="153"/>
      <c r="B7" s="52"/>
      <c r="C7" s="265" t="s">
        <v>17</v>
      </c>
      <c r="D7" s="266"/>
      <c r="E7" s="266"/>
      <c r="F7" s="266"/>
      <c r="G7" s="52"/>
      <c r="H7" s="155"/>
      <c r="I7" s="37"/>
      <c r="O7" s="133"/>
      <c r="P7" s="133"/>
      <c r="Q7" s="133"/>
    </row>
    <row r="8" spans="1:17" s="1" customFormat="1" x14ac:dyDescent="0.2">
      <c r="A8" s="153"/>
      <c r="B8" s="52"/>
      <c r="C8" s="52"/>
      <c r="D8" s="52"/>
      <c r="E8" s="52"/>
      <c r="F8" s="52"/>
      <c r="G8" s="52"/>
      <c r="H8" s="155"/>
      <c r="I8" s="37"/>
      <c r="O8" s="133"/>
      <c r="P8" s="133"/>
      <c r="Q8" s="133"/>
    </row>
    <row r="9" spans="1:17" s="1" customFormat="1" ht="12.75" x14ac:dyDescent="0.2">
      <c r="A9" s="153"/>
      <c r="B9" s="154" t="s">
        <v>18</v>
      </c>
      <c r="C9" s="52"/>
      <c r="D9" s="156" t="s">
        <v>1</v>
      </c>
      <c r="E9" s="52"/>
      <c r="F9" s="52"/>
      <c r="G9" s="154" t="s">
        <v>19</v>
      </c>
      <c r="H9" s="157" t="s">
        <v>1</v>
      </c>
      <c r="I9" s="37"/>
      <c r="O9" s="133"/>
      <c r="P9" s="133"/>
      <c r="Q9" s="133"/>
    </row>
    <row r="10" spans="1:17" s="1" customFormat="1" ht="12.75" x14ac:dyDescent="0.2">
      <c r="A10" s="153"/>
      <c r="B10" s="154" t="s">
        <v>20</v>
      </c>
      <c r="C10" s="52"/>
      <c r="D10" s="156" t="s">
        <v>21</v>
      </c>
      <c r="E10" s="52"/>
      <c r="F10" s="52"/>
      <c r="G10" s="154" t="s">
        <v>22</v>
      </c>
      <c r="H10" s="158">
        <v>45448</v>
      </c>
      <c r="I10" s="37"/>
      <c r="O10" s="133"/>
      <c r="P10" s="133"/>
      <c r="Q10" s="133"/>
    </row>
    <row r="11" spans="1:17" s="1" customFormat="1" x14ac:dyDescent="0.2">
      <c r="A11" s="153"/>
      <c r="B11" s="52"/>
      <c r="C11" s="52"/>
      <c r="D11" s="52"/>
      <c r="E11" s="52"/>
      <c r="F11" s="52"/>
      <c r="G11" s="52"/>
      <c r="H11" s="155"/>
      <c r="I11" s="37"/>
      <c r="O11" s="133"/>
      <c r="P11" s="133"/>
      <c r="Q11" s="133"/>
    </row>
    <row r="12" spans="1:17" s="1" customFormat="1" ht="12.75" x14ac:dyDescent="0.2">
      <c r="A12" s="153"/>
      <c r="B12" s="154" t="s">
        <v>23</v>
      </c>
      <c r="C12" s="52"/>
      <c r="D12" s="52"/>
      <c r="E12" s="52"/>
      <c r="F12" s="52"/>
      <c r="G12" s="154" t="s">
        <v>24</v>
      </c>
      <c r="H12" s="157" t="s">
        <v>1</v>
      </c>
      <c r="I12" s="37"/>
      <c r="O12" s="133"/>
      <c r="P12" s="133"/>
      <c r="Q12" s="133"/>
    </row>
    <row r="13" spans="1:17" s="1" customFormat="1" ht="12.75" x14ac:dyDescent="0.2">
      <c r="A13" s="153"/>
      <c r="B13" s="52"/>
      <c r="C13" s="156" t="s">
        <v>25</v>
      </c>
      <c r="D13" s="52"/>
      <c r="E13" s="52"/>
      <c r="F13" s="52"/>
      <c r="G13" s="154" t="s">
        <v>26</v>
      </c>
      <c r="H13" s="157" t="s">
        <v>1</v>
      </c>
      <c r="I13" s="37"/>
      <c r="O13" s="133"/>
      <c r="P13" s="133"/>
      <c r="Q13" s="133"/>
    </row>
    <row r="14" spans="1:17" s="1" customFormat="1" x14ac:dyDescent="0.2">
      <c r="A14" s="153"/>
      <c r="B14" s="52"/>
      <c r="C14" s="52"/>
      <c r="D14" s="52"/>
      <c r="E14" s="52"/>
      <c r="F14" s="52"/>
      <c r="G14" s="52"/>
      <c r="H14" s="155"/>
      <c r="I14" s="37"/>
      <c r="O14" s="133"/>
      <c r="P14" s="133"/>
      <c r="Q14" s="133"/>
    </row>
    <row r="15" spans="1:17" s="1" customFormat="1" ht="12.75" x14ac:dyDescent="0.2">
      <c r="A15" s="153"/>
      <c r="B15" s="154" t="s">
        <v>27</v>
      </c>
      <c r="C15" s="52"/>
      <c r="D15" s="52"/>
      <c r="E15" s="52"/>
      <c r="F15" s="52"/>
      <c r="G15" s="154" t="s">
        <v>24</v>
      </c>
      <c r="H15" s="159" t="s">
        <v>30</v>
      </c>
      <c r="I15" s="37"/>
      <c r="O15" s="133"/>
      <c r="P15" s="133"/>
      <c r="Q15" s="133"/>
    </row>
    <row r="16" spans="1:17" s="1" customFormat="1" ht="12.75" x14ac:dyDescent="0.2">
      <c r="A16" s="153"/>
      <c r="B16" s="52"/>
      <c r="C16" s="267" t="s">
        <v>138</v>
      </c>
      <c r="D16" s="268"/>
      <c r="E16" s="268"/>
      <c r="F16" s="268"/>
      <c r="G16" s="154" t="s">
        <v>26</v>
      </c>
      <c r="H16" s="159" t="s">
        <v>30</v>
      </c>
      <c r="I16" s="37"/>
      <c r="O16" s="133"/>
      <c r="P16" s="133"/>
      <c r="Q16" s="133"/>
    </row>
    <row r="17" spans="1:17" s="1" customFormat="1" x14ac:dyDescent="0.2">
      <c r="A17" s="153"/>
      <c r="B17" s="52"/>
      <c r="C17" s="52"/>
      <c r="D17" s="52"/>
      <c r="E17" s="52"/>
      <c r="F17" s="52"/>
      <c r="G17" s="52"/>
      <c r="H17" s="155"/>
      <c r="I17" s="37"/>
      <c r="O17" s="133"/>
      <c r="P17" s="133"/>
      <c r="Q17" s="133"/>
    </row>
    <row r="18" spans="1:17" s="1" customFormat="1" ht="12.75" x14ac:dyDescent="0.2">
      <c r="A18" s="153"/>
      <c r="B18" s="154" t="s">
        <v>29</v>
      </c>
      <c r="C18" s="52"/>
      <c r="D18" s="52"/>
      <c r="E18" s="52"/>
      <c r="F18" s="52"/>
      <c r="G18" s="154" t="s">
        <v>24</v>
      </c>
      <c r="H18" s="157" t="s">
        <v>30</v>
      </c>
      <c r="I18" s="37"/>
      <c r="O18" s="133"/>
      <c r="P18" s="133"/>
      <c r="Q18" s="133"/>
    </row>
    <row r="19" spans="1:17" s="1" customFormat="1" ht="12.75" x14ac:dyDescent="0.2">
      <c r="A19" s="153"/>
      <c r="B19" s="266" t="s">
        <v>139</v>
      </c>
      <c r="C19" s="270"/>
      <c r="D19" s="52"/>
      <c r="E19" s="52"/>
      <c r="F19" s="52"/>
      <c r="G19" s="154" t="s">
        <v>26</v>
      </c>
      <c r="H19" s="157" t="s">
        <v>30</v>
      </c>
      <c r="I19" s="37"/>
      <c r="O19" s="133"/>
      <c r="P19" s="133"/>
      <c r="Q19" s="133"/>
    </row>
    <row r="20" spans="1:17" s="1" customFormat="1" x14ac:dyDescent="0.2">
      <c r="A20" s="153"/>
      <c r="B20" s="52"/>
      <c r="C20" s="52"/>
      <c r="D20" s="52"/>
      <c r="E20" s="52"/>
      <c r="F20" s="52"/>
      <c r="G20" s="52"/>
      <c r="H20" s="155"/>
      <c r="I20" s="37"/>
      <c r="O20" s="133"/>
      <c r="P20" s="133"/>
      <c r="Q20" s="133"/>
    </row>
    <row r="21" spans="1:17" s="1" customFormat="1" ht="12.75" x14ac:dyDescent="0.2">
      <c r="A21" s="153"/>
      <c r="B21" s="154" t="s">
        <v>32</v>
      </c>
      <c r="C21" s="52"/>
      <c r="D21" s="52"/>
      <c r="E21" s="52"/>
      <c r="F21" s="52"/>
      <c r="G21" s="154" t="s">
        <v>24</v>
      </c>
      <c r="H21" s="157" t="s">
        <v>1</v>
      </c>
      <c r="I21" s="37"/>
      <c r="O21" s="133"/>
      <c r="P21" s="133"/>
      <c r="Q21" s="133"/>
    </row>
    <row r="22" spans="1:17" s="1" customFormat="1" ht="12.75" x14ac:dyDescent="0.2">
      <c r="A22" s="153"/>
      <c r="B22" s="52"/>
      <c r="C22" s="156" t="s">
        <v>33</v>
      </c>
      <c r="D22" s="52"/>
      <c r="E22" s="52"/>
      <c r="F22" s="52"/>
      <c r="G22" s="154" t="s">
        <v>26</v>
      </c>
      <c r="H22" s="157" t="s">
        <v>1</v>
      </c>
      <c r="I22" s="37"/>
      <c r="O22" s="133"/>
      <c r="P22" s="133"/>
      <c r="Q22" s="133"/>
    </row>
    <row r="23" spans="1:17" s="1" customFormat="1" x14ac:dyDescent="0.2">
      <c r="A23" s="153"/>
      <c r="B23" s="52"/>
      <c r="C23" s="52"/>
      <c r="D23" s="52"/>
      <c r="E23" s="52"/>
      <c r="F23" s="52"/>
      <c r="G23" s="52"/>
      <c r="H23" s="155"/>
      <c r="I23" s="37"/>
      <c r="O23" s="133"/>
      <c r="P23" s="133"/>
      <c r="Q23" s="133"/>
    </row>
    <row r="24" spans="1:17" s="1" customFormat="1" ht="12.75" x14ac:dyDescent="0.2">
      <c r="A24" s="153"/>
      <c r="B24" s="154" t="s">
        <v>34</v>
      </c>
      <c r="C24" s="52"/>
      <c r="D24" s="52"/>
      <c r="E24" s="52"/>
      <c r="F24" s="52"/>
      <c r="G24" s="52"/>
      <c r="H24" s="155"/>
      <c r="I24" s="37"/>
      <c r="O24" s="133"/>
      <c r="P24" s="133"/>
      <c r="Q24" s="133"/>
    </row>
    <row r="25" spans="1:17" s="7" customFormat="1" ht="12.75" x14ac:dyDescent="0.2">
      <c r="A25" s="160"/>
      <c r="B25" s="161"/>
      <c r="C25" s="269" t="s">
        <v>1</v>
      </c>
      <c r="D25" s="269"/>
      <c r="E25" s="269"/>
      <c r="F25" s="269"/>
      <c r="G25" s="161"/>
      <c r="H25" s="162"/>
      <c r="I25" s="86"/>
      <c r="O25" s="85"/>
      <c r="P25" s="85"/>
      <c r="Q25" s="85"/>
    </row>
    <row r="26" spans="1:17" s="1" customFormat="1" x14ac:dyDescent="0.2">
      <c r="A26" s="153"/>
      <c r="B26" s="52"/>
      <c r="C26" s="52"/>
      <c r="D26" s="52"/>
      <c r="E26" s="52"/>
      <c r="F26" s="52"/>
      <c r="G26" s="52"/>
      <c r="H26" s="155"/>
      <c r="I26" s="37"/>
      <c r="O26" s="133"/>
      <c r="P26" s="133"/>
      <c r="Q26" s="133"/>
    </row>
    <row r="27" spans="1:17" s="1" customFormat="1" x14ac:dyDescent="0.2">
      <c r="A27" s="153"/>
      <c r="B27" s="87"/>
      <c r="C27" s="87"/>
      <c r="D27" s="87"/>
      <c r="E27" s="87"/>
      <c r="F27" s="87"/>
      <c r="G27" s="87"/>
      <c r="H27" s="163"/>
      <c r="I27" s="37"/>
      <c r="O27" s="133"/>
      <c r="P27" s="133"/>
      <c r="Q27" s="133"/>
    </row>
    <row r="28" spans="1:17" s="1" customFormat="1" ht="15.75" x14ac:dyDescent="0.2">
      <c r="A28" s="153"/>
      <c r="B28" s="164" t="s">
        <v>35</v>
      </c>
      <c r="C28" s="52"/>
      <c r="D28" s="52"/>
      <c r="E28" s="52"/>
      <c r="F28" s="52"/>
      <c r="G28" s="52"/>
      <c r="H28" s="165">
        <f>ROUND(H98, 2)</f>
        <v>0</v>
      </c>
      <c r="I28" s="37"/>
      <c r="O28" s="133"/>
      <c r="P28" s="133"/>
      <c r="Q28" s="133"/>
    </row>
    <row r="29" spans="1:17" s="1" customFormat="1" x14ac:dyDescent="0.2">
      <c r="A29" s="153"/>
      <c r="B29" s="87"/>
      <c r="C29" s="87"/>
      <c r="D29" s="87"/>
      <c r="E29" s="87"/>
      <c r="F29" s="87"/>
      <c r="G29" s="87"/>
      <c r="H29" s="163"/>
      <c r="I29" s="37"/>
      <c r="O29" s="133"/>
      <c r="P29" s="133"/>
      <c r="Q29" s="133"/>
    </row>
    <row r="30" spans="1:17" s="1" customFormat="1" ht="12.75" x14ac:dyDescent="0.2">
      <c r="A30" s="153"/>
      <c r="B30" s="52"/>
      <c r="C30" s="52"/>
      <c r="D30" s="166" t="s">
        <v>37</v>
      </c>
      <c r="E30" s="52"/>
      <c r="F30" s="52"/>
      <c r="G30" s="166" t="s">
        <v>36</v>
      </c>
      <c r="H30" s="167" t="s">
        <v>38</v>
      </c>
      <c r="I30" s="37"/>
      <c r="O30" s="133"/>
      <c r="P30" s="133"/>
      <c r="Q30" s="133"/>
    </row>
    <row r="31" spans="1:17" s="1" customFormat="1" ht="12.75" x14ac:dyDescent="0.2">
      <c r="A31" s="153"/>
      <c r="B31" s="139" t="s">
        <v>39</v>
      </c>
      <c r="C31" s="154" t="s">
        <v>40</v>
      </c>
      <c r="D31" s="168">
        <f>SUM(H77)</f>
        <v>0</v>
      </c>
      <c r="E31" s="52"/>
      <c r="F31" s="52"/>
      <c r="G31" s="169">
        <v>0.21</v>
      </c>
      <c r="H31" s="170">
        <f>SUM(D31*0.21)</f>
        <v>0</v>
      </c>
      <c r="I31" s="37"/>
      <c r="O31" s="133"/>
      <c r="P31" s="133"/>
      <c r="Q31" s="133"/>
    </row>
    <row r="32" spans="1:17" s="1" customFormat="1" ht="12.75" x14ac:dyDescent="0.2">
      <c r="A32" s="153"/>
      <c r="B32" s="52"/>
      <c r="C32" s="154" t="s">
        <v>41</v>
      </c>
      <c r="D32" s="168"/>
      <c r="E32" s="52"/>
      <c r="F32" s="52"/>
      <c r="G32" s="169">
        <v>0.15</v>
      </c>
      <c r="H32" s="170"/>
      <c r="I32" s="37"/>
      <c r="O32" s="133"/>
      <c r="P32" s="133"/>
      <c r="Q32" s="133"/>
    </row>
    <row r="33" spans="1:17" s="1" customFormat="1" ht="12.75" x14ac:dyDescent="0.2">
      <c r="A33" s="153"/>
      <c r="B33" s="52"/>
      <c r="C33" s="154" t="s">
        <v>42</v>
      </c>
      <c r="D33" s="168"/>
      <c r="E33" s="52"/>
      <c r="F33" s="52"/>
      <c r="G33" s="169">
        <v>0.21</v>
      </c>
      <c r="H33" s="170">
        <f>0</f>
        <v>0</v>
      </c>
      <c r="I33" s="37"/>
      <c r="O33" s="133"/>
      <c r="P33" s="133"/>
      <c r="Q33" s="133"/>
    </row>
    <row r="34" spans="1:17" s="1" customFormat="1" ht="12.75" x14ac:dyDescent="0.2">
      <c r="A34" s="153"/>
      <c r="B34" s="52"/>
      <c r="C34" s="154" t="s">
        <v>43</v>
      </c>
      <c r="D34" s="168"/>
      <c r="E34" s="52"/>
      <c r="F34" s="52"/>
      <c r="G34" s="169">
        <v>0.15</v>
      </c>
      <c r="H34" s="170">
        <f>0</f>
        <v>0</v>
      </c>
      <c r="I34" s="37"/>
      <c r="O34" s="133"/>
      <c r="P34" s="133"/>
      <c r="Q34" s="133"/>
    </row>
    <row r="35" spans="1:17" s="1" customFormat="1" ht="12.75" x14ac:dyDescent="0.2">
      <c r="A35" s="153"/>
      <c r="B35" s="52"/>
      <c r="C35" s="154" t="s">
        <v>44</v>
      </c>
      <c r="D35" s="168"/>
      <c r="E35" s="52"/>
      <c r="F35" s="52"/>
      <c r="G35" s="169">
        <v>0</v>
      </c>
      <c r="H35" s="170">
        <f>0</f>
        <v>0</v>
      </c>
      <c r="I35" s="37"/>
      <c r="O35" s="133"/>
      <c r="P35" s="133"/>
      <c r="Q35" s="133"/>
    </row>
    <row r="36" spans="1:17" s="1" customFormat="1" x14ac:dyDescent="0.2">
      <c r="A36" s="153"/>
      <c r="B36" s="52"/>
      <c r="C36" s="52"/>
      <c r="D36" s="52"/>
      <c r="E36" s="52"/>
      <c r="F36" s="52"/>
      <c r="G36" s="52"/>
      <c r="H36" s="155"/>
      <c r="I36" s="37"/>
      <c r="O36" s="133"/>
      <c r="P36" s="133"/>
      <c r="Q36" s="133"/>
    </row>
    <row r="37" spans="1:17" s="1" customFormat="1" ht="15.75" x14ac:dyDescent="0.2">
      <c r="A37" s="171"/>
      <c r="B37" s="88" t="s">
        <v>45</v>
      </c>
      <c r="C37" s="89"/>
      <c r="D37" s="89"/>
      <c r="E37" s="90" t="s">
        <v>46</v>
      </c>
      <c r="F37" s="91" t="s">
        <v>47</v>
      </c>
      <c r="G37" s="89"/>
      <c r="H37" s="172">
        <f>SUM(H28:H35)</f>
        <v>0</v>
      </c>
      <c r="I37" s="37"/>
      <c r="O37" s="133"/>
      <c r="P37" s="133"/>
      <c r="Q37" s="133"/>
    </row>
    <row r="38" spans="1:17" s="1" customFormat="1" x14ac:dyDescent="0.2">
      <c r="A38" s="153"/>
      <c r="B38" s="52"/>
      <c r="C38" s="52"/>
      <c r="D38" s="52"/>
      <c r="E38" s="52"/>
      <c r="F38" s="52"/>
      <c r="G38" s="52"/>
      <c r="H38" s="155"/>
      <c r="I38" s="37"/>
      <c r="O38" s="133"/>
      <c r="P38" s="133"/>
      <c r="Q38" s="133"/>
    </row>
    <row r="39" spans="1:17" x14ac:dyDescent="0.2">
      <c r="A39" s="149"/>
      <c r="B39" s="151"/>
      <c r="C39" s="151"/>
      <c r="D39" s="151"/>
      <c r="E39" s="151"/>
      <c r="F39" s="151"/>
      <c r="G39" s="151"/>
      <c r="H39" s="152"/>
      <c r="I39" s="16"/>
    </row>
    <row r="40" spans="1:17" ht="14.45" customHeight="1" x14ac:dyDescent="0.2">
      <c r="A40" s="149"/>
      <c r="B40" s="151"/>
      <c r="C40" s="151"/>
      <c r="D40" s="151"/>
      <c r="E40" s="151"/>
      <c r="F40" s="151"/>
      <c r="G40" s="151"/>
      <c r="H40" s="152"/>
      <c r="I40" s="16"/>
    </row>
    <row r="41" spans="1:17" s="1" customFormat="1" ht="14.45" customHeight="1" x14ac:dyDescent="0.2">
      <c r="A41" s="173"/>
      <c r="B41" s="92" t="s">
        <v>48</v>
      </c>
      <c r="C41" s="93"/>
      <c r="D41" s="93"/>
      <c r="E41" s="92" t="s">
        <v>49</v>
      </c>
      <c r="F41" s="93"/>
      <c r="G41" s="93"/>
      <c r="H41" s="174"/>
      <c r="I41" s="37"/>
    </row>
    <row r="42" spans="1:17" x14ac:dyDescent="0.2">
      <c r="A42" s="149"/>
      <c r="B42" s="151"/>
      <c r="C42" s="151"/>
      <c r="D42" s="151"/>
      <c r="E42" s="151"/>
      <c r="F42" s="151"/>
      <c r="G42" s="151"/>
      <c r="H42" s="152"/>
      <c r="I42" s="16"/>
    </row>
    <row r="43" spans="1:17" x14ac:dyDescent="0.2">
      <c r="A43" s="149"/>
      <c r="B43" s="151"/>
      <c r="C43" s="151"/>
      <c r="D43" s="151"/>
      <c r="E43" s="151"/>
      <c r="F43" s="151"/>
      <c r="G43" s="151"/>
      <c r="H43" s="152"/>
      <c r="I43" s="16"/>
    </row>
    <row r="44" spans="1:17" x14ac:dyDescent="0.2">
      <c r="A44" s="149"/>
      <c r="B44" s="151"/>
      <c r="C44" s="151"/>
      <c r="D44" s="151"/>
      <c r="E44" s="151"/>
      <c r="F44" s="151"/>
      <c r="G44" s="151"/>
      <c r="H44" s="152"/>
      <c r="I44" s="16"/>
    </row>
    <row r="45" spans="1:17" x14ac:dyDescent="0.2">
      <c r="A45" s="149"/>
      <c r="B45" s="151"/>
      <c r="C45" s="151"/>
      <c r="D45" s="151"/>
      <c r="E45" s="151"/>
      <c r="F45" s="151"/>
      <c r="G45" s="151"/>
      <c r="H45" s="152"/>
      <c r="I45" s="16"/>
    </row>
    <row r="46" spans="1:17" s="1" customFormat="1" ht="12.75" x14ac:dyDescent="0.2">
      <c r="A46" s="153"/>
      <c r="B46" s="94" t="s">
        <v>50</v>
      </c>
      <c r="C46" s="95"/>
      <c r="D46" s="96" t="s">
        <v>51</v>
      </c>
      <c r="E46" s="94" t="s">
        <v>50</v>
      </c>
      <c r="F46" s="95"/>
      <c r="G46" s="95"/>
      <c r="H46" s="175" t="s">
        <v>51</v>
      </c>
      <c r="I46" s="37"/>
      <c r="O46" s="133"/>
      <c r="P46" s="133"/>
      <c r="Q46" s="133"/>
    </row>
    <row r="47" spans="1:17" x14ac:dyDescent="0.2">
      <c r="A47" s="149"/>
      <c r="B47" s="151"/>
      <c r="C47" s="151"/>
      <c r="D47" s="151"/>
      <c r="E47" s="151"/>
      <c r="F47" s="151"/>
      <c r="G47" s="151"/>
      <c r="H47" s="152"/>
      <c r="I47" s="16"/>
    </row>
    <row r="48" spans="1:17" x14ac:dyDescent="0.2">
      <c r="A48" s="149"/>
      <c r="B48" s="151"/>
      <c r="C48" s="151"/>
      <c r="D48" s="151"/>
      <c r="E48" s="151"/>
      <c r="F48" s="151"/>
      <c r="G48" s="151"/>
      <c r="H48" s="152"/>
      <c r="I48" s="16"/>
    </row>
    <row r="49" spans="1:17" x14ac:dyDescent="0.2">
      <c r="A49" s="149"/>
      <c r="B49" s="151"/>
      <c r="C49" s="151"/>
      <c r="D49" s="151"/>
      <c r="E49" s="151"/>
      <c r="F49" s="151"/>
      <c r="G49" s="151"/>
      <c r="H49" s="152"/>
      <c r="I49" s="16"/>
    </row>
    <row r="50" spans="1:17" s="1" customFormat="1" ht="12.75" x14ac:dyDescent="0.2">
      <c r="A50" s="153"/>
      <c r="B50" s="92" t="s">
        <v>52</v>
      </c>
      <c r="C50" s="97"/>
      <c r="D50" s="97"/>
      <c r="E50" s="92" t="s">
        <v>53</v>
      </c>
      <c r="F50" s="97"/>
      <c r="G50" s="97"/>
      <c r="H50" s="176"/>
      <c r="I50" s="37"/>
      <c r="O50" s="133"/>
      <c r="P50" s="133"/>
      <c r="Q50" s="133"/>
    </row>
    <row r="51" spans="1:17" x14ac:dyDescent="0.2">
      <c r="A51" s="149"/>
      <c r="B51" s="151"/>
      <c r="C51" s="151"/>
      <c r="D51" s="151"/>
      <c r="E51" s="151"/>
      <c r="F51" s="151"/>
      <c r="G51" s="151"/>
      <c r="H51" s="152"/>
      <c r="I51" s="16"/>
    </row>
    <row r="52" spans="1:17" x14ac:dyDescent="0.2">
      <c r="A52" s="149"/>
      <c r="B52" s="151"/>
      <c r="C52" s="151"/>
      <c r="D52" s="151"/>
      <c r="E52" s="151"/>
      <c r="F52" s="151"/>
      <c r="G52" s="151"/>
      <c r="H52" s="152"/>
      <c r="I52" s="16"/>
    </row>
    <row r="53" spans="1:17" x14ac:dyDescent="0.2">
      <c r="A53" s="149"/>
      <c r="B53" s="151"/>
      <c r="C53" s="151"/>
      <c r="D53" s="151"/>
      <c r="E53" s="151"/>
      <c r="F53" s="151"/>
      <c r="G53" s="151"/>
      <c r="H53" s="152"/>
      <c r="I53" s="16"/>
    </row>
    <row r="54" spans="1:17" x14ac:dyDescent="0.2">
      <c r="A54" s="149"/>
      <c r="B54" s="151"/>
      <c r="C54" s="151"/>
      <c r="D54" s="151"/>
      <c r="E54" s="151"/>
      <c r="F54" s="151"/>
      <c r="G54" s="151"/>
      <c r="H54" s="152"/>
      <c r="I54" s="16"/>
    </row>
    <row r="55" spans="1:17" x14ac:dyDescent="0.2">
      <c r="A55" s="149"/>
      <c r="B55" s="151"/>
      <c r="C55" s="151"/>
      <c r="D55" s="151"/>
      <c r="E55" s="151"/>
      <c r="F55" s="151"/>
      <c r="G55" s="151"/>
      <c r="H55" s="152"/>
      <c r="I55" s="16"/>
    </row>
    <row r="56" spans="1:17" x14ac:dyDescent="0.2">
      <c r="A56" s="149"/>
      <c r="B56" s="151"/>
      <c r="C56" s="151"/>
      <c r="D56" s="151"/>
      <c r="E56" s="151"/>
      <c r="F56" s="151"/>
      <c r="G56" s="151"/>
      <c r="H56" s="152"/>
      <c r="I56" s="16"/>
    </row>
    <row r="57" spans="1:17" x14ac:dyDescent="0.2">
      <c r="A57" s="149"/>
      <c r="B57" s="151"/>
      <c r="C57" s="151"/>
      <c r="D57" s="151"/>
      <c r="E57" s="151"/>
      <c r="F57" s="151"/>
      <c r="G57" s="151"/>
      <c r="H57" s="152"/>
      <c r="I57" s="16"/>
    </row>
    <row r="58" spans="1:17" x14ac:dyDescent="0.2">
      <c r="A58" s="149"/>
      <c r="B58" s="151"/>
      <c r="C58" s="151"/>
      <c r="D58" s="151"/>
      <c r="E58" s="151"/>
      <c r="F58" s="151"/>
      <c r="G58" s="151"/>
      <c r="H58" s="152"/>
      <c r="I58" s="16"/>
    </row>
    <row r="59" spans="1:17" s="1" customFormat="1" ht="12.75" x14ac:dyDescent="0.2">
      <c r="A59" s="153"/>
      <c r="B59" s="94" t="s">
        <v>50</v>
      </c>
      <c r="C59" s="95"/>
      <c r="D59" s="96" t="s">
        <v>51</v>
      </c>
      <c r="E59" s="94" t="s">
        <v>50</v>
      </c>
      <c r="F59" s="95"/>
      <c r="G59" s="95"/>
      <c r="H59" s="175" t="s">
        <v>51</v>
      </c>
      <c r="I59" s="37"/>
      <c r="O59" s="133"/>
      <c r="P59" s="133"/>
      <c r="Q59" s="133"/>
    </row>
    <row r="60" spans="1:17" s="1" customFormat="1" ht="14.45" customHeight="1" x14ac:dyDescent="0.2">
      <c r="A60" s="177"/>
      <c r="B60" s="178"/>
      <c r="C60" s="178"/>
      <c r="D60" s="178"/>
      <c r="E60" s="178"/>
      <c r="F60" s="178"/>
      <c r="G60" s="178"/>
      <c r="H60" s="179"/>
      <c r="I60" s="37"/>
      <c r="O60" s="133"/>
      <c r="P60" s="133"/>
      <c r="Q60" s="133"/>
    </row>
    <row r="64" spans="1:17" s="1" customFormat="1" x14ac:dyDescent="0.2">
      <c r="A64" s="180"/>
      <c r="B64" s="181"/>
      <c r="C64" s="181"/>
      <c r="D64" s="181"/>
      <c r="E64" s="181"/>
      <c r="F64" s="181"/>
      <c r="G64" s="181"/>
      <c r="H64" s="182"/>
      <c r="I64" s="37"/>
      <c r="O64" s="133"/>
      <c r="P64" s="133"/>
      <c r="Q64" s="133"/>
    </row>
    <row r="65" spans="1:17" s="1" customFormat="1" ht="18" x14ac:dyDescent="0.2">
      <c r="A65" s="183" t="s">
        <v>83</v>
      </c>
      <c r="B65" s="54"/>
      <c r="C65" s="54"/>
      <c r="D65" s="54"/>
      <c r="E65" s="54"/>
      <c r="F65" s="54"/>
      <c r="G65" s="54"/>
      <c r="H65" s="184"/>
      <c r="I65" s="37"/>
      <c r="O65" s="133"/>
      <c r="P65" s="133"/>
      <c r="Q65" s="133"/>
    </row>
    <row r="66" spans="1:17" s="1" customFormat="1" x14ac:dyDescent="0.2">
      <c r="A66" s="185"/>
      <c r="B66" s="54"/>
      <c r="C66" s="54"/>
      <c r="D66" s="54"/>
      <c r="E66" s="54"/>
      <c r="F66" s="54"/>
      <c r="G66" s="54"/>
      <c r="H66" s="184"/>
      <c r="I66" s="37"/>
      <c r="O66" s="133"/>
      <c r="P66" s="133"/>
      <c r="Q66" s="133"/>
    </row>
    <row r="67" spans="1:17" s="1" customFormat="1" ht="12.75" x14ac:dyDescent="0.2">
      <c r="A67" s="186" t="s">
        <v>16</v>
      </c>
      <c r="B67" s="54"/>
      <c r="C67" s="54"/>
      <c r="D67" s="54"/>
      <c r="E67" s="54"/>
      <c r="F67" s="54"/>
      <c r="G67" s="54"/>
      <c r="H67" s="184"/>
      <c r="I67" s="37"/>
      <c r="O67" s="133"/>
      <c r="P67" s="133"/>
      <c r="Q67" s="133"/>
    </row>
    <row r="68" spans="1:17" s="1" customFormat="1" x14ac:dyDescent="0.2">
      <c r="A68" s="185"/>
      <c r="B68" s="54"/>
      <c r="C68" s="263" t="str">
        <f>C7</f>
        <v>Demolice objektů 2,10 a 11 Táborská kasárna Benešov</v>
      </c>
      <c r="D68" s="264"/>
      <c r="E68" s="264"/>
      <c r="F68" s="264"/>
      <c r="G68" s="54"/>
      <c r="H68" s="184"/>
      <c r="I68" s="37"/>
      <c r="O68" s="133"/>
      <c r="P68" s="133"/>
      <c r="Q68" s="133"/>
    </row>
    <row r="69" spans="1:17" s="1" customFormat="1" x14ac:dyDescent="0.2">
      <c r="A69" s="185"/>
      <c r="B69" s="54"/>
      <c r="C69" s="54"/>
      <c r="D69" s="54"/>
      <c r="E69" s="54"/>
      <c r="F69" s="54"/>
      <c r="G69" s="54"/>
      <c r="H69" s="184"/>
      <c r="I69" s="37"/>
      <c r="O69" s="133"/>
      <c r="P69" s="133"/>
      <c r="Q69" s="133"/>
    </row>
    <row r="70" spans="1:17" s="1" customFormat="1" ht="12.75" x14ac:dyDescent="0.2">
      <c r="A70" s="186" t="s">
        <v>20</v>
      </c>
      <c r="B70" s="54"/>
      <c r="C70" s="54"/>
      <c r="D70" s="187" t="str">
        <f>D10</f>
        <v>Benešov</v>
      </c>
      <c r="E70" s="54"/>
      <c r="F70" s="54"/>
      <c r="G70" s="188" t="s">
        <v>22</v>
      </c>
      <c r="H70" s="158">
        <v>45448</v>
      </c>
      <c r="I70" s="37"/>
      <c r="O70" s="133"/>
      <c r="P70" s="133"/>
      <c r="Q70" s="133"/>
    </row>
    <row r="71" spans="1:17" s="1" customFormat="1" x14ac:dyDescent="0.2">
      <c r="A71" s="185"/>
      <c r="B71" s="54"/>
      <c r="C71" s="54"/>
      <c r="D71" s="54"/>
      <c r="E71" s="54"/>
      <c r="F71" s="54"/>
      <c r="G71" s="54"/>
      <c r="H71" s="184"/>
      <c r="I71" s="37"/>
      <c r="O71" s="133"/>
      <c r="P71" s="133"/>
      <c r="Q71" s="133"/>
    </row>
    <row r="72" spans="1:17" s="1" customFormat="1" ht="12.75" x14ac:dyDescent="0.2">
      <c r="A72" s="186" t="s">
        <v>23</v>
      </c>
      <c r="B72" s="54"/>
      <c r="C72" s="54"/>
      <c r="D72" s="187" t="str">
        <f>C13</f>
        <v xml:space="preserve">Město Benešov </v>
      </c>
      <c r="E72" s="54"/>
      <c r="F72" s="54"/>
      <c r="G72" s="188" t="s">
        <v>29</v>
      </c>
      <c r="H72" s="189" t="s">
        <v>30</v>
      </c>
      <c r="I72" s="37"/>
      <c r="O72" s="133"/>
      <c r="P72" s="133"/>
      <c r="Q72" s="133"/>
    </row>
    <row r="73" spans="1:17" s="1" customFormat="1" ht="12.75" x14ac:dyDescent="0.2">
      <c r="A73" s="186" t="s">
        <v>137</v>
      </c>
      <c r="B73" s="54"/>
      <c r="C73" s="54"/>
      <c r="D73" s="190" t="s">
        <v>30</v>
      </c>
      <c r="E73" s="54"/>
      <c r="F73" s="54"/>
      <c r="G73" s="188" t="s">
        <v>32</v>
      </c>
      <c r="H73" s="189" t="s">
        <v>30</v>
      </c>
      <c r="I73" s="37"/>
      <c r="O73" s="133"/>
      <c r="P73" s="133"/>
      <c r="Q73" s="133"/>
    </row>
    <row r="74" spans="1:17" s="1" customFormat="1" x14ac:dyDescent="0.2">
      <c r="A74" s="185"/>
      <c r="B74" s="54"/>
      <c r="C74" s="54"/>
      <c r="D74" s="54"/>
      <c r="E74" s="54"/>
      <c r="F74" s="54"/>
      <c r="G74" s="54"/>
      <c r="H74" s="184"/>
      <c r="I74" s="37"/>
      <c r="O74" s="133"/>
      <c r="P74" s="133"/>
      <c r="Q74" s="133"/>
    </row>
    <row r="75" spans="1:17" s="1" customFormat="1" ht="12" x14ac:dyDescent="0.2">
      <c r="A75" s="191" t="s">
        <v>84</v>
      </c>
      <c r="B75" s="192"/>
      <c r="C75" s="192"/>
      <c r="D75" s="192"/>
      <c r="E75" s="192"/>
      <c r="F75" s="192"/>
      <c r="G75" s="192"/>
      <c r="H75" s="193" t="s">
        <v>85</v>
      </c>
      <c r="I75" s="37"/>
      <c r="O75" s="133"/>
      <c r="P75" s="133"/>
      <c r="Q75" s="133"/>
    </row>
    <row r="76" spans="1:17" s="1" customFormat="1" x14ac:dyDescent="0.2">
      <c r="A76" s="185"/>
      <c r="B76" s="54"/>
      <c r="C76" s="54"/>
      <c r="D76" s="54"/>
      <c r="E76" s="54"/>
      <c r="F76" s="54"/>
      <c r="G76" s="54"/>
      <c r="H76" s="184"/>
      <c r="I76" s="37"/>
      <c r="O76" s="133"/>
      <c r="P76" s="133"/>
      <c r="Q76" s="133"/>
    </row>
    <row r="77" spans="1:17" s="1" customFormat="1" ht="15.75" x14ac:dyDescent="0.2">
      <c r="A77" s="194" t="s">
        <v>86</v>
      </c>
      <c r="B77" s="54"/>
      <c r="C77" s="54"/>
      <c r="D77" s="54"/>
      <c r="E77" s="54"/>
      <c r="F77" s="54"/>
      <c r="G77" s="54"/>
      <c r="H77" s="195">
        <f>H98</f>
        <v>0</v>
      </c>
      <c r="I77" s="37"/>
      <c r="O77" s="133"/>
      <c r="P77" s="133"/>
      <c r="Q77" s="133"/>
    </row>
    <row r="78" spans="1:17" s="8" customFormat="1" ht="15" x14ac:dyDescent="0.2">
      <c r="A78" s="196"/>
      <c r="B78" s="98" t="s">
        <v>87</v>
      </c>
      <c r="C78" s="99"/>
      <c r="D78" s="99"/>
      <c r="E78" s="99"/>
      <c r="F78" s="99"/>
      <c r="G78" s="99"/>
      <c r="H78" s="197">
        <f>H99</f>
        <v>0</v>
      </c>
      <c r="I78" s="100"/>
    </row>
    <row r="79" spans="1:17" s="9" customFormat="1" ht="12.75" x14ac:dyDescent="0.2">
      <c r="A79" s="198"/>
      <c r="B79" s="101" t="s">
        <v>88</v>
      </c>
      <c r="C79" s="102"/>
      <c r="D79" s="102"/>
      <c r="E79" s="102"/>
      <c r="F79" s="102"/>
      <c r="G79" s="102"/>
      <c r="H79" s="199">
        <f>H100</f>
        <v>0</v>
      </c>
      <c r="I79" s="103"/>
    </row>
    <row r="80" spans="1:17" s="9" customFormat="1" ht="12.75" x14ac:dyDescent="0.2">
      <c r="A80" s="198"/>
      <c r="B80" s="101" t="s">
        <v>89</v>
      </c>
      <c r="C80" s="102"/>
      <c r="D80" s="102"/>
      <c r="E80" s="102"/>
      <c r="F80" s="102"/>
      <c r="G80" s="102"/>
      <c r="H80" s="199">
        <f>H104</f>
        <v>0</v>
      </c>
      <c r="I80" s="103"/>
    </row>
    <row r="81" spans="1:17" s="1" customFormat="1" x14ac:dyDescent="0.2">
      <c r="A81" s="185"/>
      <c r="B81" s="54"/>
      <c r="C81" s="54"/>
      <c r="D81" s="54"/>
      <c r="E81" s="54"/>
      <c r="F81" s="54"/>
      <c r="G81" s="54"/>
      <c r="H81" s="184"/>
      <c r="I81" s="37"/>
      <c r="O81" s="133"/>
      <c r="P81" s="133"/>
      <c r="Q81" s="133"/>
    </row>
    <row r="82" spans="1:17" s="1" customFormat="1" x14ac:dyDescent="0.2">
      <c r="A82" s="200"/>
      <c r="B82" s="41"/>
      <c r="C82" s="41"/>
      <c r="D82" s="41"/>
      <c r="E82" s="41"/>
      <c r="F82" s="41"/>
      <c r="G82" s="41"/>
      <c r="H82" s="201"/>
      <c r="I82" s="37"/>
      <c r="O82" s="133"/>
      <c r="P82" s="133"/>
      <c r="Q82" s="133"/>
    </row>
    <row r="83" spans="1:17" x14ac:dyDescent="0.2">
      <c r="A83" s="149"/>
      <c r="B83" s="151"/>
      <c r="C83" s="151"/>
      <c r="D83" s="151"/>
      <c r="E83" s="151"/>
      <c r="F83" s="151"/>
      <c r="G83" s="151"/>
      <c r="H83" s="152"/>
    </row>
    <row r="84" spans="1:17" x14ac:dyDescent="0.2">
      <c r="A84" s="149"/>
      <c r="B84" s="151"/>
      <c r="C84" s="151"/>
      <c r="D84" s="151"/>
      <c r="E84" s="151"/>
      <c r="F84" s="151"/>
      <c r="G84" s="151"/>
      <c r="H84" s="152"/>
    </row>
    <row r="85" spans="1:17" x14ac:dyDescent="0.2">
      <c r="A85" s="149"/>
      <c r="B85" s="151"/>
      <c r="C85" s="151"/>
      <c r="D85" s="151"/>
      <c r="E85" s="151"/>
      <c r="F85" s="151"/>
      <c r="G85" s="151"/>
      <c r="H85" s="152"/>
    </row>
    <row r="86" spans="1:17" s="1" customFormat="1" x14ac:dyDescent="0.2">
      <c r="A86" s="202"/>
      <c r="B86" s="43"/>
      <c r="C86" s="43"/>
      <c r="D86" s="43"/>
      <c r="E86" s="43"/>
      <c r="F86" s="43"/>
      <c r="G86" s="43"/>
      <c r="H86" s="203"/>
      <c r="I86" s="37"/>
      <c r="O86" s="133"/>
      <c r="P86" s="133"/>
      <c r="Q86" s="133"/>
    </row>
    <row r="87" spans="1:17" s="1" customFormat="1" ht="18" x14ac:dyDescent="0.2">
      <c r="A87" s="183" t="s">
        <v>90</v>
      </c>
      <c r="B87" s="54"/>
      <c r="C87" s="54"/>
      <c r="D87" s="54"/>
      <c r="E87" s="54"/>
      <c r="F87" s="54"/>
      <c r="G87" s="54"/>
      <c r="H87" s="184"/>
      <c r="I87" s="37"/>
      <c r="O87" s="133"/>
      <c r="P87" s="133"/>
      <c r="Q87" s="133"/>
    </row>
    <row r="88" spans="1:17" s="1" customFormat="1" x14ac:dyDescent="0.2">
      <c r="A88" s="185"/>
      <c r="B88" s="54"/>
      <c r="C88" s="54"/>
      <c r="D88" s="54"/>
      <c r="E88" s="54"/>
      <c r="F88" s="54"/>
      <c r="G88" s="54"/>
      <c r="H88" s="184"/>
      <c r="I88" s="37"/>
      <c r="O88" s="133"/>
      <c r="P88" s="133"/>
      <c r="Q88" s="133"/>
    </row>
    <row r="89" spans="1:17" s="1" customFormat="1" ht="12.75" x14ac:dyDescent="0.2">
      <c r="A89" s="186" t="s">
        <v>16</v>
      </c>
      <c r="B89" s="54"/>
      <c r="C89" s="54"/>
      <c r="D89" s="54"/>
      <c r="E89" s="54"/>
      <c r="F89" s="54"/>
      <c r="G89" s="54"/>
      <c r="H89" s="184"/>
      <c r="I89" s="37"/>
      <c r="O89" s="133"/>
      <c r="P89" s="133"/>
      <c r="Q89" s="133"/>
    </row>
    <row r="90" spans="1:17" s="1" customFormat="1" x14ac:dyDescent="0.2">
      <c r="A90" s="185"/>
      <c r="B90" s="54"/>
      <c r="C90" s="263" t="str">
        <f>C7</f>
        <v>Demolice objektů 2,10 a 11 Táborská kasárna Benešov</v>
      </c>
      <c r="D90" s="264"/>
      <c r="E90" s="264"/>
      <c r="F90" s="264"/>
      <c r="G90" s="54"/>
      <c r="H90" s="184"/>
      <c r="I90" s="37"/>
      <c r="O90" s="133"/>
      <c r="P90" s="133"/>
      <c r="Q90" s="133"/>
    </row>
    <row r="91" spans="1:17" s="1" customFormat="1" x14ac:dyDescent="0.2">
      <c r="A91" s="185"/>
      <c r="B91" s="54"/>
      <c r="C91" s="54"/>
      <c r="D91" s="54"/>
      <c r="E91" s="54"/>
      <c r="F91" s="54"/>
      <c r="G91" s="54"/>
      <c r="H91" s="184"/>
      <c r="I91" s="37"/>
      <c r="O91" s="133"/>
      <c r="P91" s="133"/>
      <c r="Q91" s="133"/>
    </row>
    <row r="92" spans="1:17" s="1" customFormat="1" ht="12.75" x14ac:dyDescent="0.2">
      <c r="A92" s="186" t="s">
        <v>20</v>
      </c>
      <c r="B92" s="54"/>
      <c r="C92" s="54"/>
      <c r="D92" s="187" t="str">
        <f>D10</f>
        <v>Benešov</v>
      </c>
      <c r="E92" s="54"/>
      <c r="F92" s="54"/>
      <c r="G92" s="188" t="s">
        <v>22</v>
      </c>
      <c r="H92" s="158">
        <v>45448</v>
      </c>
      <c r="I92" s="37"/>
      <c r="O92" s="133"/>
      <c r="P92" s="133"/>
      <c r="Q92" s="133"/>
    </row>
    <row r="93" spans="1:17" s="1" customFormat="1" x14ac:dyDescent="0.2">
      <c r="A93" s="185"/>
      <c r="B93" s="54"/>
      <c r="C93" s="54"/>
      <c r="D93" s="54"/>
      <c r="E93" s="54"/>
      <c r="F93" s="54"/>
      <c r="G93" s="54"/>
      <c r="H93" s="184"/>
      <c r="I93" s="37"/>
      <c r="O93" s="133"/>
      <c r="P93" s="133"/>
      <c r="Q93" s="133"/>
    </row>
    <row r="94" spans="1:17" s="1" customFormat="1" ht="12.75" x14ac:dyDescent="0.2">
      <c r="A94" s="186" t="s">
        <v>23</v>
      </c>
      <c r="B94" s="54"/>
      <c r="C94" s="54"/>
      <c r="D94" s="187" t="str">
        <f>C13</f>
        <v xml:space="preserve">Město Benešov </v>
      </c>
      <c r="E94" s="54"/>
      <c r="F94" s="54"/>
      <c r="G94" s="188" t="s">
        <v>29</v>
      </c>
      <c r="H94" s="189">
        <f>C19</f>
        <v>0</v>
      </c>
      <c r="I94" s="37"/>
      <c r="O94" s="133"/>
      <c r="P94" s="133"/>
      <c r="Q94" s="133"/>
    </row>
    <row r="95" spans="1:17" s="1" customFormat="1" ht="15.2" customHeight="1" x14ac:dyDescent="0.2">
      <c r="A95" s="186" t="s">
        <v>27</v>
      </c>
      <c r="B95" s="54"/>
      <c r="C95" s="54"/>
      <c r="D95" s="187" t="s">
        <v>30</v>
      </c>
      <c r="E95" s="54"/>
      <c r="F95" s="54"/>
      <c r="G95" s="188" t="s">
        <v>32</v>
      </c>
      <c r="H95" s="189" t="str">
        <f>C22</f>
        <v xml:space="preserve">Tichovský </v>
      </c>
      <c r="I95" s="37"/>
      <c r="O95" s="133"/>
      <c r="P95" s="133"/>
      <c r="Q95" s="133"/>
    </row>
    <row r="96" spans="1:17" s="1" customFormat="1" ht="10.35" customHeight="1" x14ac:dyDescent="0.2">
      <c r="A96" s="185"/>
      <c r="B96" s="54"/>
      <c r="C96" s="54"/>
      <c r="D96" s="54"/>
      <c r="E96" s="54"/>
      <c r="F96" s="54"/>
      <c r="G96" s="54"/>
      <c r="H96" s="184"/>
      <c r="I96" s="37"/>
      <c r="O96" s="133"/>
      <c r="P96" s="133"/>
      <c r="Q96" s="133"/>
    </row>
    <row r="97" spans="1:17" s="10" customFormat="1" ht="29.25" customHeight="1" x14ac:dyDescent="0.2">
      <c r="A97" s="204" t="s">
        <v>91</v>
      </c>
      <c r="B97" s="105" t="s">
        <v>60</v>
      </c>
      <c r="C97" s="105" t="s">
        <v>56</v>
      </c>
      <c r="D97" s="105" t="s">
        <v>57</v>
      </c>
      <c r="E97" s="105" t="s">
        <v>92</v>
      </c>
      <c r="F97" s="105" t="s">
        <v>93</v>
      </c>
      <c r="G97" s="105" t="s">
        <v>94</v>
      </c>
      <c r="H97" s="205" t="s">
        <v>85</v>
      </c>
      <c r="I97" s="106"/>
      <c r="J97" s="58" t="s">
        <v>1</v>
      </c>
      <c r="K97" s="59" t="s">
        <v>95</v>
      </c>
      <c r="L97" s="59" t="s">
        <v>96</v>
      </c>
      <c r="M97" s="59" t="s">
        <v>97</v>
      </c>
      <c r="N97" s="59" t="s">
        <v>98</v>
      </c>
      <c r="O97" s="59" t="s">
        <v>99</v>
      </c>
      <c r="P97" s="60" t="s">
        <v>100</v>
      </c>
      <c r="Q97" s="104"/>
    </row>
    <row r="98" spans="1:17" s="1" customFormat="1" ht="22.9" customHeight="1" x14ac:dyDescent="0.25">
      <c r="A98" s="206" t="s">
        <v>101</v>
      </c>
      <c r="B98" s="54"/>
      <c r="C98" s="54"/>
      <c r="D98" s="54"/>
      <c r="E98" s="54"/>
      <c r="F98" s="54"/>
      <c r="G98" s="54"/>
      <c r="H98" s="207">
        <f>SUM(H99)</f>
        <v>0</v>
      </c>
      <c r="I98" s="27"/>
      <c r="J98" s="61"/>
      <c r="K98" s="62"/>
      <c r="L98" s="107" t="e">
        <f>L99</f>
        <v>#REF!</v>
      </c>
      <c r="M98" s="62"/>
      <c r="N98" s="107" t="e">
        <f>N99</f>
        <v>#REF!</v>
      </c>
      <c r="O98" s="62"/>
      <c r="P98" s="108" t="e">
        <f>P99</f>
        <v>#REF!</v>
      </c>
      <c r="Q98" s="133"/>
    </row>
    <row r="99" spans="1:17" s="11" customFormat="1" ht="25.9" customHeight="1" x14ac:dyDescent="0.2">
      <c r="A99" s="208"/>
      <c r="B99" s="209" t="s">
        <v>74</v>
      </c>
      <c r="C99" s="210" t="s">
        <v>102</v>
      </c>
      <c r="D99" s="210" t="s">
        <v>103</v>
      </c>
      <c r="E99" s="111"/>
      <c r="F99" s="111"/>
      <c r="G99" s="211"/>
      <c r="H99" s="212">
        <f>SUM(H100+H104)</f>
        <v>0</v>
      </c>
      <c r="I99" s="109"/>
      <c r="J99" s="110"/>
      <c r="K99" s="111"/>
      <c r="L99" s="112" t="e">
        <f>L100+L104+#REF!</f>
        <v>#REF!</v>
      </c>
      <c r="M99" s="111"/>
      <c r="N99" s="112" t="e">
        <f>N100+N104+#REF!</f>
        <v>#REF!</v>
      </c>
      <c r="O99" s="111"/>
      <c r="P99" s="113" t="e">
        <f>P100+P104+#REF!</f>
        <v>#REF!</v>
      </c>
    </row>
    <row r="100" spans="1:17" s="11" customFormat="1" ht="22.9" customHeight="1" x14ac:dyDescent="0.2">
      <c r="A100" s="208"/>
      <c r="B100" s="209" t="s">
        <v>74</v>
      </c>
      <c r="C100" s="213" t="s">
        <v>104</v>
      </c>
      <c r="D100" s="213" t="s">
        <v>105</v>
      </c>
      <c r="E100" s="111"/>
      <c r="F100" s="111"/>
      <c r="G100" s="211"/>
      <c r="H100" s="214">
        <f>SUM(H101:H103)</f>
        <v>0</v>
      </c>
      <c r="I100" s="109"/>
      <c r="J100" s="110"/>
      <c r="K100" s="111"/>
      <c r="L100" s="112">
        <f>SUM(L101:L103)</f>
        <v>0</v>
      </c>
      <c r="M100" s="111"/>
      <c r="N100" s="112">
        <f>SUM(N101:N103)</f>
        <v>0</v>
      </c>
      <c r="O100" s="111"/>
      <c r="P100" s="113">
        <f>SUM(P101:P103)</f>
        <v>5891</v>
      </c>
    </row>
    <row r="101" spans="1:17" s="1" customFormat="1" ht="33" customHeight="1" x14ac:dyDescent="0.2">
      <c r="A101" s="215" t="s">
        <v>80</v>
      </c>
      <c r="B101" s="114" t="s">
        <v>106</v>
      </c>
      <c r="C101" s="115" t="s">
        <v>130</v>
      </c>
      <c r="D101" s="116" t="s">
        <v>126</v>
      </c>
      <c r="E101" s="117" t="s">
        <v>127</v>
      </c>
      <c r="F101" s="118">
        <v>10275</v>
      </c>
      <c r="G101" s="119"/>
      <c r="H101" s="216">
        <f>ROUND(G101*F101,2)</f>
        <v>0</v>
      </c>
      <c r="I101" s="27"/>
      <c r="J101" s="120" t="s">
        <v>1</v>
      </c>
      <c r="K101" s="54"/>
      <c r="L101" s="121">
        <f>K101*F101</f>
        <v>0</v>
      </c>
      <c r="M101" s="121">
        <v>0</v>
      </c>
      <c r="N101" s="121">
        <f>M101*F101</f>
        <v>0</v>
      </c>
      <c r="O101" s="121">
        <v>0.16</v>
      </c>
      <c r="P101" s="122">
        <f>O101*F101</f>
        <v>1644</v>
      </c>
      <c r="Q101" s="133"/>
    </row>
    <row r="102" spans="1:17" s="1" customFormat="1" ht="33" customHeight="1" x14ac:dyDescent="0.2">
      <c r="A102" s="215">
        <v>2</v>
      </c>
      <c r="B102" s="114" t="s">
        <v>106</v>
      </c>
      <c r="C102" s="115" t="s">
        <v>134</v>
      </c>
      <c r="D102" s="116" t="s">
        <v>133</v>
      </c>
      <c r="E102" s="117" t="s">
        <v>127</v>
      </c>
      <c r="F102" s="118">
        <v>3425</v>
      </c>
      <c r="G102" s="119"/>
      <c r="H102" s="216">
        <f>ROUND(G102*F102,2)</f>
        <v>0</v>
      </c>
      <c r="I102" s="27"/>
      <c r="J102" s="120" t="s">
        <v>1</v>
      </c>
      <c r="K102" s="54"/>
      <c r="L102" s="121">
        <f>K102*F102</f>
        <v>0</v>
      </c>
      <c r="M102" s="121">
        <v>0</v>
      </c>
      <c r="N102" s="121">
        <f>M102*F102</f>
        <v>0</v>
      </c>
      <c r="O102" s="121">
        <v>0.16</v>
      </c>
      <c r="P102" s="122">
        <f>O102*F102</f>
        <v>548</v>
      </c>
      <c r="Q102" s="133"/>
    </row>
    <row r="103" spans="1:17" s="1" customFormat="1" ht="24.2" customHeight="1" x14ac:dyDescent="0.2">
      <c r="A103" s="215">
        <v>3</v>
      </c>
      <c r="B103" s="114" t="s">
        <v>106</v>
      </c>
      <c r="C103" s="115" t="s">
        <v>136</v>
      </c>
      <c r="D103" s="116" t="s">
        <v>135</v>
      </c>
      <c r="E103" s="117" t="s">
        <v>127</v>
      </c>
      <c r="F103" s="118">
        <v>20550</v>
      </c>
      <c r="G103" s="119"/>
      <c r="H103" s="216">
        <f>ROUND(G103*F103,2)</f>
        <v>0</v>
      </c>
      <c r="I103" s="27"/>
      <c r="J103" s="120" t="s">
        <v>1</v>
      </c>
      <c r="K103" s="54"/>
      <c r="L103" s="121">
        <f>K103*F103</f>
        <v>0</v>
      </c>
      <c r="M103" s="121">
        <v>0</v>
      </c>
      <c r="N103" s="121">
        <f>M103*F103</f>
        <v>0</v>
      </c>
      <c r="O103" s="121">
        <v>0.18</v>
      </c>
      <c r="P103" s="122">
        <f>O103*F103</f>
        <v>3699</v>
      </c>
      <c r="Q103" s="133"/>
    </row>
    <row r="104" spans="1:17" s="11" customFormat="1" ht="22.9" customHeight="1" x14ac:dyDescent="0.2">
      <c r="A104" s="208"/>
      <c r="B104" s="209" t="s">
        <v>74</v>
      </c>
      <c r="C104" s="213" t="s">
        <v>108</v>
      </c>
      <c r="D104" s="213" t="s">
        <v>109</v>
      </c>
      <c r="E104" s="111"/>
      <c r="F104" s="111"/>
      <c r="G104" s="211"/>
      <c r="H104" s="214">
        <f>SUM(H105:H110)</f>
        <v>0</v>
      </c>
      <c r="I104" s="109"/>
      <c r="J104" s="110"/>
      <c r="K104" s="111"/>
      <c r="L104" s="112">
        <f>SUM(L105:L109)</f>
        <v>0</v>
      </c>
      <c r="M104" s="111"/>
      <c r="N104" s="112">
        <f>SUM(N105:N109)</f>
        <v>0</v>
      </c>
      <c r="O104" s="111"/>
      <c r="P104" s="113">
        <f>SUM(P105:P109)</f>
        <v>0</v>
      </c>
    </row>
    <row r="105" spans="1:17" s="1" customFormat="1" ht="16.5" customHeight="1" x14ac:dyDescent="0.2">
      <c r="A105" s="215" t="s">
        <v>107</v>
      </c>
      <c r="B105" s="114" t="s">
        <v>106</v>
      </c>
      <c r="C105" s="115" t="s">
        <v>110</v>
      </c>
      <c r="D105" s="116" t="s">
        <v>111</v>
      </c>
      <c r="E105" s="117" t="s">
        <v>112</v>
      </c>
      <c r="F105" s="118">
        <v>9252</v>
      </c>
      <c r="G105" s="119"/>
      <c r="H105" s="216">
        <f t="shared" ref="H105:H110" si="0">ROUND(G105*F105,2)</f>
        <v>0</v>
      </c>
      <c r="I105" s="27"/>
      <c r="J105" s="120" t="s">
        <v>1</v>
      </c>
      <c r="K105" s="54"/>
      <c r="L105" s="121">
        <f t="shared" ref="L105:L110" si="1">K105*F105</f>
        <v>0</v>
      </c>
      <c r="M105" s="121">
        <v>0</v>
      </c>
      <c r="N105" s="121">
        <f>M105*F105</f>
        <v>0</v>
      </c>
      <c r="O105" s="121">
        <v>0</v>
      </c>
      <c r="P105" s="122">
        <f>O105*F105</f>
        <v>0</v>
      </c>
      <c r="Q105" s="133"/>
    </row>
    <row r="106" spans="1:17" s="1" customFormat="1" ht="24.2" customHeight="1" x14ac:dyDescent="0.2">
      <c r="A106" s="215">
        <v>5</v>
      </c>
      <c r="B106" s="114" t="s">
        <v>106</v>
      </c>
      <c r="C106" s="115" t="s">
        <v>113</v>
      </c>
      <c r="D106" s="116" t="s">
        <v>114</v>
      </c>
      <c r="E106" s="117" t="s">
        <v>112</v>
      </c>
      <c r="F106" s="118">
        <v>4626</v>
      </c>
      <c r="G106" s="119"/>
      <c r="H106" s="216">
        <f t="shared" si="0"/>
        <v>0</v>
      </c>
      <c r="I106" s="27"/>
      <c r="J106" s="120" t="s">
        <v>1</v>
      </c>
      <c r="K106" s="54"/>
      <c r="L106" s="121">
        <f t="shared" si="1"/>
        <v>0</v>
      </c>
      <c r="M106" s="121">
        <v>0</v>
      </c>
      <c r="N106" s="121">
        <f>M106*F106</f>
        <v>0</v>
      </c>
      <c r="O106" s="121">
        <v>0</v>
      </c>
      <c r="P106" s="122">
        <f>O106*F106</f>
        <v>0</v>
      </c>
      <c r="Q106" s="133"/>
    </row>
    <row r="107" spans="1:17" s="1" customFormat="1" ht="24.2" customHeight="1" x14ac:dyDescent="0.2">
      <c r="A107" s="215">
        <v>6</v>
      </c>
      <c r="B107" s="114" t="s">
        <v>106</v>
      </c>
      <c r="C107" s="115" t="s">
        <v>115</v>
      </c>
      <c r="D107" s="116" t="s">
        <v>116</v>
      </c>
      <c r="E107" s="117" t="s">
        <v>112</v>
      </c>
      <c r="F107" s="118">
        <v>4626</v>
      </c>
      <c r="G107" s="119"/>
      <c r="H107" s="216">
        <f t="shared" si="0"/>
        <v>0</v>
      </c>
      <c r="I107" s="27"/>
      <c r="J107" s="120" t="s">
        <v>1</v>
      </c>
      <c r="K107" s="54"/>
      <c r="L107" s="121">
        <f t="shared" si="1"/>
        <v>0</v>
      </c>
      <c r="M107" s="121">
        <v>0</v>
      </c>
      <c r="N107" s="121">
        <f>M107*F107</f>
        <v>0</v>
      </c>
      <c r="O107" s="121">
        <v>0</v>
      </c>
      <c r="P107" s="122">
        <f>O107*F107</f>
        <v>0</v>
      </c>
      <c r="Q107" s="133"/>
    </row>
    <row r="108" spans="1:17" s="1" customFormat="1" ht="24.2" customHeight="1" x14ac:dyDescent="0.2">
      <c r="A108" s="215">
        <v>7</v>
      </c>
      <c r="B108" s="114" t="s">
        <v>106</v>
      </c>
      <c r="C108" s="115" t="s">
        <v>117</v>
      </c>
      <c r="D108" s="116" t="s">
        <v>118</v>
      </c>
      <c r="E108" s="117" t="s">
        <v>112</v>
      </c>
      <c r="F108" s="118">
        <v>9252</v>
      </c>
      <c r="G108" s="119"/>
      <c r="H108" s="216">
        <f t="shared" si="0"/>
        <v>0</v>
      </c>
      <c r="I108" s="27"/>
      <c r="J108" s="120" t="s">
        <v>1</v>
      </c>
      <c r="K108" s="54"/>
      <c r="L108" s="121">
        <f t="shared" si="1"/>
        <v>0</v>
      </c>
      <c r="M108" s="121">
        <v>0</v>
      </c>
      <c r="N108" s="121">
        <f>M108*F108</f>
        <v>0</v>
      </c>
      <c r="O108" s="121">
        <v>0</v>
      </c>
      <c r="P108" s="122">
        <f>O108*F108</f>
        <v>0</v>
      </c>
      <c r="Q108" s="133"/>
    </row>
    <row r="109" spans="1:17" s="1" customFormat="1" ht="16.5" customHeight="1" x14ac:dyDescent="0.2">
      <c r="A109" s="215">
        <v>8</v>
      </c>
      <c r="B109" s="114" t="s">
        <v>106</v>
      </c>
      <c r="C109" s="115" t="s">
        <v>119</v>
      </c>
      <c r="D109" s="116" t="s">
        <v>120</v>
      </c>
      <c r="E109" s="117" t="s">
        <v>112</v>
      </c>
      <c r="F109" s="118">
        <v>9252</v>
      </c>
      <c r="G109" s="119"/>
      <c r="H109" s="216">
        <f t="shared" si="0"/>
        <v>0</v>
      </c>
      <c r="I109" s="27"/>
      <c r="J109" s="120" t="s">
        <v>1</v>
      </c>
      <c r="K109" s="54"/>
      <c r="L109" s="121">
        <f t="shared" si="1"/>
        <v>0</v>
      </c>
      <c r="M109" s="121">
        <v>0</v>
      </c>
      <c r="N109" s="121">
        <f>M109*F109</f>
        <v>0</v>
      </c>
      <c r="O109" s="121">
        <v>0</v>
      </c>
      <c r="P109" s="122">
        <f>O109*F109</f>
        <v>0</v>
      </c>
      <c r="Q109" s="133"/>
    </row>
    <row r="110" spans="1:17" s="1" customFormat="1" ht="33.75" customHeight="1" x14ac:dyDescent="0.2">
      <c r="A110" s="217">
        <v>9</v>
      </c>
      <c r="B110" s="140" t="s">
        <v>128</v>
      </c>
      <c r="C110" s="141"/>
      <c r="D110" s="142" t="s">
        <v>129</v>
      </c>
      <c r="E110" s="143" t="s">
        <v>112</v>
      </c>
      <c r="F110" s="144">
        <v>80</v>
      </c>
      <c r="G110" s="145"/>
      <c r="H110" s="218">
        <f t="shared" si="0"/>
        <v>0</v>
      </c>
      <c r="I110" s="27"/>
      <c r="J110" s="120"/>
      <c r="K110" s="54"/>
      <c r="L110" s="121">
        <f t="shared" si="1"/>
        <v>0</v>
      </c>
      <c r="M110" s="121"/>
      <c r="N110" s="121"/>
      <c r="O110" s="121"/>
      <c r="P110" s="122"/>
      <c r="Q110" s="138"/>
    </row>
    <row r="111" spans="1:17" s="1" customFormat="1" x14ac:dyDescent="0.2">
      <c r="A111" s="219"/>
      <c r="B111" s="220"/>
      <c r="C111" s="220"/>
      <c r="D111" s="220"/>
      <c r="E111" s="220"/>
      <c r="F111" s="220"/>
      <c r="G111" s="220"/>
      <c r="H111" s="221"/>
      <c r="I111" s="27"/>
      <c r="J111" s="133"/>
      <c r="K111" s="133"/>
      <c r="L111" s="133"/>
      <c r="M111" s="133"/>
      <c r="N111" s="133"/>
      <c r="O111" s="133"/>
      <c r="P111" s="133"/>
      <c r="Q111" s="133"/>
    </row>
    <row r="113" spans="3:8" hidden="1" x14ac:dyDescent="0.2"/>
    <row r="114" spans="3:8" hidden="1" x14ac:dyDescent="0.2">
      <c r="C114" s="136" t="s">
        <v>121</v>
      </c>
      <c r="H114" s="123" t="s">
        <v>122</v>
      </c>
    </row>
    <row r="115" spans="3:8" hidden="1" x14ac:dyDescent="0.2"/>
    <row r="116" spans="3:8" hidden="1" x14ac:dyDescent="0.2">
      <c r="C116" s="137" t="s">
        <v>125</v>
      </c>
    </row>
    <row r="117" spans="3:8" hidden="1" x14ac:dyDescent="0.2"/>
    <row r="118" spans="3:8" hidden="1" x14ac:dyDescent="0.2">
      <c r="C118" s="137" t="s">
        <v>123</v>
      </c>
    </row>
    <row r="119" spans="3:8" hidden="1" x14ac:dyDescent="0.2"/>
    <row r="120" spans="3:8" hidden="1" x14ac:dyDescent="0.2">
      <c r="C120" s="137" t="s">
        <v>124</v>
      </c>
    </row>
    <row r="121" spans="3:8" hidden="1" x14ac:dyDescent="0.2"/>
    <row r="122" spans="3:8" hidden="1" x14ac:dyDescent="0.2">
      <c r="C122" s="137" t="s">
        <v>131</v>
      </c>
    </row>
    <row r="123" spans="3:8" hidden="1" x14ac:dyDescent="0.2"/>
    <row r="124" spans="3:8" hidden="1" x14ac:dyDescent="0.2"/>
    <row r="125" spans="3:8" hidden="1" x14ac:dyDescent="0.2"/>
    <row r="126" spans="3:8" hidden="1" x14ac:dyDescent="0.2">
      <c r="C126" s="137" t="s">
        <v>132</v>
      </c>
    </row>
    <row r="127" spans="3:8" hidden="1" x14ac:dyDescent="0.2"/>
    <row r="128" spans="3:8" hidden="1" x14ac:dyDescent="0.2"/>
    <row r="129" hidden="1" x14ac:dyDescent="0.2"/>
  </sheetData>
  <mergeCells count="7">
    <mergeCell ref="C90:F90"/>
    <mergeCell ref="I2:Q2"/>
    <mergeCell ref="C7:F7"/>
    <mergeCell ref="C16:F16"/>
    <mergeCell ref="C25:F25"/>
    <mergeCell ref="C68:F68"/>
    <mergeCell ref="B19:C19"/>
  </mergeCell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Demolice TK 2024 rekap</vt:lpstr>
      <vt:lpstr>Demolice TK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cp:lastPrinted>2024-06-11T05:30:24Z</cp:lastPrinted>
  <dcterms:created xsi:type="dcterms:W3CDTF">2023-03-08T14:06:40Z</dcterms:created>
  <dcterms:modified xsi:type="dcterms:W3CDTF">2024-06-11T05:44:55Z</dcterms:modified>
</cp:coreProperties>
</file>