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C:\Users\David\Desktop\7.8 benesov kasarny\"/>
    </mc:Choice>
  </mc:AlternateContent>
  <xr:revisionPtr revIDLastSave="0" documentId="13_ncr:1_{9D612843-5FE3-415E-AE53-9745ED154AA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emolice TK 2024 rekap" sheetId="3" r:id="rId1"/>
    <sheet name="Demolice TK 2024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0" i="4" l="1"/>
  <c r="L110" i="4"/>
  <c r="AS94" i="3" l="1"/>
  <c r="AM90" i="3"/>
  <c r="L90" i="3"/>
  <c r="AM89" i="3"/>
  <c r="L89" i="3"/>
  <c r="AM87" i="3"/>
  <c r="L87" i="3"/>
  <c r="L85" i="3"/>
  <c r="L84" i="3"/>
  <c r="P109" i="4"/>
  <c r="N109" i="4"/>
  <c r="L109" i="4"/>
  <c r="H109" i="4"/>
  <c r="P108" i="4"/>
  <c r="N108" i="4"/>
  <c r="L108" i="4"/>
  <c r="H108" i="4"/>
  <c r="P107" i="4"/>
  <c r="N107" i="4"/>
  <c r="L107" i="4"/>
  <c r="H107" i="4"/>
  <c r="P106" i="4"/>
  <c r="N106" i="4"/>
  <c r="L106" i="4"/>
  <c r="H106" i="4"/>
  <c r="P105" i="4"/>
  <c r="N105" i="4"/>
  <c r="L105" i="4"/>
  <c r="H105" i="4"/>
  <c r="P103" i="4"/>
  <c r="N103" i="4"/>
  <c r="L103" i="4"/>
  <c r="H103" i="4"/>
  <c r="P102" i="4"/>
  <c r="N102" i="4"/>
  <c r="L102" i="4"/>
  <c r="H102" i="4"/>
  <c r="P101" i="4"/>
  <c r="N101" i="4"/>
  <c r="L101" i="4"/>
  <c r="H101" i="4"/>
  <c r="H95" i="4"/>
  <c r="D94" i="4"/>
  <c r="D92" i="4"/>
  <c r="C90" i="4"/>
  <c r="D72" i="4"/>
  <c r="D70" i="4"/>
  <c r="C68" i="4"/>
  <c r="H35" i="4"/>
  <c r="H34" i="4"/>
  <c r="H33" i="4"/>
  <c r="H94" i="4"/>
  <c r="H104" i="4" l="1"/>
  <c r="H100" i="4"/>
  <c r="L104" i="4"/>
  <c r="N104" i="4"/>
  <c r="P104" i="4"/>
  <c r="L100" i="4"/>
  <c r="P100" i="4"/>
  <c r="N100" i="4"/>
  <c r="H99" i="4" l="1"/>
  <c r="H98" i="4" s="1"/>
  <c r="H80" i="4"/>
  <c r="H79" i="4"/>
  <c r="L99" i="4"/>
  <c r="L98" i="4" s="1"/>
  <c r="N99" i="4"/>
  <c r="N98" i="4" s="1"/>
  <c r="P99" i="4"/>
  <c r="P98" i="4" s="1"/>
  <c r="H78" i="4" l="1"/>
  <c r="H28" i="4"/>
  <c r="H77" i="4"/>
  <c r="D31" i="4" l="1"/>
  <c r="H31" i="4" s="1"/>
  <c r="H37" i="4" s="1"/>
  <c r="W29" i="3"/>
  <c r="AK29" i="3" s="1"/>
  <c r="AK35" i="3"/>
  <c r="AG95" i="3"/>
  <c r="AN95" i="3" s="1"/>
  <c r="AN94" i="3" s="1"/>
  <c r="AX95" i="3"/>
  <c r="AY95" i="3" l="1"/>
  <c r="BB95" i="3"/>
  <c r="BB94" i="3" s="1"/>
  <c r="BC95" i="3"/>
  <c r="BC94" i="3" s="1"/>
  <c r="BA95" i="3" l="1"/>
  <c r="BA94" i="3" s="1"/>
  <c r="AW95" i="3"/>
  <c r="AX94" i="3"/>
  <c r="AY94" i="3"/>
  <c r="BD95" i="3"/>
  <c r="BD94" i="3" s="1"/>
  <c r="AZ95" i="3" l="1"/>
  <c r="AZ94" i="3" s="1"/>
  <c r="AT95" i="3"/>
  <c r="AV95" i="3"/>
  <c r="AW94" i="3"/>
  <c r="AU95" i="3"/>
  <c r="AU94" i="3" s="1"/>
  <c r="AV94" i="3" l="1"/>
  <c r="AT94" i="3" l="1"/>
  <c r="AG94" i="3" l="1"/>
  <c r="AK26" i="3" s="1"/>
</calcChain>
</file>

<file path=xl/sharedStrings.xml><?xml version="1.0" encoding="utf-8"?>
<sst xmlns="http://schemas.openxmlformats.org/spreadsheetml/2006/main" count="304" uniqueCount="141">
  <si>
    <t>Export Komplet</t>
  </si>
  <si>
    <t/>
  </si>
  <si>
    <t>2.0</t>
  </si>
  <si>
    <t>ZAMOK</t>
  </si>
  <si>
    <t>False</t>
  </si>
  <si>
    <t>{e5748406-9cde-42fb-b49c-f55ef6f145c2}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</si>
  <si>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</si>
  <si>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</si>
  <si>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</si>
  <si>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</si>
  <si>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</si>
  <si>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</si>
  <si>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</si>
  <si>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</si>
  <si>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2023_M_02_1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</si>
  <si>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</si>
  <si>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</si>
  <si>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2,10 a 11 Táborská kasárna Benešov</t>
  </si>
  <si>
    <t>KSO:</t>
  </si>
  <si>
    <t>CC-CZ:</t>
  </si>
  <si>
    <t>Místo:</t>
  </si>
  <si>
    <t>Benešov</t>
  </si>
  <si>
    <t>Datum:</t>
  </si>
  <si>
    <t>Zadavatel:</t>
  </si>
  <si>
    <t>IČ:</t>
  </si>
  <si>
    <t xml:space="preserve">Město Benešov </t>
  </si>
  <si>
    <t>DIČ:</t>
  </si>
  <si>
    <t>Uchazeč:</t>
  </si>
  <si>
    <t>Projektant:</t>
  </si>
  <si>
    <t xml:space="preserve"> </t>
  </si>
  <si>
    <t>True</t>
  </si>
  <si>
    <t>Zpracovatel:</t>
  </si>
  <si>
    <t xml:space="preserve">Tichovský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</si>
  <si>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</si>
  <si>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</si>
  <si>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</si>
  <si>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</si>
  <si>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</si>
  <si>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</si>
  <si>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</si>
  <si>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</si>
  <si>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</si>
  <si>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</si>
  <si>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</si>
  <si>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</si>
  <si>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</si>
  <si>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</si>
  <si>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</si>
  <si>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</si>
  <si>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</si>
  <si>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</si>
  <si>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</si>
  <si>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</si>
  <si>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</si>
  <si>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</si>
  <si>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</si>
  <si>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</si>
  <si>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</si>
  <si>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</si>
  <si>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</si>
  <si>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</si>
  <si>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</si>
  <si>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</si>
  <si>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</si>
  <si>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</si>
  <si>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</si>
  <si>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</si>
  <si>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</si>
  <si>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</si>
  <si>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</si>
  <si>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</si>
  <si>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</si>
  <si>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</si>
  <si>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</si>
  <si>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</si>
  <si>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</si>
  <si>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</si>
  <si>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</si>
  <si>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</si>
  <si>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</si>
  <si>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</si>
  <si>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</si>
  <si>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</si>
  <si>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</si>
  <si>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</si>
  <si>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</si>
  <si>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</si>
  <si>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</si>
  <si>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</si>
  <si>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</si>
  <si>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</si>
  <si>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</si>
  <si>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</si>
  <si>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</si>
  <si>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</si>
  <si>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</si>
  <si>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</si>
  <si>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</si>
  <si>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</si>
  <si>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</si>
  <si>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</si>
  <si>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</si>
  <si>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</si>
  <si>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9</t>
  </si>
  <si>
    <t>Ostatní konstrukce a práce, bourání</t>
  </si>
  <si>
    <t>K</t>
  </si>
  <si>
    <t>4</t>
  </si>
  <si>
    <t>997</t>
  </si>
  <si>
    <t>Přesun sutě</t>
  </si>
  <si>
    <t>997006002</t>
  </si>
  <si>
    <t>Hrubé třídění stavebního odpadu</t>
  </si>
  <si>
    <t>t</t>
  </si>
  <si>
    <t>997006006</t>
  </si>
  <si>
    <t>Drcení stavebního odpadu ze zdiva z betonu prostého s dopravou do 100 m a naložením</t>
  </si>
  <si>
    <t>997006007</t>
  </si>
  <si>
    <t>Drcení stavebního odpadu ze zdiva z betonu železového s dopravou do 100 m a naložením</t>
  </si>
  <si>
    <t>997006512</t>
  </si>
  <si>
    <t>Vodorovné doprava suti s naložením a složením na skládku přes 100 m do 1 km</t>
  </si>
  <si>
    <t>997006551</t>
  </si>
  <si>
    <t>Hrubé urovnání suti na skládce bez zhutnění</t>
  </si>
  <si>
    <t>98215A DEMOLICE HAL ŽELEZOBETONOVÝCH S PODÍLEM KONSTR DO 10% - BEZ DOPRAVY M3OP 311,00 Kč</t>
  </si>
  <si>
    <t>str.3500</t>
  </si>
  <si>
    <t>982141 DEMOLICE HAL BETON S PODÍLEM KONSTR DO 10%, ODVOZ DO 1KM M3OP 142,00 Kč</t>
  </si>
  <si>
    <t>98214A DEMOLICE HAL BETONOVÝCH S PODÍLEM KONSTR DO 10% - BEZ DOPRAVY M3OP 136,00 Kč</t>
  </si>
  <si>
    <t>982151 DEMOLICE HAL ŽELBET S PODÍLEM KONSTR DO 10%, ODVOZ DO 1KM M3OP 322,00 Kč</t>
  </si>
  <si>
    <t xml:space="preserve">DEMOLICE HAL ŽELBET S PODÍLEM KONSTR DO 10%, ODVOZ DO 1KM </t>
  </si>
  <si>
    <t>M3OP</t>
  </si>
  <si>
    <t>R</t>
  </si>
  <si>
    <t>Komunální odpad - vyklizení budovy, naložení, odvoz, skládka, poplatek (odhad - bude účtováno dle skutečnosti)</t>
  </si>
  <si>
    <t>982151</t>
  </si>
  <si>
    <t>982231 DEMOLICE HAL CIHEL S PODÍLEM KONSTR DO 20%, ODVOZ DO 1KM M3OP 166,00 Kč</t>
  </si>
  <si>
    <t>982211 DEMOL HAL Z BET DÍLCŮ S PODÍLEM KONSTR DO 20%, ODVOZ DO 1KM M3OP 854,00 Kč</t>
  </si>
  <si>
    <t>DEMOL HAL Z BET DÍLCŮ S PODÍLEM KONSTR DO 20%, ODVOZ DO 1KM</t>
  </si>
  <si>
    <t>982211</t>
  </si>
  <si>
    <t xml:space="preserve">DEMOLICE HAL CIHEL S PODÍLEM KONSTR DO 20%, ODVOZ DO 1KM </t>
  </si>
  <si>
    <t>982231</t>
  </si>
  <si>
    <t xml:space="preserve">Uchazeč: </t>
  </si>
  <si>
    <t>Město Benešov</t>
  </si>
  <si>
    <t>AZ Demolice s.r.o.</t>
  </si>
  <si>
    <t>_07912935</t>
  </si>
  <si>
    <t>CZ07912935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</si>
</sst>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/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9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0" fontId="8" fillId="0" borderId="3" xfId="0" applyFont="1" applyBorder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3" borderId="7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167" fontId="19" fillId="0" borderId="0" xfId="0" applyNumberFormat="1" applyFont="1" applyAlignment="1">
      <alignment vertical="center"/>
    </xf>
    <xf numFmtId="4" fontId="19" fillId="2" borderId="0" xfId="0" applyNumberFormat="1" applyFont="1" applyFill="1" applyAlignment="1" applyProtection="1">
      <alignment vertical="center"/>
      <protection locked="0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2" fillId="0" borderId="27" xfId="0" applyFont="1" applyBorder="1" applyAlignment="1">
      <alignment horizontal="left" vertical="center"/>
    </xf>
    <xf numFmtId="165" fontId="2" fillId="0" borderId="27" xfId="0" applyNumberFormat="1" applyFont="1" applyBorder="1" applyAlignment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  <protection locked="0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27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" fillId="0" borderId="27" xfId="0" applyNumberFormat="1" applyFont="1" applyBorder="1" applyAlignment="1">
      <alignment vertical="center"/>
    </xf>
    <xf numFmtId="0" fontId="0" fillId="4" borderId="26" xfId="0" applyFill="1" applyBorder="1" applyAlignment="1">
      <alignment vertical="center"/>
    </xf>
    <xf numFmtId="4" fontId="4" fillId="4" borderId="29" xfId="0" applyNumberFormat="1" applyFont="1" applyFill="1" applyBorder="1" applyAlignment="1">
      <alignment vertical="center"/>
    </xf>
    <xf numFmtId="0" fontId="0" fillId="0" borderId="30" xfId="0" applyBorder="1" applyAlignment="1">
      <alignment vertical="center"/>
    </xf>
    <xf numFmtId="0" fontId="1" fillId="0" borderId="31" xfId="0" applyFont="1" applyBorder="1" applyAlignment="1">
      <alignment horizontal="right"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0" fillId="0" borderId="26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9" fillId="4" borderId="26" xfId="0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19" fillId="4" borderId="27" xfId="0" applyFont="1" applyFill="1" applyBorder="1" applyAlignment="1">
      <alignment horizontal="right" vertical="center"/>
    </xf>
    <xf numFmtId="0" fontId="27" fillId="0" borderId="26" xfId="0" applyFont="1" applyBorder="1" applyAlignment="1">
      <alignment horizontal="left" vertical="center"/>
    </xf>
    <xf numFmtId="0" fontId="6" fillId="0" borderId="26" xfId="0" applyFont="1" applyBorder="1" applyAlignment="1">
      <alignment vertical="center"/>
    </xf>
    <xf numFmtId="4" fontId="6" fillId="0" borderId="35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19" fillId="4" borderId="40" xfId="0" applyFont="1" applyFill="1" applyBorder="1" applyAlignment="1">
      <alignment horizontal="center" vertical="center" wrapText="1"/>
    </xf>
    <xf numFmtId="0" fontId="19" fillId="4" borderId="41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left" vertical="center"/>
    </xf>
    <xf numFmtId="4" fontId="21" fillId="0" borderId="27" xfId="0" applyNumberFormat="1" applyFont="1" applyBorder="1"/>
    <xf numFmtId="0" fontId="8" fillId="0" borderId="26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27" xfId="0" applyNumberFormat="1" applyFont="1" applyBorder="1"/>
    <xf numFmtId="0" fontId="7" fillId="0" borderId="0" xfId="0" applyFont="1" applyAlignment="1">
      <alignment horizontal="left"/>
    </xf>
    <xf numFmtId="4" fontId="7" fillId="0" borderId="27" xfId="0" applyNumberFormat="1" applyFont="1" applyBorder="1"/>
    <xf numFmtId="0" fontId="19" fillId="0" borderId="42" xfId="0" applyFont="1" applyBorder="1" applyAlignment="1">
      <alignment horizontal="center" vertical="center"/>
    </xf>
    <xf numFmtId="4" fontId="19" fillId="0" borderId="43" xfId="0" applyNumberFormat="1" applyFont="1" applyBorder="1" applyAlignment="1">
      <alignment vertical="center"/>
    </xf>
    <xf numFmtId="0" fontId="19" fillId="0" borderId="26" xfId="0" applyFont="1" applyBorder="1" applyAlignment="1">
      <alignment horizontal="center" vertical="center"/>
    </xf>
    <xf numFmtId="4" fontId="19" fillId="0" borderId="27" xfId="0" applyNumberFormat="1" applyFont="1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97"/>
  <sheetViews>
    <sheetView topLeftCell="A77" workbookViewId="0">
      <selection activeCell="AN9" sqref="AN9"/>
    </sheetView>
  </sheetViews>
  <sheetFormatPr defaultColWidth="9.28515625"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 x14ac:dyDescent="0.2"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2">
      <c r="B5" s="16"/>
      <c r="D5" s="20" t="s">
        <v>13</v>
      </c>
      <c r="K5" s="172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R5" s="16"/>
      <c r="BE5" s="173" t="s">
        <v>15</v>
      </c>
      <c r="BS5" s="13" t="s">
        <v>6</v>
      </c>
    </row>
    <row r="6" spans="1:74" ht="36.9" customHeight="1" x14ac:dyDescent="0.2">
      <c r="B6" s="16"/>
      <c r="D6" s="21" t="s">
        <v>16</v>
      </c>
      <c r="K6" s="176" t="s">
        <v>17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R6" s="16"/>
      <c r="BE6" s="174"/>
      <c r="BS6" s="13" t="s">
        <v>6</v>
      </c>
    </row>
    <row r="7" spans="1:74" ht="12" customHeight="1" x14ac:dyDescent="0.2">
      <c r="B7" s="16"/>
      <c r="D7" s="22" t="s">
        <v>18</v>
      </c>
      <c r="K7" s="100" t="s">
        <v>1</v>
      </c>
      <c r="AK7" s="22" t="s">
        <v>19</v>
      </c>
      <c r="AN7" s="100" t="s">
        <v>1</v>
      </c>
      <c r="AR7" s="16"/>
      <c r="BE7" s="174"/>
      <c r="BS7" s="13" t="s">
        <v>6</v>
      </c>
    </row>
    <row r="8" spans="1:74" ht="12" customHeight="1" x14ac:dyDescent="0.2">
      <c r="B8" s="16"/>
      <c r="D8" s="22" t="s">
        <v>20</v>
      </c>
      <c r="K8" s="100" t="s">
        <v>21</v>
      </c>
      <c r="AK8" s="22" t="s">
        <v>22</v>
      </c>
      <c r="AN8" s="102">
        <v>45509</v>
      </c>
      <c r="AR8" s="16"/>
      <c r="BE8" s="174"/>
      <c r="BS8" s="13" t="s">
        <v>6</v>
      </c>
    </row>
    <row r="9" spans="1:74" ht="14.4" customHeight="1" x14ac:dyDescent="0.2">
      <c r="B9" s="16"/>
      <c r="AR9" s="16"/>
      <c r="BE9" s="174"/>
      <c r="BS9" s="13" t="s">
        <v>6</v>
      </c>
    </row>
    <row r="10" spans="1:74" ht="12" customHeight="1" x14ac:dyDescent="0.2">
      <c r="B10" s="16"/>
      <c r="D10" s="22" t="s">
        <v>23</v>
      </c>
      <c r="AK10" s="22" t="s">
        <v>24</v>
      </c>
      <c r="AN10" s="100" t="s">
        <v>1</v>
      </c>
      <c r="AR10" s="16"/>
      <c r="BE10" s="174"/>
      <c r="BS10" s="13" t="s">
        <v>6</v>
      </c>
    </row>
    <row r="11" spans="1:74" ht="18.45" customHeight="1" x14ac:dyDescent="0.2">
      <c r="B11" s="16"/>
      <c r="E11" s="100" t="s">
        <v>25</v>
      </c>
      <c r="AK11" s="22" t="s">
        <v>26</v>
      </c>
      <c r="AN11" s="100" t="s">
        <v>1</v>
      </c>
      <c r="AR11" s="16"/>
      <c r="BE11" s="174"/>
      <c r="BS11" s="13" t="s">
        <v>6</v>
      </c>
    </row>
    <row r="12" spans="1:74" ht="6.9" customHeight="1" x14ac:dyDescent="0.2">
      <c r="B12" s="16"/>
      <c r="AR12" s="16"/>
      <c r="BE12" s="174"/>
      <c r="BS12" s="13" t="s">
        <v>6</v>
      </c>
    </row>
    <row r="13" spans="1:74" ht="12" customHeight="1" x14ac:dyDescent="0.2">
      <c r="B13" s="16"/>
      <c r="D13" s="22" t="s">
        <v>27</v>
      </c>
      <c r="AK13" s="22" t="s">
        <v>24</v>
      </c>
      <c r="AN13" s="101" t="s">
        <v>139</v>
      </c>
      <c r="AR13" s="16"/>
      <c r="BE13" s="174"/>
      <c r="BS13" s="13" t="s">
        <v>6</v>
      </c>
    </row>
    <row r="14" spans="1:74" ht="13.2" x14ac:dyDescent="0.2">
      <c r="B14" s="16"/>
      <c r="E14" s="177" t="s">
        <v>138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2" t="s">
        <v>26</v>
      </c>
      <c r="AN14" s="101" t="s">
        <v>140</v>
      </c>
      <c r="AR14" s="16"/>
      <c r="BE14" s="174"/>
      <c r="BS14" s="13" t="s">
        <v>6</v>
      </c>
    </row>
    <row r="15" spans="1:74" ht="6.9" customHeight="1" x14ac:dyDescent="0.2">
      <c r="B15" s="16"/>
      <c r="AR15" s="16"/>
      <c r="BE15" s="174"/>
      <c r="BS15" s="13" t="s">
        <v>4</v>
      </c>
    </row>
    <row r="16" spans="1:74" ht="12" customHeight="1" x14ac:dyDescent="0.2">
      <c r="B16" s="16"/>
      <c r="D16" s="22" t="s">
        <v>28</v>
      </c>
      <c r="AK16" s="22" t="s">
        <v>24</v>
      </c>
      <c r="AN16" s="100" t="s">
        <v>1</v>
      </c>
      <c r="AR16" s="16"/>
      <c r="BE16" s="174"/>
      <c r="BS16" s="13" t="s">
        <v>4</v>
      </c>
    </row>
    <row r="17" spans="2:71" ht="13.2" x14ac:dyDescent="0.2">
      <c r="B17" s="16"/>
      <c r="E17" s="100" t="s">
        <v>29</v>
      </c>
      <c r="AK17" s="22" t="s">
        <v>26</v>
      </c>
      <c r="AN17" s="100" t="s">
        <v>1</v>
      </c>
      <c r="AR17" s="16"/>
      <c r="BE17" s="174"/>
      <c r="BS17" s="13" t="s">
        <v>30</v>
      </c>
    </row>
    <row r="18" spans="2:71" x14ac:dyDescent="0.2">
      <c r="B18" s="16"/>
      <c r="AR18" s="16"/>
      <c r="BE18" s="174"/>
      <c r="BS18" s="13" t="s">
        <v>6</v>
      </c>
    </row>
    <row r="19" spans="2:71" ht="13.2" x14ac:dyDescent="0.2">
      <c r="B19" s="16"/>
      <c r="D19" s="22" t="s">
        <v>31</v>
      </c>
      <c r="AK19" s="22" t="s">
        <v>24</v>
      </c>
      <c r="AN19" s="100" t="s">
        <v>1</v>
      </c>
      <c r="AR19" s="16"/>
      <c r="BE19" s="174"/>
      <c r="BS19" s="13" t="s">
        <v>6</v>
      </c>
    </row>
    <row r="20" spans="2:71" ht="13.2" x14ac:dyDescent="0.2">
      <c r="B20" s="16"/>
      <c r="E20" s="100" t="s">
        <v>32</v>
      </c>
      <c r="AK20" s="22" t="s">
        <v>26</v>
      </c>
      <c r="AN20" s="100" t="s">
        <v>1</v>
      </c>
      <c r="AR20" s="16"/>
      <c r="BE20" s="174"/>
      <c r="BS20" s="13" t="s">
        <v>30</v>
      </c>
    </row>
    <row r="21" spans="2:71" x14ac:dyDescent="0.2">
      <c r="B21" s="16"/>
      <c r="AR21" s="16"/>
      <c r="BE21" s="174"/>
    </row>
    <row r="22" spans="2:71" ht="13.2" x14ac:dyDescent="0.2">
      <c r="B22" s="16"/>
      <c r="D22" s="22" t="s">
        <v>33</v>
      </c>
      <c r="AR22" s="16"/>
      <c r="BE22" s="174"/>
    </row>
    <row r="23" spans="2:71" ht="13.2" x14ac:dyDescent="0.2">
      <c r="B23" s="16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6"/>
      <c r="BE23" s="174"/>
    </row>
    <row r="24" spans="2:71" x14ac:dyDescent="0.2">
      <c r="B24" s="16"/>
      <c r="AR24" s="16"/>
      <c r="BE24" s="174"/>
    </row>
    <row r="25" spans="2:71" x14ac:dyDescent="0.2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  <c r="BE25" s="174"/>
    </row>
    <row r="26" spans="2:71" s="1" customFormat="1" ht="13.2" x14ac:dyDescent="0.2">
      <c r="B26" s="24"/>
      <c r="D26" s="25" t="s">
        <v>34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180">
        <f>ROUND(AG94,2)</f>
        <v>1775030</v>
      </c>
      <c r="AL26" s="181"/>
      <c r="AM26" s="181"/>
      <c r="AN26" s="181"/>
      <c r="AO26" s="181"/>
      <c r="AR26" s="24"/>
      <c r="BE26" s="174"/>
    </row>
    <row r="27" spans="2:71" s="1" customFormat="1" x14ac:dyDescent="0.2">
      <c r="B27" s="24"/>
      <c r="AR27" s="24"/>
      <c r="BE27" s="174"/>
    </row>
    <row r="28" spans="2:71" s="1" customFormat="1" ht="13.2" x14ac:dyDescent="0.2">
      <c r="B28" s="24"/>
      <c r="L28" s="182" t="s">
        <v>35</v>
      </c>
      <c r="M28" s="182"/>
      <c r="N28" s="182"/>
      <c r="O28" s="182"/>
      <c r="P28" s="182"/>
      <c r="W28" s="182" t="s">
        <v>36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37</v>
      </c>
      <c r="AL28" s="182"/>
      <c r="AM28" s="182"/>
      <c r="AN28" s="182"/>
      <c r="AO28" s="182"/>
      <c r="AR28" s="24"/>
      <c r="BE28" s="174"/>
    </row>
    <row r="29" spans="2:71" s="2" customFormat="1" ht="13.2" x14ac:dyDescent="0.2">
      <c r="B29" s="26"/>
      <c r="D29" s="22" t="s">
        <v>38</v>
      </c>
      <c r="F29" s="22" t="s">
        <v>39</v>
      </c>
      <c r="L29" s="183">
        <v>0.21</v>
      </c>
      <c r="M29" s="184"/>
      <c r="N29" s="184"/>
      <c r="O29" s="184"/>
      <c r="P29" s="184"/>
      <c r="W29" s="185">
        <f>SUM('Demolice TK 2024'!H77)</f>
        <v>1775030</v>
      </c>
      <c r="X29" s="184"/>
      <c r="Y29" s="184"/>
      <c r="Z29" s="184"/>
      <c r="AA29" s="184"/>
      <c r="AB29" s="184"/>
      <c r="AC29" s="184"/>
      <c r="AD29" s="184"/>
      <c r="AE29" s="184"/>
      <c r="AK29" s="185">
        <f>SUM(W29*0.21)</f>
        <v>372756.3</v>
      </c>
      <c r="AL29" s="184"/>
      <c r="AM29" s="184"/>
      <c r="AN29" s="184"/>
      <c r="AO29" s="184"/>
      <c r="AR29" s="26"/>
      <c r="BE29" s="175"/>
    </row>
    <row r="30" spans="2:71" s="2" customFormat="1" ht="13.2" x14ac:dyDescent="0.2">
      <c r="B30" s="26"/>
      <c r="F30" s="22" t="s">
        <v>40</v>
      </c>
      <c r="L30" s="183">
        <v>0.15</v>
      </c>
      <c r="M30" s="184"/>
      <c r="N30" s="184"/>
      <c r="O30" s="184"/>
      <c r="P30" s="184"/>
      <c r="W30" s="185"/>
      <c r="X30" s="184"/>
      <c r="Y30" s="184"/>
      <c r="Z30" s="184"/>
      <c r="AA30" s="184"/>
      <c r="AB30" s="184"/>
      <c r="AC30" s="184"/>
      <c r="AD30" s="184"/>
      <c r="AE30" s="184"/>
      <c r="AK30" s="185"/>
      <c r="AL30" s="184"/>
      <c r="AM30" s="184"/>
      <c r="AN30" s="184"/>
      <c r="AO30" s="184"/>
      <c r="AR30" s="26"/>
      <c r="BE30" s="175"/>
    </row>
    <row r="31" spans="2:71" s="2" customFormat="1" ht="13.2" x14ac:dyDescent="0.2">
      <c r="B31" s="26"/>
      <c r="F31" s="22" t="s">
        <v>41</v>
      </c>
      <c r="L31" s="183">
        <v>0.21</v>
      </c>
      <c r="M31" s="184"/>
      <c r="N31" s="184"/>
      <c r="O31" s="184"/>
      <c r="P31" s="184"/>
      <c r="W31" s="185"/>
      <c r="X31" s="184"/>
      <c r="Y31" s="184"/>
      <c r="Z31" s="184"/>
      <c r="AA31" s="184"/>
      <c r="AB31" s="184"/>
      <c r="AC31" s="184"/>
      <c r="AD31" s="184"/>
      <c r="AE31" s="184"/>
      <c r="AK31" s="185">
        <v>0</v>
      </c>
      <c r="AL31" s="184"/>
      <c r="AM31" s="184"/>
      <c r="AN31" s="184"/>
      <c r="AO31" s="184"/>
      <c r="AR31" s="26"/>
      <c r="BE31" s="175"/>
    </row>
    <row r="32" spans="2:71" s="2" customFormat="1" ht="13.2" x14ac:dyDescent="0.2">
      <c r="B32" s="26"/>
      <c r="F32" s="22" t="s">
        <v>42</v>
      </c>
      <c r="L32" s="183">
        <v>0.15</v>
      </c>
      <c r="M32" s="184"/>
      <c r="N32" s="184"/>
      <c r="O32" s="184"/>
      <c r="P32" s="184"/>
      <c r="W32" s="185"/>
      <c r="X32" s="184"/>
      <c r="Y32" s="184"/>
      <c r="Z32" s="184"/>
      <c r="AA32" s="184"/>
      <c r="AB32" s="184"/>
      <c r="AC32" s="184"/>
      <c r="AD32" s="184"/>
      <c r="AE32" s="184"/>
      <c r="AK32" s="185">
        <v>0</v>
      </c>
      <c r="AL32" s="184"/>
      <c r="AM32" s="184"/>
      <c r="AN32" s="184"/>
      <c r="AO32" s="184"/>
      <c r="AR32" s="26"/>
      <c r="BE32" s="175"/>
    </row>
    <row r="33" spans="2:57" s="2" customFormat="1" ht="13.2" x14ac:dyDescent="0.2">
      <c r="B33" s="26"/>
      <c r="F33" s="22" t="s">
        <v>43</v>
      </c>
      <c r="L33" s="183">
        <v>0</v>
      </c>
      <c r="M33" s="184"/>
      <c r="N33" s="184"/>
      <c r="O33" s="184"/>
      <c r="P33" s="184"/>
      <c r="W33" s="185"/>
      <c r="X33" s="184"/>
      <c r="Y33" s="184"/>
      <c r="Z33" s="184"/>
      <c r="AA33" s="184"/>
      <c r="AB33" s="184"/>
      <c r="AC33" s="184"/>
      <c r="AD33" s="184"/>
      <c r="AE33" s="184"/>
      <c r="AK33" s="185">
        <v>0</v>
      </c>
      <c r="AL33" s="184"/>
      <c r="AM33" s="184"/>
      <c r="AN33" s="184"/>
      <c r="AO33" s="184"/>
      <c r="AR33" s="26"/>
      <c r="BE33" s="175"/>
    </row>
    <row r="34" spans="2:57" s="1" customFormat="1" x14ac:dyDescent="0.2">
      <c r="B34" s="24"/>
      <c r="AR34" s="24"/>
      <c r="BE34" s="174"/>
    </row>
    <row r="35" spans="2:57" s="1" customFormat="1" ht="15.6" x14ac:dyDescent="0.2">
      <c r="B35" s="24"/>
      <c r="C35" s="27"/>
      <c r="D35" s="28" t="s">
        <v>44</v>
      </c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29" t="s">
        <v>45</v>
      </c>
      <c r="U35" s="99"/>
      <c r="V35" s="99"/>
      <c r="W35" s="99"/>
      <c r="X35" s="188" t="s">
        <v>46</v>
      </c>
      <c r="Y35" s="189"/>
      <c r="Z35" s="189"/>
      <c r="AA35" s="189"/>
      <c r="AB35" s="189"/>
      <c r="AC35" s="99"/>
      <c r="AD35" s="99"/>
      <c r="AE35" s="99"/>
      <c r="AF35" s="99"/>
      <c r="AG35" s="99"/>
      <c r="AH35" s="99"/>
      <c r="AI35" s="99"/>
      <c r="AJ35" s="99"/>
      <c r="AK35" s="190">
        <f>SUM('Demolice TK 2024'!H77)</f>
        <v>1775030</v>
      </c>
      <c r="AL35" s="189"/>
      <c r="AM35" s="189"/>
      <c r="AN35" s="189"/>
      <c r="AO35" s="191"/>
      <c r="AP35" s="27"/>
      <c r="AQ35" s="27"/>
      <c r="AR35" s="24"/>
    </row>
    <row r="36" spans="2:57" s="1" customFormat="1" x14ac:dyDescent="0.2">
      <c r="B36" s="24"/>
      <c r="AR36" s="24"/>
    </row>
    <row r="37" spans="2:57" s="1" customFormat="1" x14ac:dyDescent="0.2">
      <c r="B37" s="24"/>
      <c r="AR37" s="24"/>
    </row>
    <row r="38" spans="2:57" x14ac:dyDescent="0.2">
      <c r="B38" s="16"/>
      <c r="AR38" s="16"/>
    </row>
    <row r="39" spans="2:57" x14ac:dyDescent="0.2">
      <c r="B39" s="16"/>
      <c r="AR39" s="16"/>
    </row>
    <row r="40" spans="2:57" x14ac:dyDescent="0.2">
      <c r="B40" s="16"/>
      <c r="AR40" s="16"/>
    </row>
    <row r="41" spans="2:57" x14ac:dyDescent="0.2">
      <c r="B41" s="16"/>
      <c r="AR41" s="16"/>
    </row>
    <row r="42" spans="2:57" x14ac:dyDescent="0.2">
      <c r="B42" s="16"/>
      <c r="AR42" s="16"/>
    </row>
    <row r="43" spans="2:57" x14ac:dyDescent="0.2">
      <c r="B43" s="16"/>
      <c r="AR43" s="16"/>
    </row>
    <row r="44" spans="2:57" x14ac:dyDescent="0.2">
      <c r="B44" s="16"/>
      <c r="AR44" s="16"/>
    </row>
    <row r="45" spans="2:57" x14ac:dyDescent="0.2">
      <c r="B45" s="16"/>
      <c r="AR45" s="16"/>
    </row>
    <row r="46" spans="2:57" x14ac:dyDescent="0.2">
      <c r="B46" s="16"/>
      <c r="AR46" s="16"/>
    </row>
    <row r="47" spans="2:57" x14ac:dyDescent="0.2">
      <c r="B47" s="16"/>
      <c r="AR47" s="16"/>
    </row>
    <row r="48" spans="2:57" x14ac:dyDescent="0.2">
      <c r="B48" s="16"/>
      <c r="AR48" s="16"/>
    </row>
    <row r="49" spans="2:44" s="1" customFormat="1" ht="14.4" customHeight="1" x14ac:dyDescent="0.2">
      <c r="B49" s="24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4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3.2" x14ac:dyDescent="0.2">
      <c r="B60" s="24"/>
      <c r="D60" s="32" t="s">
        <v>49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32" t="s">
        <v>50</v>
      </c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32" t="s">
        <v>49</v>
      </c>
      <c r="AI60" s="73"/>
      <c r="AJ60" s="73"/>
      <c r="AK60" s="73"/>
      <c r="AL60" s="73"/>
      <c r="AM60" s="32" t="s">
        <v>50</v>
      </c>
      <c r="AN60" s="73"/>
      <c r="AO60" s="73"/>
      <c r="AR60" s="24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.2" x14ac:dyDescent="0.2">
      <c r="B64" s="24"/>
      <c r="D64" s="30" t="s">
        <v>51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52</v>
      </c>
      <c r="AI64" s="31"/>
      <c r="AJ64" s="31"/>
      <c r="AK64" s="31"/>
      <c r="AL64" s="31"/>
      <c r="AM64" s="31"/>
      <c r="AN64" s="31"/>
      <c r="AO64" s="31"/>
      <c r="AR64" s="24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3.2" x14ac:dyDescent="0.2">
      <c r="B75" s="24"/>
      <c r="D75" s="32" t="s">
        <v>49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32" t="s">
        <v>50</v>
      </c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32" t="s">
        <v>49</v>
      </c>
      <c r="AI75" s="73"/>
      <c r="AJ75" s="73"/>
      <c r="AK75" s="73"/>
      <c r="AL75" s="73"/>
      <c r="AM75" s="32" t="s">
        <v>50</v>
      </c>
      <c r="AN75" s="73"/>
      <c r="AO75" s="73"/>
      <c r="AR75" s="24"/>
    </row>
    <row r="76" spans="2:44" s="1" customFormat="1" x14ac:dyDescent="0.2">
      <c r="B76" s="24"/>
      <c r="AR76" s="24"/>
    </row>
    <row r="77" spans="2:44" s="1" customFormat="1" ht="6.9" customHeight="1" x14ac:dyDescent="0.2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4"/>
    </row>
    <row r="81" spans="1:90" s="1" customFormat="1" x14ac:dyDescent="0.2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4"/>
    </row>
    <row r="82" spans="1:90" s="1" customFormat="1" ht="17.399999999999999" x14ac:dyDescent="0.2">
      <c r="B82" s="24"/>
      <c r="C82" s="17" t="s">
        <v>53</v>
      </c>
      <c r="AR82" s="24"/>
    </row>
    <row r="83" spans="1:90" s="1" customFormat="1" x14ac:dyDescent="0.2">
      <c r="B83" s="24"/>
      <c r="AR83" s="24"/>
    </row>
    <row r="84" spans="1:90" s="3" customFormat="1" ht="13.2" x14ac:dyDescent="0.2">
      <c r="B84" s="37"/>
      <c r="C84" s="22" t="s">
        <v>13</v>
      </c>
      <c r="L84" s="3" t="str">
        <f>K5</f>
        <v>2023_M_02_1</v>
      </c>
      <c r="AR84" s="37"/>
    </row>
    <row r="85" spans="1:90" s="4" customFormat="1" ht="13.8" x14ac:dyDescent="0.2">
      <c r="B85" s="38"/>
      <c r="C85" s="39" t="s">
        <v>16</v>
      </c>
      <c r="L85" s="186" t="str">
        <f>K6</f>
        <v>Demolice objektů 2,10 a 11 Táborská kasárna Benešov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38"/>
    </row>
    <row r="86" spans="1:90" s="1" customFormat="1" x14ac:dyDescent="0.2">
      <c r="B86" s="24"/>
      <c r="AR86" s="24"/>
    </row>
    <row r="87" spans="1:90" s="1" customFormat="1" ht="13.2" x14ac:dyDescent="0.2">
      <c r="B87" s="24"/>
      <c r="C87" s="22" t="s">
        <v>20</v>
      </c>
      <c r="L87" s="40" t="str">
        <f>IF(K8="","",K8)</f>
        <v>Benešov</v>
      </c>
      <c r="AI87" s="22" t="s">
        <v>22</v>
      </c>
      <c r="AM87" s="192">
        <f>IF(AN8= "","",AN8)</f>
        <v>45509</v>
      </c>
      <c r="AN87" s="192"/>
      <c r="AR87" s="24"/>
    </row>
    <row r="88" spans="1:90" s="1" customFormat="1" x14ac:dyDescent="0.2">
      <c r="B88" s="24"/>
      <c r="AR88" s="24"/>
    </row>
    <row r="89" spans="1:90" s="1" customFormat="1" ht="13.2" x14ac:dyDescent="0.2">
      <c r="B89" s="24"/>
      <c r="C89" s="22" t="s">
        <v>23</v>
      </c>
      <c r="L89" s="3" t="str">
        <f>IF(E11= "","",E11)</f>
        <v xml:space="preserve">Město Benešov </v>
      </c>
      <c r="AI89" s="22" t="s">
        <v>28</v>
      </c>
      <c r="AM89" s="193" t="str">
        <f>IF(E17="","",E17)</f>
        <v xml:space="preserve"> </v>
      </c>
      <c r="AN89" s="194"/>
      <c r="AO89" s="194"/>
      <c r="AP89" s="194"/>
      <c r="AR89" s="24"/>
      <c r="AS89" s="195" t="s">
        <v>54</v>
      </c>
      <c r="AT89" s="196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3.2" x14ac:dyDescent="0.2">
      <c r="B90" s="24"/>
      <c r="C90" s="22" t="s">
        <v>27</v>
      </c>
      <c r="L90" s="3" t="str">
        <f>IF(E14= "Vyplň údaj","",E14)</f>
        <v>AZ Demolice s.r.o.</v>
      </c>
      <c r="AI90" s="22" t="s">
        <v>31</v>
      </c>
      <c r="AM90" s="193" t="str">
        <f>IF(E20="","",E20)</f>
        <v xml:space="preserve">Tichovský </v>
      </c>
      <c r="AN90" s="194"/>
      <c r="AO90" s="194"/>
      <c r="AP90" s="194"/>
      <c r="AR90" s="24"/>
      <c r="AS90" s="197"/>
      <c r="AT90" s="198"/>
      <c r="BD90" s="43"/>
    </row>
    <row r="91" spans="1:90" s="1" customFormat="1" x14ac:dyDescent="0.2">
      <c r="B91" s="24"/>
      <c r="AR91" s="24"/>
      <c r="AS91" s="197"/>
      <c r="AT91" s="198"/>
      <c r="BD91" s="43"/>
    </row>
    <row r="92" spans="1:90" s="1" customFormat="1" ht="34.200000000000003" x14ac:dyDescent="0.2">
      <c r="B92" s="24"/>
      <c r="C92" s="199" t="s">
        <v>55</v>
      </c>
      <c r="D92" s="200"/>
      <c r="E92" s="200"/>
      <c r="F92" s="200"/>
      <c r="G92" s="200"/>
      <c r="H92" s="44"/>
      <c r="I92" s="201" t="s">
        <v>56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57</v>
      </c>
      <c r="AH92" s="200"/>
      <c r="AI92" s="200"/>
      <c r="AJ92" s="200"/>
      <c r="AK92" s="200"/>
      <c r="AL92" s="200"/>
      <c r="AM92" s="200"/>
      <c r="AN92" s="201" t="s">
        <v>58</v>
      </c>
      <c r="AO92" s="200"/>
      <c r="AP92" s="203"/>
      <c r="AQ92" s="45" t="s">
        <v>59</v>
      </c>
      <c r="AR92" s="24"/>
      <c r="AS92" s="46" t="s">
        <v>60</v>
      </c>
      <c r="AT92" s="47" t="s">
        <v>61</v>
      </c>
      <c r="AU92" s="47" t="s">
        <v>62</v>
      </c>
      <c r="AV92" s="47" t="s">
        <v>63</v>
      </c>
      <c r="AW92" s="47" t="s">
        <v>64</v>
      </c>
      <c r="AX92" s="47" t="s">
        <v>65</v>
      </c>
      <c r="AY92" s="47" t="s">
        <v>66</v>
      </c>
      <c r="AZ92" s="47" t="s">
        <v>67</v>
      </c>
      <c r="BA92" s="47" t="s">
        <v>68</v>
      </c>
      <c r="BB92" s="47" t="s">
        <v>69</v>
      </c>
      <c r="BC92" s="47" t="s">
        <v>70</v>
      </c>
      <c r="BD92" s="48" t="s">
        <v>71</v>
      </c>
    </row>
    <row r="93" spans="1:90" s="1" customFormat="1" x14ac:dyDescent="0.2">
      <c r="B93" s="24"/>
      <c r="AR93" s="24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15.6" x14ac:dyDescent="0.2">
      <c r="B94" s="50"/>
      <c r="C94" s="51" t="s">
        <v>72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204">
        <f>ROUND(AG95,2)</f>
        <v>1775030</v>
      </c>
      <c r="AH94" s="204"/>
      <c r="AI94" s="204"/>
      <c r="AJ94" s="204"/>
      <c r="AK94" s="204"/>
      <c r="AL94" s="204"/>
      <c r="AM94" s="204"/>
      <c r="AN94" s="205">
        <f>SUM(AN95)</f>
        <v>2147786.2999999998</v>
      </c>
      <c r="AO94" s="205"/>
      <c r="AP94" s="205"/>
      <c r="AQ94" s="53" t="s">
        <v>1</v>
      </c>
      <c r="AR94" s="50"/>
      <c r="AS94" s="54">
        <f>ROUND(AS95,2)</f>
        <v>0</v>
      </c>
      <c r="AT94" s="55" t="e">
        <f>ROUND(SUM(AV94:AW94),2)</f>
        <v>#REF!</v>
      </c>
      <c r="AU94" s="56" t="e">
        <f>ROUND(AU95,5)</f>
        <v>#REF!</v>
      </c>
      <c r="AV94" s="55" t="e">
        <f>ROUND(AZ94*L29,2)</f>
        <v>#REF!</v>
      </c>
      <c r="AW94" s="55" t="e">
        <f>ROUND(BA94*L30,2)</f>
        <v>#REF!</v>
      </c>
      <c r="AX94" s="55" t="e">
        <f>ROUND(BB94*L29,2)</f>
        <v>#REF!</v>
      </c>
      <c r="AY94" s="55" t="e">
        <f>ROUND(BC94*L30,2)</f>
        <v>#REF!</v>
      </c>
      <c r="AZ94" s="55" t="e">
        <f>ROUND(AZ95,2)</f>
        <v>#REF!</v>
      </c>
      <c r="BA94" s="55" t="e">
        <f>ROUND(BA95,2)</f>
        <v>#REF!</v>
      </c>
      <c r="BB94" s="55" t="e">
        <f>ROUND(BB95,2)</f>
        <v>#REF!</v>
      </c>
      <c r="BC94" s="55" t="e">
        <f>ROUND(BC95,2)</f>
        <v>#REF!</v>
      </c>
      <c r="BD94" s="57" t="e">
        <f>ROUND(BD95,2)</f>
        <v>#REF!</v>
      </c>
      <c r="BS94" s="58" t="s">
        <v>73</v>
      </c>
      <c r="BT94" s="58" t="s">
        <v>74</v>
      </c>
      <c r="BV94" s="58" t="s">
        <v>75</v>
      </c>
      <c r="BW94" s="58" t="s">
        <v>5</v>
      </c>
      <c r="BX94" s="58" t="s">
        <v>76</v>
      </c>
      <c r="CL94" s="58" t="s">
        <v>1</v>
      </c>
    </row>
    <row r="95" spans="1:90" s="6" customFormat="1" ht="40.5" customHeight="1" x14ac:dyDescent="0.2">
      <c r="A95" s="59" t="s">
        <v>77</v>
      </c>
      <c r="B95" s="60"/>
      <c r="C95" s="61"/>
      <c r="D95" s="206" t="s">
        <v>14</v>
      </c>
      <c r="E95" s="206"/>
      <c r="F95" s="206"/>
      <c r="G95" s="206"/>
      <c r="H95" s="206"/>
      <c r="I95" s="98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7">
        <f>SUM('Demolice TK 2024'!H77)</f>
        <v>1775030</v>
      </c>
      <c r="AH95" s="208"/>
      <c r="AI95" s="208"/>
      <c r="AJ95" s="208"/>
      <c r="AK95" s="208"/>
      <c r="AL95" s="208"/>
      <c r="AM95" s="208"/>
      <c r="AN95" s="207">
        <f>SUM(AG95*1.21)</f>
        <v>2147786.2999999998</v>
      </c>
      <c r="AO95" s="208"/>
      <c r="AP95" s="208"/>
      <c r="AQ95" s="62" t="s">
        <v>78</v>
      </c>
      <c r="AR95" s="60"/>
      <c r="AS95" s="63">
        <v>0</v>
      </c>
      <c r="AT95" s="64" t="e">
        <f>ROUND(SUM(AV95:AW95),2)</f>
        <v>#REF!</v>
      </c>
      <c r="AU95" s="65" t="e">
        <f>#REF!</f>
        <v>#REF!</v>
      </c>
      <c r="AV95" s="64" t="e">
        <f>#REF!</f>
        <v>#REF!</v>
      </c>
      <c r="AW95" s="64" t="e">
        <f>#REF!</f>
        <v>#REF!</v>
      </c>
      <c r="AX95" s="64" t="e">
        <f>#REF!</f>
        <v>#REF!</v>
      </c>
      <c r="AY95" s="64" t="e">
        <f>#REF!</f>
        <v>#REF!</v>
      </c>
      <c r="AZ95" s="64" t="e">
        <f>#REF!</f>
        <v>#REF!</v>
      </c>
      <c r="BA95" s="64" t="e">
        <f>#REF!</f>
        <v>#REF!</v>
      </c>
      <c r="BB95" s="64" t="e">
        <f>#REF!</f>
        <v>#REF!</v>
      </c>
      <c r="BC95" s="64" t="e">
        <f>#REF!</f>
        <v>#REF!</v>
      </c>
      <c r="BD95" s="66" t="e">
        <f>#REF!</f>
        <v>#REF!</v>
      </c>
      <c r="BT95" s="67" t="s">
        <v>79</v>
      </c>
      <c r="BU95" s="67" t="s">
        <v>80</v>
      </c>
      <c r="BV95" s="67" t="s">
        <v>75</v>
      </c>
      <c r="BW95" s="67" t="s">
        <v>5</v>
      </c>
      <c r="BX95" s="67" t="s">
        <v>76</v>
      </c>
      <c r="CL95" s="67" t="s">
        <v>1</v>
      </c>
    </row>
    <row r="96" spans="1:90" s="1" customFormat="1" x14ac:dyDescent="0.2">
      <c r="B96" s="24"/>
      <c r="AR96" s="24"/>
    </row>
    <row r="97" spans="2:44" s="1" customFormat="1" x14ac:dyDescent="0.2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4"/>
    </row>
  </sheetData>
  <mergeCells count="42"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J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2023_M_02_1 - Demolice ob...'!C2" display="/" xr:uid="{00000000-0004-0000-0000-000000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Q129"/>
  <sheetViews>
    <sheetView tabSelected="1" workbookViewId="0">
      <selection activeCell="H11" sqref="H11"/>
    </sheetView>
  </sheetViews>
  <sheetFormatPr defaultColWidth="9.28515625" defaultRowHeight="10.199999999999999" x14ac:dyDescent="0.2"/>
  <cols>
    <col min="1" max="1" width="4.140625" customWidth="1"/>
    <col min="2" max="2" width="4.28515625" customWidth="1"/>
    <col min="3" max="3" width="17.140625" customWidth="1"/>
    <col min="4" max="4" width="50.85546875" customWidth="1"/>
    <col min="5" max="5" width="7.42578125" customWidth="1"/>
    <col min="6" max="6" width="14" customWidth="1"/>
    <col min="7" max="7" width="15.85546875" customWidth="1"/>
    <col min="8" max="8" width="18.42578125" customWidth="1"/>
    <col min="9" max="9" width="9.28515625" customWidth="1"/>
    <col min="10" max="10" width="10.85546875" hidden="1" customWidth="1"/>
    <col min="11" max="16" width="14.140625" hidden="1" customWidth="1"/>
    <col min="17" max="17" width="16.28515625" hidden="1" customWidth="1"/>
  </cols>
  <sheetData>
    <row r="2" spans="1:17" x14ac:dyDescent="0.2">
      <c r="I2" s="171"/>
      <c r="J2" s="171"/>
      <c r="K2" s="171"/>
      <c r="L2" s="171"/>
      <c r="M2" s="171"/>
      <c r="N2" s="171"/>
      <c r="O2" s="171"/>
      <c r="P2" s="171"/>
      <c r="Q2" s="171"/>
    </row>
    <row r="3" spans="1:17" x14ac:dyDescent="0.2">
      <c r="A3" s="110"/>
      <c r="B3" s="111"/>
      <c r="C3" s="111"/>
      <c r="D3" s="111"/>
      <c r="E3" s="111"/>
      <c r="F3" s="111"/>
      <c r="G3" s="111"/>
      <c r="H3" s="112"/>
      <c r="I3" s="16"/>
    </row>
    <row r="4" spans="1:17" ht="17.399999999999999" x14ac:dyDescent="0.2">
      <c r="A4" s="113"/>
      <c r="B4" s="17" t="s">
        <v>81</v>
      </c>
      <c r="H4" s="114"/>
      <c r="I4" s="16"/>
      <c r="J4" s="68" t="s">
        <v>10</v>
      </c>
    </row>
    <row r="5" spans="1:17" x14ac:dyDescent="0.2">
      <c r="A5" s="113"/>
      <c r="H5" s="114"/>
      <c r="I5" s="16"/>
    </row>
    <row r="6" spans="1:17" s="1" customFormat="1" ht="13.2" x14ac:dyDescent="0.2">
      <c r="A6" s="115"/>
      <c r="B6" s="22" t="s">
        <v>16</v>
      </c>
      <c r="H6" s="116"/>
      <c r="I6" s="24"/>
    </row>
    <row r="7" spans="1:17" s="1" customFormat="1" x14ac:dyDescent="0.2">
      <c r="A7" s="115"/>
      <c r="C7" s="186" t="s">
        <v>17</v>
      </c>
      <c r="D7" s="209"/>
      <c r="E7" s="209"/>
      <c r="F7" s="209"/>
      <c r="H7" s="116"/>
      <c r="I7" s="24"/>
    </row>
    <row r="8" spans="1:17" s="1" customFormat="1" x14ac:dyDescent="0.2">
      <c r="A8" s="115"/>
      <c r="H8" s="116"/>
      <c r="I8" s="24"/>
    </row>
    <row r="9" spans="1:17" s="1" customFormat="1" ht="13.2" x14ac:dyDescent="0.2">
      <c r="A9" s="115"/>
      <c r="B9" s="22" t="s">
        <v>18</v>
      </c>
      <c r="D9" s="100" t="s">
        <v>1</v>
      </c>
      <c r="G9" s="22" t="s">
        <v>19</v>
      </c>
      <c r="H9" s="117" t="s">
        <v>1</v>
      </c>
      <c r="I9" s="24"/>
    </row>
    <row r="10" spans="1:17" s="1" customFormat="1" ht="13.2" x14ac:dyDescent="0.2">
      <c r="A10" s="115"/>
      <c r="B10" s="22" t="s">
        <v>20</v>
      </c>
      <c r="D10" s="100" t="s">
        <v>21</v>
      </c>
      <c r="G10" s="22" t="s">
        <v>22</v>
      </c>
      <c r="H10" s="118">
        <v>45509</v>
      </c>
      <c r="I10" s="24"/>
    </row>
    <row r="11" spans="1:17" s="1" customFormat="1" x14ac:dyDescent="0.2">
      <c r="A11" s="115"/>
      <c r="H11" s="116"/>
      <c r="I11" s="24"/>
    </row>
    <row r="12" spans="1:17" s="1" customFormat="1" ht="13.2" x14ac:dyDescent="0.2">
      <c r="A12" s="115"/>
      <c r="B12" s="22" t="s">
        <v>23</v>
      </c>
      <c r="G12" s="22" t="s">
        <v>24</v>
      </c>
      <c r="H12" s="117" t="s">
        <v>1</v>
      </c>
      <c r="I12" s="24"/>
    </row>
    <row r="13" spans="1:17" s="1" customFormat="1" ht="13.2" x14ac:dyDescent="0.2">
      <c r="A13" s="115"/>
      <c r="C13" s="100" t="s">
        <v>25</v>
      </c>
      <c r="G13" s="22" t="s">
        <v>26</v>
      </c>
      <c r="H13" s="117" t="s">
        <v>1</v>
      </c>
      <c r="I13" s="24"/>
    </row>
    <row r="14" spans="1:17" s="1" customFormat="1" x14ac:dyDescent="0.2">
      <c r="A14" s="115"/>
      <c r="H14" s="116"/>
      <c r="I14" s="24"/>
    </row>
    <row r="15" spans="1:17" s="1" customFormat="1" ht="13.2" x14ac:dyDescent="0.2">
      <c r="A15" s="115"/>
      <c r="B15" s="22" t="s">
        <v>27</v>
      </c>
      <c r="G15" s="22" t="s">
        <v>24</v>
      </c>
      <c r="H15" s="119" t="s">
        <v>139</v>
      </c>
      <c r="I15" s="24"/>
    </row>
    <row r="16" spans="1:17" s="1" customFormat="1" ht="13.2" x14ac:dyDescent="0.2">
      <c r="A16" s="115"/>
      <c r="C16" s="210" t="s">
        <v>138</v>
      </c>
      <c r="D16" s="172"/>
      <c r="E16" s="172"/>
      <c r="F16" s="172"/>
      <c r="G16" s="22" t="s">
        <v>26</v>
      </c>
      <c r="H16" s="119" t="s">
        <v>140</v>
      </c>
      <c r="I16" s="24"/>
    </row>
    <row r="17" spans="1:9" s="1" customFormat="1" x14ac:dyDescent="0.2">
      <c r="A17" s="115"/>
      <c r="H17" s="116"/>
      <c r="I17" s="24"/>
    </row>
    <row r="18" spans="1:9" s="1" customFormat="1" ht="13.2" x14ac:dyDescent="0.2">
      <c r="A18" s="115"/>
      <c r="B18" s="22" t="s">
        <v>28</v>
      </c>
      <c r="G18" s="22" t="s">
        <v>24</v>
      </c>
      <c r="H18" s="117" t="s">
        <v>29</v>
      </c>
      <c r="I18" s="24"/>
    </row>
    <row r="19" spans="1:9" s="1" customFormat="1" ht="13.2" x14ac:dyDescent="0.2">
      <c r="A19" s="115"/>
      <c r="B19" s="209" t="s">
        <v>137</v>
      </c>
      <c r="C19" s="209"/>
      <c r="G19" s="22" t="s">
        <v>26</v>
      </c>
      <c r="H19" s="117" t="s">
        <v>29</v>
      </c>
      <c r="I19" s="24"/>
    </row>
    <row r="20" spans="1:9" s="1" customFormat="1" x14ac:dyDescent="0.2">
      <c r="A20" s="115"/>
      <c r="H20" s="116"/>
      <c r="I20" s="24"/>
    </row>
    <row r="21" spans="1:9" s="1" customFormat="1" ht="13.2" x14ac:dyDescent="0.2">
      <c r="A21" s="115"/>
      <c r="B21" s="22" t="s">
        <v>31</v>
      </c>
      <c r="G21" s="22" t="s">
        <v>24</v>
      </c>
      <c r="H21" s="117" t="s">
        <v>1</v>
      </c>
      <c r="I21" s="24"/>
    </row>
    <row r="22" spans="1:9" s="1" customFormat="1" ht="13.2" x14ac:dyDescent="0.2">
      <c r="A22" s="115"/>
      <c r="C22" s="100" t="s">
        <v>32</v>
      </c>
      <c r="G22" s="22" t="s">
        <v>26</v>
      </c>
      <c r="H22" s="117" t="s">
        <v>1</v>
      </c>
      <c r="I22" s="24"/>
    </row>
    <row r="23" spans="1:9" s="1" customFormat="1" x14ac:dyDescent="0.2">
      <c r="A23" s="115"/>
      <c r="H23" s="116"/>
      <c r="I23" s="24"/>
    </row>
    <row r="24" spans="1:9" s="1" customFormat="1" ht="13.2" x14ac:dyDescent="0.2">
      <c r="A24" s="115"/>
      <c r="B24" s="22" t="s">
        <v>33</v>
      </c>
      <c r="H24" s="116"/>
      <c r="I24" s="24"/>
    </row>
    <row r="25" spans="1:9" s="7" customFormat="1" ht="13.2" x14ac:dyDescent="0.2">
      <c r="A25" s="120"/>
      <c r="C25" s="179" t="s">
        <v>1</v>
      </c>
      <c r="D25" s="179"/>
      <c r="E25" s="179"/>
      <c r="F25" s="179"/>
      <c r="H25" s="121"/>
      <c r="I25" s="69"/>
    </row>
    <row r="26" spans="1:9" s="1" customFormat="1" x14ac:dyDescent="0.2">
      <c r="A26" s="115"/>
      <c r="H26" s="116"/>
      <c r="I26" s="24"/>
    </row>
    <row r="27" spans="1:9" s="1" customFormat="1" x14ac:dyDescent="0.2">
      <c r="A27" s="115"/>
      <c r="B27" s="41"/>
      <c r="C27" s="41"/>
      <c r="D27" s="41"/>
      <c r="E27" s="41"/>
      <c r="F27" s="41"/>
      <c r="G27" s="41"/>
      <c r="H27" s="122"/>
      <c r="I27" s="24"/>
    </row>
    <row r="28" spans="1:9" s="1" customFormat="1" ht="15.6" x14ac:dyDescent="0.2">
      <c r="A28" s="115"/>
      <c r="B28" s="123" t="s">
        <v>34</v>
      </c>
      <c r="H28" s="124">
        <f>ROUND(H98, 2)</f>
        <v>1775030</v>
      </c>
      <c r="I28" s="24"/>
    </row>
    <row r="29" spans="1:9" s="1" customFormat="1" x14ac:dyDescent="0.2">
      <c r="A29" s="115"/>
      <c r="B29" s="41"/>
      <c r="C29" s="41"/>
      <c r="D29" s="41"/>
      <c r="E29" s="41"/>
      <c r="F29" s="41"/>
      <c r="G29" s="41"/>
      <c r="H29" s="122"/>
      <c r="I29" s="24"/>
    </row>
    <row r="30" spans="1:9" s="1" customFormat="1" ht="13.2" x14ac:dyDescent="0.2">
      <c r="A30" s="115"/>
      <c r="D30" s="125" t="s">
        <v>36</v>
      </c>
      <c r="G30" s="125" t="s">
        <v>35</v>
      </c>
      <c r="H30" s="126" t="s">
        <v>37</v>
      </c>
      <c r="I30" s="24"/>
    </row>
    <row r="31" spans="1:9" s="1" customFormat="1" ht="13.2" x14ac:dyDescent="0.2">
      <c r="A31" s="115"/>
      <c r="B31" s="103" t="s">
        <v>38</v>
      </c>
      <c r="C31" s="22" t="s">
        <v>39</v>
      </c>
      <c r="D31" s="127">
        <f>SUM(H77)</f>
        <v>1775030</v>
      </c>
      <c r="G31" s="128">
        <v>0.21</v>
      </c>
      <c r="H31" s="129">
        <f>SUM(D31*0.21)</f>
        <v>372756.3</v>
      </c>
      <c r="I31" s="24"/>
    </row>
    <row r="32" spans="1:9" s="1" customFormat="1" ht="13.2" x14ac:dyDescent="0.2">
      <c r="A32" s="115"/>
      <c r="C32" s="22" t="s">
        <v>40</v>
      </c>
      <c r="D32" s="127"/>
      <c r="G32" s="128">
        <v>0.15</v>
      </c>
      <c r="H32" s="129"/>
      <c r="I32" s="24"/>
    </row>
    <row r="33" spans="1:9" s="1" customFormat="1" ht="13.2" x14ac:dyDescent="0.2">
      <c r="A33" s="115"/>
      <c r="C33" s="22" t="s">
        <v>41</v>
      </c>
      <c r="D33" s="127"/>
      <c r="G33" s="128">
        <v>0.21</v>
      </c>
      <c r="H33" s="129">
        <f>0</f>
        <v>0</v>
      </c>
      <c r="I33" s="24"/>
    </row>
    <row r="34" spans="1:9" s="1" customFormat="1" ht="13.2" x14ac:dyDescent="0.2">
      <c r="A34" s="115"/>
      <c r="C34" s="22" t="s">
        <v>42</v>
      </c>
      <c r="D34" s="127"/>
      <c r="G34" s="128">
        <v>0.15</v>
      </c>
      <c r="H34" s="129">
        <f>0</f>
        <v>0</v>
      </c>
      <c r="I34" s="24"/>
    </row>
    <row r="35" spans="1:9" s="1" customFormat="1" ht="13.2" x14ac:dyDescent="0.2">
      <c r="A35" s="115"/>
      <c r="C35" s="22" t="s">
        <v>43</v>
      </c>
      <c r="D35" s="127"/>
      <c r="G35" s="128">
        <v>0</v>
      </c>
      <c r="H35" s="129">
        <f>0</f>
        <v>0</v>
      </c>
      <c r="I35" s="24"/>
    </row>
    <row r="36" spans="1:9" s="1" customFormat="1" x14ac:dyDescent="0.2">
      <c r="A36" s="115"/>
      <c r="H36" s="116"/>
      <c r="I36" s="24"/>
    </row>
    <row r="37" spans="1:9" s="1" customFormat="1" ht="15.6" x14ac:dyDescent="0.2">
      <c r="A37" s="130"/>
      <c r="B37" s="70" t="s">
        <v>44</v>
      </c>
      <c r="C37" s="44"/>
      <c r="D37" s="44"/>
      <c r="E37" s="71" t="s">
        <v>45</v>
      </c>
      <c r="F37" s="72" t="s">
        <v>46</v>
      </c>
      <c r="G37" s="44"/>
      <c r="H37" s="131">
        <f>SUM(H28:H35)</f>
        <v>2147786.2999999998</v>
      </c>
      <c r="I37" s="24"/>
    </row>
    <row r="38" spans="1:9" s="1" customFormat="1" x14ac:dyDescent="0.2">
      <c r="A38" s="115"/>
      <c r="H38" s="116"/>
      <c r="I38" s="24"/>
    </row>
    <row r="39" spans="1:9" x14ac:dyDescent="0.2">
      <c r="A39" s="113"/>
      <c r="H39" s="114"/>
      <c r="I39" s="16"/>
    </row>
    <row r="40" spans="1:9" ht="14.4" customHeight="1" x14ac:dyDescent="0.2">
      <c r="A40" s="113"/>
      <c r="H40" s="114"/>
      <c r="I40" s="16"/>
    </row>
    <row r="41" spans="1:9" s="1" customFormat="1" ht="14.4" customHeight="1" x14ac:dyDescent="0.2">
      <c r="A41" s="115"/>
      <c r="B41" s="30" t="s">
        <v>47</v>
      </c>
      <c r="C41" s="31"/>
      <c r="D41" s="31"/>
      <c r="E41" s="30" t="s">
        <v>48</v>
      </c>
      <c r="F41" s="31"/>
      <c r="G41" s="31"/>
      <c r="H41" s="132"/>
      <c r="I41" s="24"/>
    </row>
    <row r="42" spans="1:9" x14ac:dyDescent="0.2">
      <c r="A42" s="113"/>
      <c r="H42" s="114"/>
      <c r="I42" s="16"/>
    </row>
    <row r="43" spans="1:9" x14ac:dyDescent="0.2">
      <c r="A43" s="113"/>
      <c r="H43" s="114"/>
      <c r="I43" s="16"/>
    </row>
    <row r="44" spans="1:9" x14ac:dyDescent="0.2">
      <c r="A44" s="113"/>
      <c r="H44" s="114"/>
      <c r="I44" s="16"/>
    </row>
    <row r="45" spans="1:9" x14ac:dyDescent="0.2">
      <c r="A45" s="113"/>
      <c r="H45" s="114"/>
      <c r="I45" s="16"/>
    </row>
    <row r="46" spans="1:9" s="1" customFormat="1" ht="13.2" x14ac:dyDescent="0.2">
      <c r="A46" s="115"/>
      <c r="B46" s="32" t="s">
        <v>49</v>
      </c>
      <c r="C46" s="73"/>
      <c r="D46" s="74" t="s">
        <v>50</v>
      </c>
      <c r="E46" s="32" t="s">
        <v>49</v>
      </c>
      <c r="F46" s="73"/>
      <c r="G46" s="73"/>
      <c r="H46" s="133" t="s">
        <v>50</v>
      </c>
      <c r="I46" s="24"/>
    </row>
    <row r="47" spans="1:9" x14ac:dyDescent="0.2">
      <c r="A47" s="113"/>
      <c r="H47" s="114"/>
      <c r="I47" s="16"/>
    </row>
    <row r="48" spans="1:9" x14ac:dyDescent="0.2">
      <c r="A48" s="113"/>
      <c r="H48" s="114"/>
      <c r="I48" s="16"/>
    </row>
    <row r="49" spans="1:9" x14ac:dyDescent="0.2">
      <c r="A49" s="113"/>
      <c r="H49" s="114"/>
      <c r="I49" s="16"/>
    </row>
    <row r="50" spans="1:9" s="1" customFormat="1" ht="13.2" x14ac:dyDescent="0.2">
      <c r="A50" s="115"/>
      <c r="B50" s="30" t="s">
        <v>51</v>
      </c>
      <c r="C50" s="31"/>
      <c r="D50" s="31"/>
      <c r="E50" s="30" t="s">
        <v>52</v>
      </c>
      <c r="F50" s="31"/>
      <c r="G50" s="31"/>
      <c r="H50" s="132"/>
      <c r="I50" s="24"/>
    </row>
    <row r="51" spans="1:9" x14ac:dyDescent="0.2">
      <c r="A51" s="113"/>
      <c r="H51" s="114"/>
      <c r="I51" s="16"/>
    </row>
    <row r="52" spans="1:9" x14ac:dyDescent="0.2">
      <c r="A52" s="113"/>
      <c r="H52" s="114"/>
      <c r="I52" s="16"/>
    </row>
    <row r="53" spans="1:9" x14ac:dyDescent="0.2">
      <c r="A53" s="113"/>
      <c r="H53" s="114"/>
      <c r="I53" s="16"/>
    </row>
    <row r="54" spans="1:9" x14ac:dyDescent="0.2">
      <c r="A54" s="113"/>
      <c r="H54" s="114"/>
      <c r="I54" s="16"/>
    </row>
    <row r="55" spans="1:9" x14ac:dyDescent="0.2">
      <c r="A55" s="113"/>
      <c r="H55" s="114"/>
      <c r="I55" s="16"/>
    </row>
    <row r="56" spans="1:9" x14ac:dyDescent="0.2">
      <c r="A56" s="113"/>
      <c r="H56" s="114"/>
      <c r="I56" s="16"/>
    </row>
    <row r="57" spans="1:9" x14ac:dyDescent="0.2">
      <c r="A57" s="113"/>
      <c r="H57" s="114"/>
      <c r="I57" s="16"/>
    </row>
    <row r="58" spans="1:9" x14ac:dyDescent="0.2">
      <c r="A58" s="113"/>
      <c r="H58" s="114"/>
      <c r="I58" s="16"/>
    </row>
    <row r="59" spans="1:9" s="1" customFormat="1" ht="13.2" x14ac:dyDescent="0.2">
      <c r="A59" s="115"/>
      <c r="B59" s="32" t="s">
        <v>49</v>
      </c>
      <c r="C59" s="73"/>
      <c r="D59" s="74" t="s">
        <v>50</v>
      </c>
      <c r="E59" s="32" t="s">
        <v>49</v>
      </c>
      <c r="F59" s="73"/>
      <c r="G59" s="73"/>
      <c r="H59" s="133" t="s">
        <v>50</v>
      </c>
      <c r="I59" s="24"/>
    </row>
    <row r="60" spans="1:9" s="1" customFormat="1" ht="14.4" customHeight="1" x14ac:dyDescent="0.2">
      <c r="A60" s="134"/>
      <c r="B60" s="135"/>
      <c r="C60" s="135"/>
      <c r="D60" s="135"/>
      <c r="E60" s="135"/>
      <c r="F60" s="135"/>
      <c r="G60" s="135"/>
      <c r="H60" s="136"/>
      <c r="I60" s="24"/>
    </row>
    <row r="64" spans="1:9" s="1" customFormat="1" x14ac:dyDescent="0.2">
      <c r="A64" s="137"/>
      <c r="B64" s="138"/>
      <c r="C64" s="138"/>
      <c r="D64" s="138"/>
      <c r="E64" s="138"/>
      <c r="F64" s="138"/>
      <c r="G64" s="138"/>
      <c r="H64" s="139"/>
      <c r="I64" s="24"/>
    </row>
    <row r="65" spans="1:9" s="1" customFormat="1" ht="17.399999999999999" x14ac:dyDescent="0.2">
      <c r="A65" s="140" t="s">
        <v>82</v>
      </c>
      <c r="H65" s="116"/>
      <c r="I65" s="24"/>
    </row>
    <row r="66" spans="1:9" s="1" customFormat="1" x14ac:dyDescent="0.2">
      <c r="A66" s="115"/>
      <c r="H66" s="116"/>
      <c r="I66" s="24"/>
    </row>
    <row r="67" spans="1:9" s="1" customFormat="1" ht="13.2" x14ac:dyDescent="0.2">
      <c r="A67" s="141" t="s">
        <v>16</v>
      </c>
      <c r="H67" s="116"/>
      <c r="I67" s="24"/>
    </row>
    <row r="68" spans="1:9" s="1" customFormat="1" x14ac:dyDescent="0.2">
      <c r="A68" s="115"/>
      <c r="C68" s="186" t="str">
        <f>C7</f>
        <v>Demolice objektů 2,10 a 11 Táborská kasárna Benešov</v>
      </c>
      <c r="D68" s="209"/>
      <c r="E68" s="209"/>
      <c r="F68" s="209"/>
      <c r="H68" s="116"/>
      <c r="I68" s="24"/>
    </row>
    <row r="69" spans="1:9" s="1" customFormat="1" x14ac:dyDescent="0.2">
      <c r="A69" s="115"/>
      <c r="H69" s="116"/>
      <c r="I69" s="24"/>
    </row>
    <row r="70" spans="1:9" s="1" customFormat="1" ht="13.2" x14ac:dyDescent="0.2">
      <c r="A70" s="141" t="s">
        <v>20</v>
      </c>
      <c r="D70" s="100" t="str">
        <f>D10</f>
        <v>Benešov</v>
      </c>
      <c r="G70" s="22" t="s">
        <v>22</v>
      </c>
      <c r="H70" s="118">
        <v>45448</v>
      </c>
      <c r="I70" s="24"/>
    </row>
    <row r="71" spans="1:9" s="1" customFormat="1" x14ac:dyDescent="0.2">
      <c r="A71" s="115"/>
      <c r="H71" s="116"/>
      <c r="I71" s="24"/>
    </row>
    <row r="72" spans="1:9" s="1" customFormat="1" ht="13.2" x14ac:dyDescent="0.2">
      <c r="A72" s="141" t="s">
        <v>23</v>
      </c>
      <c r="D72" s="100" t="str">
        <f>C13</f>
        <v xml:space="preserve">Město Benešov </v>
      </c>
      <c r="G72" s="22" t="s">
        <v>28</v>
      </c>
      <c r="H72" s="142" t="s">
        <v>29</v>
      </c>
      <c r="I72" s="24"/>
    </row>
    <row r="73" spans="1:9" s="1" customFormat="1" ht="13.2" x14ac:dyDescent="0.2">
      <c r="A73" s="141" t="s">
        <v>136</v>
      </c>
      <c r="D73" s="143" t="s">
        <v>29</v>
      </c>
      <c r="G73" s="22" t="s">
        <v>31</v>
      </c>
      <c r="H73" s="142" t="s">
        <v>29</v>
      </c>
      <c r="I73" s="24"/>
    </row>
    <row r="74" spans="1:9" s="1" customFormat="1" x14ac:dyDescent="0.2">
      <c r="A74" s="115"/>
      <c r="H74" s="116"/>
      <c r="I74" s="24"/>
    </row>
    <row r="75" spans="1:9" s="1" customFormat="1" ht="11.4" x14ac:dyDescent="0.2">
      <c r="A75" s="144" t="s">
        <v>83</v>
      </c>
      <c r="B75" s="145"/>
      <c r="C75" s="145"/>
      <c r="D75" s="145"/>
      <c r="E75" s="145"/>
      <c r="F75" s="145"/>
      <c r="G75" s="145"/>
      <c r="H75" s="146" t="s">
        <v>84</v>
      </c>
      <c r="I75" s="24"/>
    </row>
    <row r="76" spans="1:9" s="1" customFormat="1" x14ac:dyDescent="0.2">
      <c r="A76" s="115"/>
      <c r="H76" s="116"/>
      <c r="I76" s="24"/>
    </row>
    <row r="77" spans="1:9" s="1" customFormat="1" ht="15.6" x14ac:dyDescent="0.2">
      <c r="A77" s="147" t="s">
        <v>85</v>
      </c>
      <c r="H77" s="124">
        <f>H98</f>
        <v>1775030</v>
      </c>
      <c r="I77" s="24"/>
    </row>
    <row r="78" spans="1:9" s="8" customFormat="1" ht="15" x14ac:dyDescent="0.2">
      <c r="A78" s="148"/>
      <c r="B78" s="75" t="s">
        <v>86</v>
      </c>
      <c r="C78" s="76"/>
      <c r="D78" s="76"/>
      <c r="E78" s="76"/>
      <c r="F78" s="76"/>
      <c r="G78" s="76"/>
      <c r="H78" s="149">
        <f>H99</f>
        <v>1775030</v>
      </c>
      <c r="I78" s="77"/>
    </row>
    <row r="79" spans="1:9" s="9" customFormat="1" ht="13.2" x14ac:dyDescent="0.2">
      <c r="A79" s="150"/>
      <c r="B79" s="78" t="s">
        <v>87</v>
      </c>
      <c r="C79" s="79"/>
      <c r="D79" s="79"/>
      <c r="E79" s="79"/>
      <c r="F79" s="79"/>
      <c r="G79" s="79"/>
      <c r="H79" s="151">
        <f>H100</f>
        <v>239750</v>
      </c>
      <c r="I79" s="80"/>
    </row>
    <row r="80" spans="1:9" s="9" customFormat="1" ht="13.2" x14ac:dyDescent="0.2">
      <c r="A80" s="150"/>
      <c r="B80" s="78" t="s">
        <v>88</v>
      </c>
      <c r="C80" s="79"/>
      <c r="D80" s="79"/>
      <c r="E80" s="79"/>
      <c r="F80" s="79"/>
      <c r="G80" s="79"/>
      <c r="H80" s="151">
        <f>H104</f>
        <v>1535280</v>
      </c>
      <c r="I80" s="80"/>
    </row>
    <row r="81" spans="1:9" s="1" customFormat="1" x14ac:dyDescent="0.2">
      <c r="A81" s="115"/>
      <c r="H81" s="116"/>
      <c r="I81" s="24"/>
    </row>
    <row r="82" spans="1:9" s="1" customFormat="1" x14ac:dyDescent="0.2">
      <c r="A82" s="152"/>
      <c r="B82" s="34"/>
      <c r="C82" s="34"/>
      <c r="D82" s="34"/>
      <c r="E82" s="34"/>
      <c r="F82" s="34"/>
      <c r="G82" s="34"/>
      <c r="H82" s="153"/>
      <c r="I82" s="24"/>
    </row>
    <row r="83" spans="1:9" x14ac:dyDescent="0.2">
      <c r="A83" s="113"/>
      <c r="H83" s="114"/>
    </row>
    <row r="84" spans="1:9" x14ac:dyDescent="0.2">
      <c r="A84" s="113"/>
      <c r="H84" s="114"/>
    </row>
    <row r="85" spans="1:9" x14ac:dyDescent="0.2">
      <c r="A85" s="113"/>
      <c r="H85" s="114"/>
    </row>
    <row r="86" spans="1:9" s="1" customFormat="1" x14ac:dyDescent="0.2">
      <c r="A86" s="154"/>
      <c r="B86" s="36"/>
      <c r="C86" s="36"/>
      <c r="D86" s="36"/>
      <c r="E86" s="36"/>
      <c r="F86" s="36"/>
      <c r="G86" s="36"/>
      <c r="H86" s="155"/>
      <c r="I86" s="24"/>
    </row>
    <row r="87" spans="1:9" s="1" customFormat="1" ht="17.399999999999999" x14ac:dyDescent="0.2">
      <c r="A87" s="140" t="s">
        <v>89</v>
      </c>
      <c r="H87" s="116"/>
      <c r="I87" s="24"/>
    </row>
    <row r="88" spans="1:9" s="1" customFormat="1" x14ac:dyDescent="0.2">
      <c r="A88" s="115"/>
      <c r="H88" s="116"/>
      <c r="I88" s="24"/>
    </row>
    <row r="89" spans="1:9" s="1" customFormat="1" ht="13.2" x14ac:dyDescent="0.2">
      <c r="A89" s="141" t="s">
        <v>16</v>
      </c>
      <c r="H89" s="116"/>
      <c r="I89" s="24"/>
    </row>
    <row r="90" spans="1:9" s="1" customFormat="1" x14ac:dyDescent="0.2">
      <c r="A90" s="115"/>
      <c r="C90" s="186" t="str">
        <f>C7</f>
        <v>Demolice objektů 2,10 a 11 Táborská kasárna Benešov</v>
      </c>
      <c r="D90" s="209"/>
      <c r="E90" s="209"/>
      <c r="F90" s="209"/>
      <c r="H90" s="116"/>
      <c r="I90" s="24"/>
    </row>
    <row r="91" spans="1:9" s="1" customFormat="1" x14ac:dyDescent="0.2">
      <c r="A91" s="115"/>
      <c r="H91" s="116"/>
      <c r="I91" s="24"/>
    </row>
    <row r="92" spans="1:9" s="1" customFormat="1" ht="13.2" x14ac:dyDescent="0.2">
      <c r="A92" s="141" t="s">
        <v>20</v>
      </c>
      <c r="D92" s="100" t="str">
        <f>D10</f>
        <v>Benešov</v>
      </c>
      <c r="G92" s="22" t="s">
        <v>22</v>
      </c>
      <c r="H92" s="118">
        <v>45448</v>
      </c>
      <c r="I92" s="24"/>
    </row>
    <row r="93" spans="1:9" s="1" customFormat="1" x14ac:dyDescent="0.2">
      <c r="A93" s="115"/>
      <c r="H93" s="116"/>
      <c r="I93" s="24"/>
    </row>
    <row r="94" spans="1:9" s="1" customFormat="1" ht="13.2" x14ac:dyDescent="0.2">
      <c r="A94" s="141" t="s">
        <v>23</v>
      </c>
      <c r="D94" s="100" t="str">
        <f>C13</f>
        <v xml:space="preserve">Město Benešov </v>
      </c>
      <c r="G94" s="22" t="s">
        <v>28</v>
      </c>
      <c r="H94" s="142">
        <f>C19</f>
        <v>0</v>
      </c>
      <c r="I94" s="24"/>
    </row>
    <row r="95" spans="1:9" s="1" customFormat="1" ht="15.15" customHeight="1" x14ac:dyDescent="0.2">
      <c r="A95" s="141" t="s">
        <v>27</v>
      </c>
      <c r="D95" s="100" t="s">
        <v>29</v>
      </c>
      <c r="G95" s="22" t="s">
        <v>31</v>
      </c>
      <c r="H95" s="142" t="str">
        <f>C22</f>
        <v xml:space="preserve">Tichovský </v>
      </c>
      <c r="I95" s="24"/>
    </row>
    <row r="96" spans="1:9" s="1" customFormat="1" ht="10.35" customHeight="1" x14ac:dyDescent="0.2">
      <c r="A96" s="115"/>
      <c r="H96" s="116"/>
      <c r="I96" s="24"/>
    </row>
    <row r="97" spans="1:16" s="10" customFormat="1" ht="29.25" customHeight="1" x14ac:dyDescent="0.2">
      <c r="A97" s="156" t="s">
        <v>90</v>
      </c>
      <c r="B97" s="81" t="s">
        <v>59</v>
      </c>
      <c r="C97" s="81" t="s">
        <v>55</v>
      </c>
      <c r="D97" s="81" t="s">
        <v>56</v>
      </c>
      <c r="E97" s="81" t="s">
        <v>91</v>
      </c>
      <c r="F97" s="81" t="s">
        <v>92</v>
      </c>
      <c r="G97" s="81" t="s">
        <v>93</v>
      </c>
      <c r="H97" s="157" t="s">
        <v>84</v>
      </c>
      <c r="I97" s="82"/>
      <c r="J97" s="46" t="s">
        <v>1</v>
      </c>
      <c r="K97" s="47" t="s">
        <v>94</v>
      </c>
      <c r="L97" s="47" t="s">
        <v>95</v>
      </c>
      <c r="M97" s="47" t="s">
        <v>96</v>
      </c>
      <c r="N97" s="47" t="s">
        <v>97</v>
      </c>
      <c r="O97" s="47" t="s">
        <v>98</v>
      </c>
      <c r="P97" s="48" t="s">
        <v>99</v>
      </c>
    </row>
    <row r="98" spans="1:16" s="1" customFormat="1" ht="22.95" customHeight="1" x14ac:dyDescent="0.3">
      <c r="A98" s="158" t="s">
        <v>100</v>
      </c>
      <c r="H98" s="159">
        <f>SUM(H99)</f>
        <v>1775030</v>
      </c>
      <c r="I98" s="24"/>
      <c r="J98" s="49"/>
      <c r="K98" s="41"/>
      <c r="L98" s="83" t="e">
        <f>L99</f>
        <v>#REF!</v>
      </c>
      <c r="M98" s="41"/>
      <c r="N98" s="83" t="e">
        <f>N99</f>
        <v>#REF!</v>
      </c>
      <c r="O98" s="41"/>
      <c r="P98" s="84" t="e">
        <f>P99</f>
        <v>#REF!</v>
      </c>
    </row>
    <row r="99" spans="1:16" s="11" customFormat="1" ht="25.95" customHeight="1" x14ac:dyDescent="0.25">
      <c r="A99" s="160"/>
      <c r="B99" s="161" t="s">
        <v>73</v>
      </c>
      <c r="C99" s="162" t="s">
        <v>101</v>
      </c>
      <c r="D99" s="162" t="s">
        <v>102</v>
      </c>
      <c r="G99" s="163"/>
      <c r="H99" s="164">
        <f>SUM(H100+H104)</f>
        <v>1775030</v>
      </c>
      <c r="I99" s="85"/>
      <c r="J99" s="86"/>
      <c r="L99" s="87" t="e">
        <f>L100+L104+#REF!</f>
        <v>#REF!</v>
      </c>
      <c r="N99" s="87" t="e">
        <f>N100+N104+#REF!</f>
        <v>#REF!</v>
      </c>
      <c r="P99" s="88" t="e">
        <f>P100+P104+#REF!</f>
        <v>#REF!</v>
      </c>
    </row>
    <row r="100" spans="1:16" s="11" customFormat="1" ht="22.95" customHeight="1" x14ac:dyDescent="0.25">
      <c r="A100" s="160"/>
      <c r="B100" s="161" t="s">
        <v>73</v>
      </c>
      <c r="C100" s="165" t="s">
        <v>103</v>
      </c>
      <c r="D100" s="165" t="s">
        <v>104</v>
      </c>
      <c r="G100" s="163"/>
      <c r="H100" s="166">
        <f>SUM(H101:H103)</f>
        <v>239750</v>
      </c>
      <c r="I100" s="85"/>
      <c r="J100" s="86"/>
      <c r="L100" s="87">
        <f>SUM(L101:L103)</f>
        <v>0</v>
      </c>
      <c r="N100" s="87">
        <f>SUM(N101:N103)</f>
        <v>0</v>
      </c>
      <c r="P100" s="88">
        <f>SUM(P101:P103)</f>
        <v>5891</v>
      </c>
    </row>
    <row r="101" spans="1:16" s="1" customFormat="1" ht="33" customHeight="1" x14ac:dyDescent="0.2">
      <c r="A101" s="167" t="s">
        <v>79</v>
      </c>
      <c r="B101" s="89" t="s">
        <v>105</v>
      </c>
      <c r="C101" s="90" t="s">
        <v>129</v>
      </c>
      <c r="D101" s="91" t="s">
        <v>125</v>
      </c>
      <c r="E101" s="92" t="s">
        <v>126</v>
      </c>
      <c r="F101" s="93">
        <v>10275</v>
      </c>
      <c r="G101" s="94">
        <v>7</v>
      </c>
      <c r="H101" s="168">
        <f>ROUND(G101*F101,2)</f>
        <v>71925</v>
      </c>
      <c r="I101" s="24"/>
      <c r="J101" s="95" t="s">
        <v>1</v>
      </c>
      <c r="L101" s="96">
        <f>K101*F101</f>
        <v>0</v>
      </c>
      <c r="M101" s="96">
        <v>0</v>
      </c>
      <c r="N101" s="96">
        <f>M101*F101</f>
        <v>0</v>
      </c>
      <c r="O101" s="96">
        <v>0.16</v>
      </c>
      <c r="P101" s="97">
        <f>O101*F101</f>
        <v>1644</v>
      </c>
    </row>
    <row r="102" spans="1:16" s="1" customFormat="1" ht="33" customHeight="1" x14ac:dyDescent="0.2">
      <c r="A102" s="167">
        <v>2</v>
      </c>
      <c r="B102" s="89" t="s">
        <v>105</v>
      </c>
      <c r="C102" s="90" t="s">
        <v>133</v>
      </c>
      <c r="D102" s="91" t="s">
        <v>132</v>
      </c>
      <c r="E102" s="92" t="s">
        <v>126</v>
      </c>
      <c r="F102" s="93">
        <v>3425</v>
      </c>
      <c r="G102" s="94">
        <v>7</v>
      </c>
      <c r="H102" s="168">
        <f>ROUND(G102*F102,2)</f>
        <v>23975</v>
      </c>
      <c r="I102" s="24"/>
      <c r="J102" s="95" t="s">
        <v>1</v>
      </c>
      <c r="L102" s="96">
        <f>K102*F102</f>
        <v>0</v>
      </c>
      <c r="M102" s="96">
        <v>0</v>
      </c>
      <c r="N102" s="96">
        <f>M102*F102</f>
        <v>0</v>
      </c>
      <c r="O102" s="96">
        <v>0.16</v>
      </c>
      <c r="P102" s="97">
        <f>O102*F102</f>
        <v>548</v>
      </c>
    </row>
    <row r="103" spans="1:16" s="1" customFormat="1" ht="24.15" customHeight="1" x14ac:dyDescent="0.2">
      <c r="A103" s="167">
        <v>3</v>
      </c>
      <c r="B103" s="89" t="s">
        <v>105</v>
      </c>
      <c r="C103" s="90" t="s">
        <v>135</v>
      </c>
      <c r="D103" s="91" t="s">
        <v>134</v>
      </c>
      <c r="E103" s="92" t="s">
        <v>126</v>
      </c>
      <c r="F103" s="93">
        <v>20550</v>
      </c>
      <c r="G103" s="94">
        <v>7</v>
      </c>
      <c r="H103" s="168">
        <f>ROUND(G103*F103,2)</f>
        <v>143850</v>
      </c>
      <c r="I103" s="24"/>
      <c r="J103" s="95" t="s">
        <v>1</v>
      </c>
      <c r="L103" s="96">
        <f>K103*F103</f>
        <v>0</v>
      </c>
      <c r="M103" s="96">
        <v>0</v>
      </c>
      <c r="N103" s="96">
        <f>M103*F103</f>
        <v>0</v>
      </c>
      <c r="O103" s="96">
        <v>0.18</v>
      </c>
      <c r="P103" s="97">
        <f>O103*F103</f>
        <v>3699</v>
      </c>
    </row>
    <row r="104" spans="1:16" s="11" customFormat="1" ht="22.95" customHeight="1" x14ac:dyDescent="0.25">
      <c r="A104" s="160"/>
      <c r="B104" s="161" t="s">
        <v>73</v>
      </c>
      <c r="C104" s="165" t="s">
        <v>107</v>
      </c>
      <c r="D104" s="165" t="s">
        <v>108</v>
      </c>
      <c r="G104" s="163"/>
      <c r="H104" s="166">
        <f>SUM(H105:H110)</f>
        <v>1535280</v>
      </c>
      <c r="I104" s="85"/>
      <c r="J104" s="86"/>
      <c r="L104" s="87">
        <f>SUM(L105:L109)</f>
        <v>0</v>
      </c>
      <c r="N104" s="87">
        <f>SUM(N105:N109)</f>
        <v>0</v>
      </c>
      <c r="P104" s="88">
        <f>SUM(P105:P109)</f>
        <v>0</v>
      </c>
    </row>
    <row r="105" spans="1:16" s="1" customFormat="1" ht="16.5" customHeight="1" x14ac:dyDescent="0.2">
      <c r="A105" s="167" t="s">
        <v>106</v>
      </c>
      <c r="B105" s="89" t="s">
        <v>105</v>
      </c>
      <c r="C105" s="90" t="s">
        <v>109</v>
      </c>
      <c r="D105" s="91" t="s">
        <v>110</v>
      </c>
      <c r="E105" s="92" t="s">
        <v>111</v>
      </c>
      <c r="F105" s="93">
        <v>9252</v>
      </c>
      <c r="G105" s="94">
        <v>5</v>
      </c>
      <c r="H105" s="168">
        <f t="shared" ref="H105:H110" si="0">ROUND(G105*F105,2)</f>
        <v>46260</v>
      </c>
      <c r="I105" s="24"/>
      <c r="J105" s="95" t="s">
        <v>1</v>
      </c>
      <c r="L105" s="96">
        <f t="shared" ref="L105:L110" si="1">K105*F105</f>
        <v>0</v>
      </c>
      <c r="M105" s="96">
        <v>0</v>
      </c>
      <c r="N105" s="96">
        <f>M105*F105</f>
        <v>0</v>
      </c>
      <c r="O105" s="96">
        <v>0</v>
      </c>
      <c r="P105" s="97">
        <f>O105*F105</f>
        <v>0</v>
      </c>
    </row>
    <row r="106" spans="1:16" s="1" customFormat="1" ht="24.15" customHeight="1" x14ac:dyDescent="0.2">
      <c r="A106" s="167">
        <v>5</v>
      </c>
      <c r="B106" s="89" t="s">
        <v>105</v>
      </c>
      <c r="C106" s="90" t="s">
        <v>112</v>
      </c>
      <c r="D106" s="91" t="s">
        <v>113</v>
      </c>
      <c r="E106" s="92" t="s">
        <v>111</v>
      </c>
      <c r="F106" s="93">
        <v>4626</v>
      </c>
      <c r="G106" s="94">
        <v>125</v>
      </c>
      <c r="H106" s="168">
        <f t="shared" si="0"/>
        <v>578250</v>
      </c>
      <c r="I106" s="24"/>
      <c r="J106" s="95" t="s">
        <v>1</v>
      </c>
      <c r="L106" s="96">
        <f t="shared" si="1"/>
        <v>0</v>
      </c>
      <c r="M106" s="96">
        <v>0</v>
      </c>
      <c r="N106" s="96">
        <f>M106*F106</f>
        <v>0</v>
      </c>
      <c r="O106" s="96">
        <v>0</v>
      </c>
      <c r="P106" s="97">
        <f>O106*F106</f>
        <v>0</v>
      </c>
    </row>
    <row r="107" spans="1:16" s="1" customFormat="1" ht="24.15" customHeight="1" x14ac:dyDescent="0.2">
      <c r="A107" s="167">
        <v>6</v>
      </c>
      <c r="B107" s="89" t="s">
        <v>105</v>
      </c>
      <c r="C107" s="90" t="s">
        <v>114</v>
      </c>
      <c r="D107" s="91" t="s">
        <v>115</v>
      </c>
      <c r="E107" s="92" t="s">
        <v>111</v>
      </c>
      <c r="F107" s="93">
        <v>4626</v>
      </c>
      <c r="G107" s="94">
        <v>125</v>
      </c>
      <c r="H107" s="168">
        <f t="shared" si="0"/>
        <v>578250</v>
      </c>
      <c r="I107" s="24"/>
      <c r="J107" s="95" t="s">
        <v>1</v>
      </c>
      <c r="L107" s="96">
        <f t="shared" si="1"/>
        <v>0</v>
      </c>
      <c r="M107" s="96">
        <v>0</v>
      </c>
      <c r="N107" s="96">
        <f>M107*F107</f>
        <v>0</v>
      </c>
      <c r="O107" s="96">
        <v>0</v>
      </c>
      <c r="P107" s="97">
        <f>O107*F107</f>
        <v>0</v>
      </c>
    </row>
    <row r="108" spans="1:16" s="1" customFormat="1" ht="24.15" customHeight="1" x14ac:dyDescent="0.2">
      <c r="A108" s="167">
        <v>7</v>
      </c>
      <c r="B108" s="89" t="s">
        <v>105</v>
      </c>
      <c r="C108" s="90" t="s">
        <v>116</v>
      </c>
      <c r="D108" s="91" t="s">
        <v>117</v>
      </c>
      <c r="E108" s="92" t="s">
        <v>111</v>
      </c>
      <c r="F108" s="93">
        <v>9252</v>
      </c>
      <c r="G108" s="94">
        <v>5</v>
      </c>
      <c r="H108" s="168">
        <f t="shared" si="0"/>
        <v>46260</v>
      </c>
      <c r="I108" s="24"/>
      <c r="J108" s="95" t="s">
        <v>1</v>
      </c>
      <c r="L108" s="96">
        <f t="shared" si="1"/>
        <v>0</v>
      </c>
      <c r="M108" s="96">
        <v>0</v>
      </c>
      <c r="N108" s="96">
        <f>M108*F108</f>
        <v>0</v>
      </c>
      <c r="O108" s="96">
        <v>0</v>
      </c>
      <c r="P108" s="97">
        <f>O108*F108</f>
        <v>0</v>
      </c>
    </row>
    <row r="109" spans="1:16" s="1" customFormat="1" ht="16.5" customHeight="1" x14ac:dyDescent="0.2">
      <c r="A109" s="167">
        <v>8</v>
      </c>
      <c r="B109" s="89" t="s">
        <v>105</v>
      </c>
      <c r="C109" s="90" t="s">
        <v>118</v>
      </c>
      <c r="D109" s="91" t="s">
        <v>119</v>
      </c>
      <c r="E109" s="92" t="s">
        <v>111</v>
      </c>
      <c r="F109" s="93">
        <v>9252</v>
      </c>
      <c r="G109" s="94">
        <v>5</v>
      </c>
      <c r="H109" s="168">
        <f t="shared" si="0"/>
        <v>46260</v>
      </c>
      <c r="I109" s="24"/>
      <c r="J109" s="95" t="s">
        <v>1</v>
      </c>
      <c r="L109" s="96">
        <f t="shared" si="1"/>
        <v>0</v>
      </c>
      <c r="M109" s="96">
        <v>0</v>
      </c>
      <c r="N109" s="96">
        <f>M109*F109</f>
        <v>0</v>
      </c>
      <c r="O109" s="96">
        <v>0</v>
      </c>
      <c r="P109" s="97">
        <f>O109*F109</f>
        <v>0</v>
      </c>
    </row>
    <row r="110" spans="1:16" s="1" customFormat="1" ht="33.75" customHeight="1" x14ac:dyDescent="0.2">
      <c r="A110" s="169">
        <v>9</v>
      </c>
      <c r="B110" s="104" t="s">
        <v>127</v>
      </c>
      <c r="C110" s="105"/>
      <c r="D110" s="106" t="s">
        <v>128</v>
      </c>
      <c r="E110" s="107" t="s">
        <v>111</v>
      </c>
      <c r="F110" s="108">
        <v>80</v>
      </c>
      <c r="G110" s="109">
        <v>3000</v>
      </c>
      <c r="H110" s="170">
        <f t="shared" si="0"/>
        <v>240000</v>
      </c>
      <c r="I110" s="24"/>
      <c r="J110" s="95"/>
      <c r="L110" s="96">
        <f t="shared" si="1"/>
        <v>0</v>
      </c>
      <c r="M110" s="96"/>
      <c r="N110" s="96"/>
      <c r="O110" s="96"/>
      <c r="P110" s="97"/>
    </row>
    <row r="111" spans="1:16" s="1" customFormat="1" x14ac:dyDescent="0.2">
      <c r="A111" s="134"/>
      <c r="B111" s="135"/>
      <c r="C111" s="135"/>
      <c r="D111" s="135"/>
      <c r="E111" s="135"/>
      <c r="F111" s="135"/>
      <c r="G111" s="135"/>
      <c r="H111" s="136"/>
      <c r="I111" s="24"/>
    </row>
    <row r="113" spans="3:8" hidden="1" x14ac:dyDescent="0.2"/>
    <row r="114" spans="3:8" hidden="1" x14ac:dyDescent="0.2">
      <c r="C114" t="s">
        <v>120</v>
      </c>
      <c r="H114" t="s">
        <v>121</v>
      </c>
    </row>
    <row r="115" spans="3:8" hidden="1" x14ac:dyDescent="0.2"/>
    <row r="116" spans="3:8" hidden="1" x14ac:dyDescent="0.2">
      <c r="C116" t="s">
        <v>124</v>
      </c>
    </row>
    <row r="117" spans="3:8" hidden="1" x14ac:dyDescent="0.2"/>
    <row r="118" spans="3:8" hidden="1" x14ac:dyDescent="0.2">
      <c r="C118" t="s">
        <v>122</v>
      </c>
    </row>
    <row r="119" spans="3:8" hidden="1" x14ac:dyDescent="0.2"/>
    <row r="120" spans="3:8" hidden="1" x14ac:dyDescent="0.2">
      <c r="C120" t="s">
        <v>123</v>
      </c>
    </row>
    <row r="121" spans="3:8" hidden="1" x14ac:dyDescent="0.2"/>
    <row r="122" spans="3:8" hidden="1" x14ac:dyDescent="0.2">
      <c r="C122" t="s">
        <v>130</v>
      </c>
    </row>
    <row r="123" spans="3:8" hidden="1" x14ac:dyDescent="0.2"/>
    <row r="124" spans="3:8" hidden="1" x14ac:dyDescent="0.2"/>
    <row r="125" spans="3:8" hidden="1" x14ac:dyDescent="0.2"/>
    <row r="126" spans="3:8" hidden="1" x14ac:dyDescent="0.2">
      <c r="C126" t="s">
        <v>131</v>
      </c>
    </row>
    <row r="127" spans="3:8" hidden="1" x14ac:dyDescent="0.2"/>
    <row r="128" spans="3:8" hidden="1" x14ac:dyDescent="0.2"/>
    <row r="129" hidden="1" x14ac:dyDescent="0.2"/>
  </sheetData>
  <mergeCells count="7">
    <mergeCell ref="C90:F90"/>
    <mergeCell ref="I2:Q2"/>
    <mergeCell ref="C7:F7"/>
    <mergeCell ref="C16:F16"/>
    <mergeCell ref="C25:F25"/>
    <mergeCell ref="C68:F68"/>
    <mergeCell ref="B19:C19"/>
  </mergeCell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Demolice TK 2024 rekap</vt:lpstr>
      <vt:lpstr>Demolice TK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LAPTOP-746L4MKS\Roman Tichovský</dc:creator>
  <cp:lastModifiedBy>Lucie Purchartová</cp:lastModifiedBy>
  <cp:lastPrinted>2024-06-11T05:30:24Z</cp:lastPrinted>
  <dcterms:created xsi:type="dcterms:W3CDTF">2023-03-08T14:06:40Z</dcterms:created>
  <dcterms:modified xsi:type="dcterms:W3CDTF">2024-08-05T07:02:09Z</dcterms:modified>
</cp:coreProperties>
</file>