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1-10 - Střecha" sheetId="2" r:id="rId2"/>
    <sheet name="Seznam figur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'001-10 - Střecha'!$C$137:$K$290</definedName>
    <definedName name="_xlnm.Print_Area" localSheetId="1">'001-10 - Střecha'!$C$4:$J$76,'001-10 - Střecha'!$C$82:$J$117,'001-10 - Střecha'!$C$123:$K$290</definedName>
    <definedName name="_xlnm.Print_Titles" localSheetId="1">'001-10 - Střecha'!$137:$137</definedName>
    <definedName name="_xlnm.Print_Area" localSheetId="2">'Seznam figur'!$C$4:$G$61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9"/>
  <c r="J38"/>
  <c i="1" r="AY96"/>
  <c i="2" r="J37"/>
  <c i="1" r="AX96"/>
  <c i="2" r="BI290"/>
  <c r="BH290"/>
  <c r="BG290"/>
  <c r="BF290"/>
  <c r="T290"/>
  <c r="T289"/>
  <c r="R290"/>
  <c r="R289"/>
  <c r="P290"/>
  <c r="P289"/>
  <c r="BI288"/>
  <c r="BH288"/>
  <c r="BG288"/>
  <c r="BF288"/>
  <c r="T288"/>
  <c r="T287"/>
  <c r="R288"/>
  <c r="R287"/>
  <c r="P288"/>
  <c r="P287"/>
  <c r="BI286"/>
  <c r="BH286"/>
  <c r="BG286"/>
  <c r="BF286"/>
  <c r="T286"/>
  <c r="T285"/>
  <c r="R286"/>
  <c r="R285"/>
  <c r="P286"/>
  <c r="P285"/>
  <c r="BI284"/>
  <c r="BH284"/>
  <c r="BG284"/>
  <c r="BF284"/>
  <c r="T284"/>
  <c r="T283"/>
  <c r="T282"/>
  <c r="R284"/>
  <c r="R283"/>
  <c r="R282"/>
  <c r="P284"/>
  <c r="P283"/>
  <c r="P282"/>
  <c r="BI280"/>
  <c r="BH280"/>
  <c r="BG280"/>
  <c r="BF280"/>
  <c r="T280"/>
  <c r="T279"/>
  <c r="R280"/>
  <c r="R279"/>
  <c r="P280"/>
  <c r="P279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T140"/>
  <c r="R141"/>
  <c r="R140"/>
  <c r="P141"/>
  <c r="P140"/>
  <c r="J135"/>
  <c r="J134"/>
  <c r="F134"/>
  <c r="F132"/>
  <c r="E130"/>
  <c r="J94"/>
  <c r="J93"/>
  <c r="F93"/>
  <c r="F91"/>
  <c r="E89"/>
  <c r="J20"/>
  <c r="E20"/>
  <c r="F94"/>
  <c r="J19"/>
  <c r="J14"/>
  <c r="J132"/>
  <c r="E7"/>
  <c r="E85"/>
  <c i="1" r="L90"/>
  <c r="AM90"/>
  <c r="AM89"/>
  <c r="L89"/>
  <c r="AM87"/>
  <c r="L87"/>
  <c r="L85"/>
  <c r="L84"/>
  <c i="2" r="BK290"/>
  <c r="BK286"/>
  <c r="BK280"/>
  <c r="J266"/>
  <c r="BK236"/>
  <c r="BK228"/>
  <c r="J222"/>
  <c r="BK199"/>
  <c r="J179"/>
  <c r="BK164"/>
  <c r="J151"/>
  <c r="J290"/>
  <c r="BK274"/>
  <c r="BK248"/>
  <c r="BK240"/>
  <c r="BK210"/>
  <c r="J175"/>
  <c r="J164"/>
  <c r="BK148"/>
  <c r="J258"/>
  <c r="J228"/>
  <c r="J210"/>
  <c r="BK175"/>
  <c r="BK149"/>
  <c r="BK258"/>
  <c r="J248"/>
  <c r="J240"/>
  <c r="BK226"/>
  <c r="J199"/>
  <c r="J169"/>
  <c r="BK160"/>
  <c i="1" r="AS95"/>
  <c i="2" r="J197"/>
  <c r="J171"/>
  <c r="J154"/>
  <c r="BK141"/>
  <c r="BK272"/>
  <c r="J246"/>
  <c r="BK230"/>
  <c r="J205"/>
  <c r="BK169"/>
  <c r="J160"/>
  <c r="J284"/>
  <c r="BK242"/>
  <c r="BK217"/>
  <c r="BK194"/>
  <c r="BK154"/>
  <c r="BK270"/>
  <c r="BK253"/>
  <c r="J245"/>
  <c r="J234"/>
  <c r="J212"/>
  <c r="BK197"/>
  <c r="BK163"/>
  <c r="J141"/>
  <c r="BK288"/>
  <c r="BK284"/>
  <c r="J268"/>
  <c r="BK260"/>
  <c r="BK238"/>
  <c r="J230"/>
  <c r="J226"/>
  <c r="BK206"/>
  <c r="J192"/>
  <c r="BK173"/>
  <c r="J158"/>
  <c r="BK146"/>
  <c r="J280"/>
  <c r="J270"/>
  <c r="J244"/>
  <c r="BK232"/>
  <c r="BK181"/>
  <c r="J173"/>
  <c r="BK162"/>
  <c r="BK151"/>
  <c r="BK245"/>
  <c r="BK234"/>
  <c r="BK212"/>
  <c r="BK179"/>
  <c r="J159"/>
  <c r="J272"/>
  <c r="J260"/>
  <c r="BK246"/>
  <c r="J238"/>
  <c r="BK224"/>
  <c r="J206"/>
  <c r="BK192"/>
  <c r="BK166"/>
  <c r="BK159"/>
  <c r="J288"/>
  <c r="J274"/>
  <c r="J250"/>
  <c r="J232"/>
  <c r="BK207"/>
  <c r="J194"/>
  <c r="BK177"/>
  <c r="J163"/>
  <c r="J149"/>
  <c r="J286"/>
  <c r="J253"/>
  <c r="J242"/>
  <c r="BK222"/>
  <c r="J177"/>
  <c r="J166"/>
  <c r="BK158"/>
  <c r="J146"/>
  <c r="BK266"/>
  <c r="BK244"/>
  <c r="J224"/>
  <c r="J207"/>
  <c r="BK171"/>
  <c r="J148"/>
  <c r="BK268"/>
  <c r="BK250"/>
  <c r="J236"/>
  <c r="J217"/>
  <c r="BK205"/>
  <c r="J181"/>
  <c r="J162"/>
  <c l="1" r="BK145"/>
  <c r="J145"/>
  <c r="J101"/>
  <c r="T157"/>
  <c r="R168"/>
  <c r="R211"/>
  <c r="R243"/>
  <c r="T252"/>
  <c r="T269"/>
  <c r="T145"/>
  <c r="T139"/>
  <c r="R157"/>
  <c r="P168"/>
  <c r="P211"/>
  <c r="P243"/>
  <c r="P252"/>
  <c r="P269"/>
  <c r="P145"/>
  <c r="P139"/>
  <c r="BK157"/>
  <c r="J157"/>
  <c r="J102"/>
  <c r="T168"/>
  <c r="T211"/>
  <c r="T243"/>
  <c r="R252"/>
  <c r="R269"/>
  <c r="R145"/>
  <c r="R139"/>
  <c r="P157"/>
  <c r="BK168"/>
  <c r="J168"/>
  <c r="J105"/>
  <c r="BK211"/>
  <c r="J211"/>
  <c r="J106"/>
  <c r="BK243"/>
  <c r="J243"/>
  <c r="J107"/>
  <c r="BK252"/>
  <c r="J252"/>
  <c r="J109"/>
  <c r="BK269"/>
  <c r="J269"/>
  <c r="J110"/>
  <c r="BK279"/>
  <c r="J279"/>
  <c r="J111"/>
  <c r="BK140"/>
  <c r="J140"/>
  <c r="J100"/>
  <c r="BK165"/>
  <c r="J165"/>
  <c r="J103"/>
  <c r="BK283"/>
  <c r="J283"/>
  <c r="J113"/>
  <c r="BK285"/>
  <c r="J285"/>
  <c r="J114"/>
  <c r="BK287"/>
  <c r="J287"/>
  <c r="J115"/>
  <c r="BK289"/>
  <c r="J289"/>
  <c r="J116"/>
  <c r="BK249"/>
  <c r="J249"/>
  <c r="J108"/>
  <c r="F135"/>
  <c r="BE146"/>
  <c r="BE148"/>
  <c r="BE151"/>
  <c r="BE154"/>
  <c r="BE171"/>
  <c r="BE173"/>
  <c r="BE177"/>
  <c r="BE207"/>
  <c r="BE217"/>
  <c r="BE228"/>
  <c r="BE230"/>
  <c r="BE238"/>
  <c r="BE240"/>
  <c r="BE242"/>
  <c r="J91"/>
  <c r="BE158"/>
  <c r="BE162"/>
  <c r="BE163"/>
  <c r="BE164"/>
  <c r="BE169"/>
  <c r="BE181"/>
  <c r="BE199"/>
  <c r="BE205"/>
  <c r="BE236"/>
  <c r="BE248"/>
  <c r="BE250"/>
  <c r="BE268"/>
  <c r="BE270"/>
  <c r="E126"/>
  <c r="BE141"/>
  <c r="BE149"/>
  <c r="BE175"/>
  <c r="BE179"/>
  <c r="BE194"/>
  <c r="BE197"/>
  <c r="BE206"/>
  <c r="BE226"/>
  <c r="BE246"/>
  <c r="BE253"/>
  <c r="BE260"/>
  <c r="BE266"/>
  <c r="BE272"/>
  <c r="BE280"/>
  <c r="BE284"/>
  <c r="BE159"/>
  <c r="BE160"/>
  <c r="BE166"/>
  <c r="BE192"/>
  <c r="BE210"/>
  <c r="BE212"/>
  <c r="BE222"/>
  <c r="BE224"/>
  <c r="BE232"/>
  <c r="BE234"/>
  <c r="BE244"/>
  <c r="BE245"/>
  <c r="BE258"/>
  <c r="BE274"/>
  <c r="BE286"/>
  <c r="BE288"/>
  <c r="BE290"/>
  <c r="J36"/>
  <c i="1" r="AW96"/>
  <c i="2" r="F36"/>
  <c i="1" r="BA96"/>
  <c r="BA95"/>
  <c r="AW95"/>
  <c i="2" r="F38"/>
  <c i="1" r="BC96"/>
  <c r="BC95"/>
  <c r="AY95"/>
  <c i="2" r="F39"/>
  <c i="1" r="BD96"/>
  <c r="BD95"/>
  <c r="BD94"/>
  <c r="W33"/>
  <c r="AS94"/>
  <c i="2" r="F37"/>
  <c i="1" r="BB96"/>
  <c r="BB95"/>
  <c r="BB94"/>
  <c r="AX94"/>
  <c i="2" l="1" r="T167"/>
  <c r="T138"/>
  <c r="P167"/>
  <c r="P138"/>
  <c i="1" r="AU96"/>
  <c i="2" r="R167"/>
  <c r="R138"/>
  <c r="BK139"/>
  <c r="J139"/>
  <c r="J99"/>
  <c r="BK282"/>
  <c r="J282"/>
  <c r="J112"/>
  <c r="BK167"/>
  <c r="J167"/>
  <c r="J104"/>
  <c i="1" r="BC94"/>
  <c r="W32"/>
  <c i="2" r="J35"/>
  <c i="1" r="AV96"/>
  <c r="AT96"/>
  <c r="BA94"/>
  <c r="W30"/>
  <c r="AX95"/>
  <c r="W31"/>
  <c i="2" r="F35"/>
  <c i="1" r="AZ96"/>
  <c r="AZ95"/>
  <c r="AV95"/>
  <c r="AT95"/>
  <c r="AU95"/>
  <c r="AU94"/>
  <c i="2" l="1" r="BK138"/>
  <c r="J138"/>
  <c r="J98"/>
  <c i="1" r="AY94"/>
  <c r="AW94"/>
  <c r="AK30"/>
  <c r="AZ94"/>
  <c r="W29"/>
  <c i="2" l="1" r="J32"/>
  <c i="1" r="AG96"/>
  <c r="AG95"/>
  <c r="AG94"/>
  <c r="AK26"/>
  <c r="AV94"/>
  <c r="AK29"/>
  <c r="AK35"/>
  <c i="2" l="1" r="J41"/>
  <c i="1" r="AN95"/>
  <c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<sst xmlns="http://schemas.openxmlformats.org/spreadsheetml/2006/main">
  <si>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</si>
  <si>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</si>
  <si>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</si>
  <si>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</si>
  <si>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{2bb9444d-c0c5-44b6-9cfa-9044cb60c35a}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</si>
  <si>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</si>
  <si>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</si>
  <si>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</si>
  <si>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</si>
  <si>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</si>
  <si>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</si>
  <si>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</si>
  <si>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</si>
  <si>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</si>
  <si>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2298b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</si>
  <si>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</si>
  <si>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</si>
  <si>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Zázemí pro městskou knihovnu Benešov- střecha</t>
  </si>
  <si>
    <t>KSO:</t>
  </si>
  <si>
    <t>CC-CZ:</t>
  </si>
  <si>
    <t>Místo:</t>
  </si>
  <si>
    <t>Benešov</t>
  </si>
  <si>
    <t>Datum:</t>
  </si>
  <si>
    <t>12. 6. 2024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</si>
  <si>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</si>
  <si>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</si>
  <si>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</si>
  <si>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</si>
  <si>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</si>
  <si>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</si>
  <si>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</si>
  <si>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Ateliér Jasné s.r.o., Praha 1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</si>
  <si>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</si>
  <si>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</si>
  <si>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</si>
  <si>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</si>
  <si>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</si>
  <si>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</si>
  <si>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</si>
  <si>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</si>
  <si>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</si>
  <si>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</si>
  <si>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</si>
  <si>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</si>
  <si>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</si>
  <si>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</si>
  <si>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</si>
  <si>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</si>
  <si>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</si>
  <si>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</si>
  <si>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</si>
  <si>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</si>
  <si>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</si>
  <si>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</si>
  <si>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</si>
  <si>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</si>
  <si>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</si>
  <si>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</si>
  <si>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</si>
  <si>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</si>
  <si>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</si>
  <si>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</si>
  <si>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</si>
  <si>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</si>
  <si>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</si>
  <si>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</si>
  <si>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</si>
  <si>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</si>
  <si>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</si>
  <si>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</si>
  <si>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</si>
  <si>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</si>
  <si>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</si>
  <si>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</si>
  <si>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</si>
  <si>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</si>
  <si>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</si>
  <si>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</si>
  <si>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</si>
  <si>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</si>
  <si>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</si>
  <si>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Objekt knihovny</t>
  </si>
  <si>
    <t>STA</t>
  </si>
  <si>
    <t>1</t>
  </si>
  <si>
    <t>{bb2ac136-e973-4e6b-8ba2-e6eaa2b320f4}</t>
  </si>
  <si>
    <t>2</t>
  </si>
  <si>
    <t>/</t>
  </si>
  <si>
    <t>001-10</t>
  </si>
  <si>
    <t>Střecha</t>
  </si>
  <si>
    <t>Soupis</t>
  </si>
  <si>
    <t>{a807cbca-b5b8-4b06-9a84-b84b420ed42b}</t>
  </si>
  <si>
    <t>nátěr</t>
  </si>
  <si>
    <t>315,56</t>
  </si>
  <si>
    <t>střecha</t>
  </si>
  <si>
    <t>638</t>
  </si>
  <si>
    <t>KRYCÍ LIST SOUPISU PRACÍ</t>
  </si>
  <si>
    <t>vytažení</t>
  </si>
  <si>
    <t>125,56</t>
  </si>
  <si>
    <t>Objekt:</t>
  </si>
  <si>
    <t>001 - Objekt knihovny</t>
  </si>
  <si>
    <t>Soupis:</t>
  </si>
  <si>
    <t>001-10 - Střecha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</si>
  <si>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</si>
  <si>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</si>
  <si>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</si>
  <si>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</si>
  <si>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</si>
  <si>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</si>
  <si>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</si>
  <si>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</si>
  <si>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</si>
  <si>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</si>
  <si>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</si>
  <si>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</si>
  <si>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</si>
  <si>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</si>
  <si>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</si>
  <si>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</si>
  <si>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783 - Dokončovací práce - nátěry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</si>
  <si>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</si>
  <si>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</si>
  <si>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</si>
  <si>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</si>
  <si>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</si>
  <si>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</si>
  <si>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</si>
  <si>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</si>
  <si>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</si>
  <si>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</si>
  <si>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</si>
  <si>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</si>
  <si>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</si>
  <si>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</si>
  <si>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</si>
  <si>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</si>
  <si>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</si>
  <si>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</si>
  <si>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</si>
  <si>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</si>
  <si>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</si>
  <si>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</si>
  <si>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</si>
  <si>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</si>
  <si>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</si>
  <si>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622325103R</t>
  </si>
  <si>
    <t xml:space="preserve">Oprava vnější  omítky  - lokální oprava v části kolem atiky</t>
  </si>
  <si>
    <t>m2</t>
  </si>
  <si>
    <t>4</t>
  </si>
  <si>
    <t>1673353609</t>
  </si>
  <si>
    <t>VV</t>
  </si>
  <si>
    <t>(15,6+12,7)*2*0,5</t>
  </si>
  <si>
    <t>(24,7+15,6)*2*0,5</t>
  </si>
  <si>
    <t>Součet</t>
  </si>
  <si>
    <t>9</t>
  </si>
  <si>
    <t>Ostatní konstrukce a práce, bourání</t>
  </si>
  <si>
    <t>945412112</t>
  </si>
  <si>
    <t>Teleskopická hydraulická montážní plošina výška zdvihu do 21 m</t>
  </si>
  <si>
    <t>den</t>
  </si>
  <si>
    <t>CS ÚRS 2024 01</t>
  </si>
  <si>
    <t>317726836</t>
  </si>
  <si>
    <t>P</t>
  </si>
  <si>
    <t>Poznámka k položce:_x000d_
pro nátěr a opravu omítky</t>
  </si>
  <si>
    <t>3</t>
  </si>
  <si>
    <t>949101112</t>
  </si>
  <si>
    <t>Lešení pomocné pro objekty pozemních staveb s lešeňovou podlahou v přes 1,9 do 3,5 m zatížení do 150 kg/m2</t>
  </si>
  <si>
    <t>-478522714</t>
  </si>
  <si>
    <t>965041441</t>
  </si>
  <si>
    <t>Bourání podkladů pod dlažby nebo mazanin škvárobetonových tl přes 100 mm pl přes 4 m2</t>
  </si>
  <si>
    <t>m3</t>
  </si>
  <si>
    <t>-1628859712</t>
  </si>
  <si>
    <t>střecha*0,16</t>
  </si>
  <si>
    <t>5</t>
  </si>
  <si>
    <t>965042141</t>
  </si>
  <si>
    <t>Bourání podkladů pod dlažby nebo mazanin betonových nebo z litého asfaltu tl do 100 mm pl přes 4 m2</t>
  </si>
  <si>
    <t>903219766</t>
  </si>
  <si>
    <t>"spádový beton"</t>
  </si>
  <si>
    <t>střecha*(0,04+0,105)*0,5</t>
  </si>
  <si>
    <t>985312131R</t>
  </si>
  <si>
    <t>Sanace a případné vyspravení povrchu stávajících dutinových panelů</t>
  </si>
  <si>
    <t>-1858504848</t>
  </si>
  <si>
    <t>Poznámka k položce:_x000d_
bude upřesněno po odkrytí konstrukcí</t>
  </si>
  <si>
    <t>997</t>
  </si>
  <si>
    <t>Přesun sutě</t>
  </si>
  <si>
    <t>7</t>
  </si>
  <si>
    <t>997013113</t>
  </si>
  <si>
    <t>Vnitrostaveništní doprava suti a vybouraných hmot pro budovy v přes 9 do 12 m</t>
  </si>
  <si>
    <t>t</t>
  </si>
  <si>
    <t>-1139317115</t>
  </si>
  <si>
    <t>8</t>
  </si>
  <si>
    <t>997013501</t>
  </si>
  <si>
    <t>Odvoz suti a vybouraných hmot na skládku nebo meziskládku do 1 km se složením</t>
  </si>
  <si>
    <t>-909338231</t>
  </si>
  <si>
    <t>997013509</t>
  </si>
  <si>
    <t>Příplatek k odvozu suti a vybouraných hmot na skládku ZKD 1 km přes 1 km</t>
  </si>
  <si>
    <t>1637086122</t>
  </si>
  <si>
    <t>303,895*29 'Přepočtené koeficientem množství</t>
  </si>
  <si>
    <t>10</t>
  </si>
  <si>
    <t>997013631</t>
  </si>
  <si>
    <t>Poplatek za uložení na skládce (skládkovné) stavebního odpadu směsného kód odpadu 17 09 04</t>
  </si>
  <si>
    <t>1901820428</t>
  </si>
  <si>
    <t>11</t>
  </si>
  <si>
    <t>997013645</t>
  </si>
  <si>
    <t>Poplatek za uložení na skládce (skládkovné) odpadu asfaltového bez dehtu kód odpadu 17 03 02</t>
  </si>
  <si>
    <t>-2013297877</t>
  </si>
  <si>
    <t>997013814</t>
  </si>
  <si>
    <t>Poplatek za uložení na skládce (skládkovné) stavebního odpadu izolací kód odpadu 17 06 04</t>
  </si>
  <si>
    <t>-889354833</t>
  </si>
  <si>
    <t>998</t>
  </si>
  <si>
    <t>Přesun hmot</t>
  </si>
  <si>
    <t>13</t>
  </si>
  <si>
    <t>998011002</t>
  </si>
  <si>
    <t>Přesun hmot pro budovy zděné v přes 6 do 12 m</t>
  </si>
  <si>
    <t>-1992267875</t>
  </si>
  <si>
    <t>PSV</t>
  </si>
  <si>
    <t>Práce a dodávky PSV</t>
  </si>
  <si>
    <t>712</t>
  </si>
  <si>
    <t>Povlakové krytiny</t>
  </si>
  <si>
    <t>14</t>
  </si>
  <si>
    <t>712331801R</t>
  </si>
  <si>
    <t xml:space="preserve">Odstranění povlakové krytiny střech do 10°  - pryžová folie</t>
  </si>
  <si>
    <t>16</t>
  </si>
  <si>
    <t>1877461518</t>
  </si>
  <si>
    <t>15</t>
  </si>
  <si>
    <t>712340832</t>
  </si>
  <si>
    <t>Odstranění povlakové krytiny střech do 10° z pásů NAIP přitavených v plné ploše dvouvrstvé</t>
  </si>
  <si>
    <t>-272069296</t>
  </si>
  <si>
    <t>2*(střecha+vytažení)</t>
  </si>
  <si>
    <t>712311101</t>
  </si>
  <si>
    <t>Provedení povlakové krytiny střech do 10° za studena lakem penetračním nebo asfaltovým</t>
  </si>
  <si>
    <t>2073254096</t>
  </si>
  <si>
    <t>střecha+vytažení</t>
  </si>
  <si>
    <t>17</t>
  </si>
  <si>
    <t>M</t>
  </si>
  <si>
    <t>11163150</t>
  </si>
  <si>
    <t>lak penetrační asfaltový</t>
  </si>
  <si>
    <t>32</t>
  </si>
  <si>
    <t>-92218479</t>
  </si>
  <si>
    <t>(střecha+vytažení)*0,00035</t>
  </si>
  <si>
    <t>18</t>
  </si>
  <si>
    <t>712334503</t>
  </si>
  <si>
    <t>Provedení povlakové krytiny střech do 10° pásy mechanicky kotvené do betonu tl TI přes 240 mm v počtu kotev přes 5 do 6 kusů/m2</t>
  </si>
  <si>
    <t>-512846594</t>
  </si>
  <si>
    <t>19</t>
  </si>
  <si>
    <t>62853004</t>
  </si>
  <si>
    <t>pás asfaltový natavitelný modifikovaný SBS s vložkou ze skleněné tkaniny a spalitelnou PE fólií nebo jemnozrnným minerálním posypem na horním povrchu tl 4,0mm</t>
  </si>
  <si>
    <t>1166491350</t>
  </si>
  <si>
    <t>(střecha+vytažení)*1,15</t>
  </si>
  <si>
    <t>20</t>
  </si>
  <si>
    <t>712341559</t>
  </si>
  <si>
    <t>Provedení povlakové krytiny střech do 10° pásy NAIP přitavením v plné ploše</t>
  </si>
  <si>
    <t>867266514</t>
  </si>
  <si>
    <t>"dle skladby R3"</t>
  </si>
  <si>
    <t>384+198+56</t>
  </si>
  <si>
    <t>Mezisoučet</t>
  </si>
  <si>
    <t>"vytažení na stěnu"</t>
  </si>
  <si>
    <t>2*11*0,5</t>
  </si>
  <si>
    <t>"vytažení na atiku"</t>
  </si>
  <si>
    <t>(15,6+12,7)*2*0,6</t>
  </si>
  <si>
    <t>(24,7+15,6)*2</t>
  </si>
  <si>
    <t>62857007</t>
  </si>
  <si>
    <t>pás asfaltový natavitelný modifikovaný SBS s vložkou z polyesterové rohože s odolností proti prorůstání kořínků a hrubozrnným břidličným posypem na horním povrchu tl 5,0mm</t>
  </si>
  <si>
    <t>715318427</t>
  </si>
  <si>
    <t>22</t>
  </si>
  <si>
    <t>786626661</t>
  </si>
  <si>
    <t>"parotěsnící vrstva"</t>
  </si>
  <si>
    <t>23</t>
  </si>
  <si>
    <t>628570371</t>
  </si>
  <si>
    <t xml:space="preserve">pás asfaltový natavitelný modifikovaný SBS s  hliníkovou fólií  tl 3,8mm</t>
  </si>
  <si>
    <t>1564358171</t>
  </si>
  <si>
    <t>24</t>
  </si>
  <si>
    <t>712341715</t>
  </si>
  <si>
    <t>Provedení povlakové krytiny střech do 10° pásy NAIP přitavením zaizolování prostupů kruhového průřezu D do 300 mm</t>
  </si>
  <si>
    <t>kus</t>
  </si>
  <si>
    <t>1927010037</t>
  </si>
  <si>
    <t>"prostupy pro kabely"</t>
  </si>
  <si>
    <t>"pro anténu"</t>
  </si>
  <si>
    <t>25</t>
  </si>
  <si>
    <t>62851030</t>
  </si>
  <si>
    <t>prostup parozábranou s integrovanou manžetou z modifikovaného asfaltového pásu DN 50</t>
  </si>
  <si>
    <t>961308031</t>
  </si>
  <si>
    <t>26</t>
  </si>
  <si>
    <t>62851031</t>
  </si>
  <si>
    <t>prostup parozábranou s integrovanou manžetou z modifikovaného asfaltového pásu DN 70</t>
  </si>
  <si>
    <t>-2103423485</t>
  </si>
  <si>
    <t>27</t>
  </si>
  <si>
    <t>712341716</t>
  </si>
  <si>
    <t>Provedení povlakové krytiny střech do 10° pásy NAIP přitavením zaizolování prostupů kruhového průřezu D přes 300 do 500 mm</t>
  </si>
  <si>
    <t>-1139447430</t>
  </si>
  <si>
    <t>"pro střešní vpustě"</t>
  </si>
  <si>
    <t>28</t>
  </si>
  <si>
    <t>998712202</t>
  </si>
  <si>
    <t>Přesun hmot procentní pro krytiny povlakové v objektech v přes 6 do 12 m</t>
  </si>
  <si>
    <t>%</t>
  </si>
  <si>
    <t>1128562697</t>
  </si>
  <si>
    <t>713</t>
  </si>
  <si>
    <t>Izolace tepelné</t>
  </si>
  <si>
    <t>29</t>
  </si>
  <si>
    <t>713130833</t>
  </si>
  <si>
    <t>Odstranění tepelné izolace stěn přibité nebo nastřelené z vláknitých materiálů tl přes 100 mm</t>
  </si>
  <si>
    <t>-69738740</t>
  </si>
  <si>
    <t>"podstřešní část"</t>
  </si>
  <si>
    <t>(15,6+12,7)*2*1,4</t>
  </si>
  <si>
    <t>(24,7+15,6)*2*1,4</t>
  </si>
  <si>
    <t>30</t>
  </si>
  <si>
    <t>713131242</t>
  </si>
  <si>
    <t>Montáž izolace tepelné stěn lepením celoplošně v kombinaci s mechanickým kotvením rohoží, pásů, dílců, desek tl přes 100 do 140 mm</t>
  </si>
  <si>
    <t>1292014813</t>
  </si>
  <si>
    <t>31</t>
  </si>
  <si>
    <t>631522651</t>
  </si>
  <si>
    <t xml:space="preserve">deska tepelně izolační minerální  tl 140mm</t>
  </si>
  <si>
    <t>1438823870</t>
  </si>
  <si>
    <t>192,08*1,05</t>
  </si>
  <si>
    <t>713140821</t>
  </si>
  <si>
    <t>Odstranění tepelné izolace střech nadstřešní volně kladené z polystyrenu suchého tl do 100 mm</t>
  </si>
  <si>
    <t>-2077671465</t>
  </si>
  <si>
    <t>33</t>
  </si>
  <si>
    <t>713141132</t>
  </si>
  <si>
    <t>Montáž izolace tepelné střech plochých lepené za studena plně 2 vrstvy rohoží, pásů, dílců, desek</t>
  </si>
  <si>
    <t>1134473396</t>
  </si>
  <si>
    <t>34</t>
  </si>
  <si>
    <t>28375911</t>
  </si>
  <si>
    <t>deska EPS 150 pro konstrukce s vysokým zatížením λ=0,035 tl 70mm</t>
  </si>
  <si>
    <t>400712092</t>
  </si>
  <si>
    <t>střecha*1,05</t>
  </si>
  <si>
    <t>35</t>
  </si>
  <si>
    <t>28375914</t>
  </si>
  <si>
    <t>deska EPS 150 pro konstrukce s vysokým zatížením λ=0,035 tl 100mm</t>
  </si>
  <si>
    <t>93117009</t>
  </si>
  <si>
    <t>36</t>
  </si>
  <si>
    <t>713141212</t>
  </si>
  <si>
    <t>Montáž izolace tepelné střech plochých lepené nízkoexpanzní (PUR) pěnou atikový klín</t>
  </si>
  <si>
    <t>m</t>
  </si>
  <si>
    <t>379472083</t>
  </si>
  <si>
    <t>2*11*2</t>
  </si>
  <si>
    <t>37</t>
  </si>
  <si>
    <t>63152006</t>
  </si>
  <si>
    <t>klín atikový přechodný minerální plochých střech tl 60x60mm</t>
  </si>
  <si>
    <t>862436168</t>
  </si>
  <si>
    <t>22*1,05</t>
  </si>
  <si>
    <t>38</t>
  </si>
  <si>
    <t>63152008</t>
  </si>
  <si>
    <t>klín atikový přechodný minerální plochých střech tl 100x100mm</t>
  </si>
  <si>
    <t>-1342206272</t>
  </si>
  <si>
    <t>39</t>
  </si>
  <si>
    <t>713141311</t>
  </si>
  <si>
    <t>Montáž izolace tepelné střech plochých kladené volně, spádová vrstva</t>
  </si>
  <si>
    <t>1324046275</t>
  </si>
  <si>
    <t>40</t>
  </si>
  <si>
    <t>28376142</t>
  </si>
  <si>
    <t>klín izolační spád do 5% EPS 150</t>
  </si>
  <si>
    <t>-314549402</t>
  </si>
  <si>
    <t>střecha*0,08*1,1</t>
  </si>
  <si>
    <t>41</t>
  </si>
  <si>
    <t>998713202</t>
  </si>
  <si>
    <t>Přesun hmot procentní pro izolace tepelné v objektech v přes 6 do 12 m</t>
  </si>
  <si>
    <t>909434393</t>
  </si>
  <si>
    <t>721</t>
  </si>
  <si>
    <t>Zdravotechnika - vnitřní kanalizace</t>
  </si>
  <si>
    <t>42</t>
  </si>
  <si>
    <t>721001</t>
  </si>
  <si>
    <t>Napojení vpustí na stáv. svody</t>
  </si>
  <si>
    <t>kpl</t>
  </si>
  <si>
    <t>887599007</t>
  </si>
  <si>
    <t>43</t>
  </si>
  <si>
    <t>721002</t>
  </si>
  <si>
    <t>Kamerové zkoušky stáv. svodů přd napojením</t>
  </si>
  <si>
    <t>-1628058807</t>
  </si>
  <si>
    <t>44</t>
  </si>
  <si>
    <t>721233114</t>
  </si>
  <si>
    <t>Střešní vtok polypropylen PP pro ploché střechy svislý odtok DN 160</t>
  </si>
  <si>
    <t>-549021162</t>
  </si>
  <si>
    <t>"K4" 4</t>
  </si>
  <si>
    <t>45</t>
  </si>
  <si>
    <t>998721202</t>
  </si>
  <si>
    <t>Přesun hmot procentní pro vnitřní kanalizaci v objektech v přes 6 do 12 m</t>
  </si>
  <si>
    <t>309653051</t>
  </si>
  <si>
    <t>762</t>
  </si>
  <si>
    <t>Konstrukce tesařské</t>
  </si>
  <si>
    <t>46</t>
  </si>
  <si>
    <t>762341832R</t>
  </si>
  <si>
    <t xml:space="preserve">Demontáž  heraklit</t>
  </si>
  <si>
    <t>170425849</t>
  </si>
  <si>
    <t>764</t>
  </si>
  <si>
    <t>Konstrukce klempířské</t>
  </si>
  <si>
    <t>47</t>
  </si>
  <si>
    <t>764002841</t>
  </si>
  <si>
    <t>Demontáž oplechování horních ploch zdí a nadezdívek do suti</t>
  </si>
  <si>
    <t>1779453406</t>
  </si>
  <si>
    <t>2*5,1</t>
  </si>
  <si>
    <t>(15,6+12,7)*2</t>
  </si>
  <si>
    <t>48</t>
  </si>
  <si>
    <t>764002871</t>
  </si>
  <si>
    <t>Demontáž lemování zdí do suti</t>
  </si>
  <si>
    <t>-1643656172</t>
  </si>
  <si>
    <t>2*11</t>
  </si>
  <si>
    <t>49</t>
  </si>
  <si>
    <t>764214605</t>
  </si>
  <si>
    <t>Oplechování horních ploch a atik bez rohů z Pz s povrch úpravou mechanicky kotvené rš 400 mm</t>
  </si>
  <si>
    <t>588295540</t>
  </si>
  <si>
    <t>"K3"</t>
  </si>
  <si>
    <t>50</t>
  </si>
  <si>
    <t>764311604R</t>
  </si>
  <si>
    <t xml:space="preserve">Lemování rovných zdí  z Pz s povrchovou úpravou rš 330 mm</t>
  </si>
  <si>
    <t>233875782</t>
  </si>
  <si>
    <t>51</t>
  </si>
  <si>
    <t>998764202</t>
  </si>
  <si>
    <t>Přesun hmot procentní pro konstrukce klempířské v objektech v přes 6 do 12 m</t>
  </si>
  <si>
    <t>2009286386</t>
  </si>
  <si>
    <t>783</t>
  </si>
  <si>
    <t>Dokončovací práce - nátěry</t>
  </si>
  <si>
    <t>52</t>
  </si>
  <si>
    <t>783801203</t>
  </si>
  <si>
    <t>Okartáčování omítek před provedením nátěru</t>
  </si>
  <si>
    <t>-787905073</t>
  </si>
  <si>
    <t>53</t>
  </si>
  <si>
    <t>783823131</t>
  </si>
  <si>
    <t>Penetrační akrylátový nátěr hladkých, tenkovrstvých zrnitých nebo štukových omítek</t>
  </si>
  <si>
    <t>-109343666</t>
  </si>
  <si>
    <t>54</t>
  </si>
  <si>
    <t>783827421</t>
  </si>
  <si>
    <t>Krycí dvojnásobný akrylátový nátěr omítek stupně členitosti 1 a 2</t>
  </si>
  <si>
    <t>324612016</t>
  </si>
  <si>
    <t>"sjednocení části pod střechou po lokálních opravách"</t>
  </si>
  <si>
    <t>(15,6+12,7)*2*2,3</t>
  </si>
  <si>
    <t>(24,7+15,6)*2*2,3</t>
  </si>
  <si>
    <t>OST</t>
  </si>
  <si>
    <t>Ostatní</t>
  </si>
  <si>
    <t>55</t>
  </si>
  <si>
    <t>Anténní stožár</t>
  </si>
  <si>
    <t>512</t>
  </si>
  <si>
    <t>-1410747926</t>
  </si>
  <si>
    <t>Poznámka k položce:_x000d_
Demontáž, úprava, nátěr a zpětná montáž</t>
  </si>
  <si>
    <t>VRN</t>
  </si>
  <si>
    <t>Vedlejší rozpočtové náklady</t>
  </si>
  <si>
    <t>VRN1</t>
  </si>
  <si>
    <t>Průzkumné, geodetické a projektové práce</t>
  </si>
  <si>
    <t>56</t>
  </si>
  <si>
    <t>013254000</t>
  </si>
  <si>
    <t>Dokumentace skutečného provedení stavby</t>
  </si>
  <si>
    <t>1024</t>
  </si>
  <si>
    <t>-2004558775</t>
  </si>
  <si>
    <t>VRN3</t>
  </si>
  <si>
    <t>Zařízení staveniště</t>
  </si>
  <si>
    <t>57</t>
  </si>
  <si>
    <t>030001000</t>
  </si>
  <si>
    <t>1031309414</t>
  </si>
  <si>
    <t>VRN6</t>
  </si>
  <si>
    <t>Územní vlivy</t>
  </si>
  <si>
    <t>58</t>
  </si>
  <si>
    <t>060001000</t>
  </si>
  <si>
    <t>1539691528</t>
  </si>
  <si>
    <t>VRN7</t>
  </si>
  <si>
    <t>Provozní vlivy</t>
  </si>
  <si>
    <t>59</t>
  </si>
  <si>
    <t>070001000</t>
  </si>
  <si>
    <t>-330184122</t>
  </si>
  <si>
    <t>SEZNAM FIGUR</t>
  </si>
  <si>
    <t>Výměra</t>
  </si>
  <si>
    <t>001/ 001-10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</si>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</sst>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2298b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Zázemí pro městskou knihovnu Benešov- střecha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Benešov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12. 6. 2024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Benešov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Ateliér Jasné s.r.o., Praha 1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Ing. Lenka Kasperová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ROUND(AS95,2)</f>
        <v>0</v>
      </c>
      <c r="AT94" s="99">
        <f>ROUND(SUM(AV94:AW94),2)</f>
        <v>0</v>
      </c>
      <c r="AU94" s="100">
        <f>ROUND(AU95,5)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ROUND(AZ95,2)</f>
        <v>0</v>
      </c>
      <c r="BA94" s="99">
        <f>ROUND(BA95,2)</f>
        <v>0</v>
      </c>
      <c r="BB94" s="99">
        <f>ROUND(BB95,2)</f>
        <v>0</v>
      </c>
      <c r="BC94" s="99">
        <f>ROUND(BC95,2)</f>
        <v>0</v>
      </c>
      <c r="BD94" s="101">
        <f>ROUND(BD95,2)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7"/>
      <c r="B95" s="104"/>
      <c r="C95" s="105"/>
      <c r="D95" s="106" t="s">
        <v>80</v>
      </c>
      <c r="E95" s="106"/>
      <c r="F95" s="106"/>
      <c r="G95" s="106"/>
      <c r="H95" s="106"/>
      <c r="I95" s="107"/>
      <c r="J95" s="106" t="s">
        <v>81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ROUND(AG96,2)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82</v>
      </c>
      <c r="AR95" s="104"/>
      <c r="AS95" s="111">
        <f>ROUND(AS96,2)</f>
        <v>0</v>
      </c>
      <c r="AT95" s="112">
        <f>ROUND(SUM(AV95:AW95),2)</f>
        <v>0</v>
      </c>
      <c r="AU95" s="113">
        <f>ROUND(AU96,5)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ROUND(AZ96,2)</f>
        <v>0</v>
      </c>
      <c r="BA95" s="112">
        <f>ROUND(BA96,2)</f>
        <v>0</v>
      </c>
      <c r="BB95" s="112">
        <f>ROUND(BB96,2)</f>
        <v>0</v>
      </c>
      <c r="BC95" s="112">
        <f>ROUND(BC96,2)</f>
        <v>0</v>
      </c>
      <c r="BD95" s="114">
        <f>ROUND(BD96,2)</f>
        <v>0</v>
      </c>
      <c r="BE95" s="7"/>
      <c r="BS95" s="115" t="s">
        <v>75</v>
      </c>
      <c r="BT95" s="115" t="s">
        <v>83</v>
      </c>
      <c r="BU95" s="115" t="s">
        <v>77</v>
      </c>
      <c r="BV95" s="115" t="s">
        <v>78</v>
      </c>
      <c r="BW95" s="115" t="s">
        <v>84</v>
      </c>
      <c r="BX95" s="115" t="s">
        <v>4</v>
      </c>
      <c r="CL95" s="115" t="s">
        <v>1</v>
      </c>
      <c r="CM95" s="115" t="s">
        <v>85</v>
      </c>
    </row>
    <row r="96" s="4" customFormat="1" ht="16.5" customHeight="1">
      <c r="A96" s="116" t="s">
        <v>86</v>
      </c>
      <c r="B96" s="64"/>
      <c r="C96" s="10"/>
      <c r="D96" s="10"/>
      <c r="E96" s="117" t="s">
        <v>87</v>
      </c>
      <c r="F96" s="117"/>
      <c r="G96" s="117"/>
      <c r="H96" s="117"/>
      <c r="I96" s="117"/>
      <c r="J96" s="10"/>
      <c r="K96" s="117" t="s">
        <v>88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'001-10 - Střecha'!J32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89</v>
      </c>
      <c r="AR96" s="64"/>
      <c r="AS96" s="120">
        <v>0</v>
      </c>
      <c r="AT96" s="121">
        <f>ROUND(SUM(AV96:AW96),2)</f>
        <v>0</v>
      </c>
      <c r="AU96" s="122">
        <f>'001-10 - Střecha'!P138</f>
        <v>0</v>
      </c>
      <c r="AV96" s="121">
        <f>'001-10 - Střecha'!J35</f>
        <v>0</v>
      </c>
      <c r="AW96" s="121">
        <f>'001-10 - Střecha'!J36</f>
        <v>0</v>
      </c>
      <c r="AX96" s="121">
        <f>'001-10 - Střecha'!J37</f>
        <v>0</v>
      </c>
      <c r="AY96" s="121">
        <f>'001-10 - Střecha'!J38</f>
        <v>0</v>
      </c>
      <c r="AZ96" s="121">
        <f>'001-10 - Střecha'!F35</f>
        <v>0</v>
      </c>
      <c r="BA96" s="121">
        <f>'001-10 - Střecha'!F36</f>
        <v>0</v>
      </c>
      <c r="BB96" s="121">
        <f>'001-10 - Střecha'!F37</f>
        <v>0</v>
      </c>
      <c r="BC96" s="121">
        <f>'001-10 - Střecha'!F38</f>
        <v>0</v>
      </c>
      <c r="BD96" s="123">
        <f>'001-10 - Střecha'!F39</f>
        <v>0</v>
      </c>
      <c r="BE96" s="4"/>
      <c r="BT96" s="27" t="s">
        <v>85</v>
      </c>
      <c r="BV96" s="27" t="s">
        <v>78</v>
      </c>
      <c r="BW96" s="27" t="s">
        <v>90</v>
      </c>
      <c r="BX96" s="27" t="s">
        <v>84</v>
      </c>
      <c r="CL96" s="27" t="s">
        <v>1</v>
      </c>
    </row>
    <row r="97" s="2" customFormat="1" ht="30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001-10 - Střech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24" t="s">
        <v>91</v>
      </c>
      <c r="BA2" s="124" t="s">
        <v>1</v>
      </c>
      <c r="BB2" s="124" t="s">
        <v>1</v>
      </c>
      <c r="BC2" s="124" t="s">
        <v>92</v>
      </c>
      <c r="BD2" s="124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  <c r="AZ3" s="124" t="s">
        <v>93</v>
      </c>
      <c r="BA3" s="124" t="s">
        <v>1</v>
      </c>
      <c r="BB3" s="124" t="s">
        <v>1</v>
      </c>
      <c r="BC3" s="124" t="s">
        <v>94</v>
      </c>
      <c r="BD3" s="124" t="s">
        <v>85</v>
      </c>
    </row>
    <row r="4" s="1" customFormat="1" ht="24.96" customHeight="1">
      <c r="B4" s="22"/>
      <c r="D4" s="23" t="s">
        <v>95</v>
      </c>
      <c r="L4" s="22"/>
      <c r="M4" s="125" t="s">
        <v>10</v>
      </c>
      <c r="AT4" s="19" t="s">
        <v>3</v>
      </c>
      <c r="AZ4" s="124" t="s">
        <v>96</v>
      </c>
      <c r="BA4" s="124" t="s">
        <v>1</v>
      </c>
      <c r="BB4" s="124" t="s">
        <v>1</v>
      </c>
      <c r="BC4" s="124" t="s">
        <v>97</v>
      </c>
      <c r="BD4" s="124" t="s">
        <v>85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6" t="str">
        <f>'Rekapitulace stavby'!K6</f>
        <v>Zázemí pro městskou knihovnu Benešov- střecha</v>
      </c>
      <c r="F7" s="32"/>
      <c r="G7" s="32"/>
      <c r="H7" s="32"/>
      <c r="L7" s="22"/>
    </row>
    <row r="8" s="1" customFormat="1" ht="12" customHeight="1">
      <c r="B8" s="22"/>
      <c r="D8" s="32" t="s">
        <v>98</v>
      </c>
      <c r="L8" s="22"/>
    </row>
    <row r="9" s="2" customFormat="1" ht="16.5" customHeight="1">
      <c r="A9" s="38"/>
      <c r="B9" s="39"/>
      <c r="C9" s="38"/>
      <c r="D9" s="38"/>
      <c r="E9" s="126" t="s">
        <v>99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100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101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12. 6. 2024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">
        <v>1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">
        <v>34</v>
      </c>
      <c r="F26" s="38"/>
      <c r="G26" s="38"/>
      <c r="H26" s="38"/>
      <c r="I26" s="32" t="s">
        <v>27</v>
      </c>
      <c r="J26" s="27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27"/>
      <c r="B29" s="128"/>
      <c r="C29" s="127"/>
      <c r="D29" s="127"/>
      <c r="E29" s="36" t="s">
        <v>1</v>
      </c>
      <c r="F29" s="36"/>
      <c r="G29" s="36"/>
      <c r="H29" s="36"/>
      <c r="I29" s="127"/>
      <c r="J29" s="127"/>
      <c r="K29" s="12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0" t="s">
        <v>36</v>
      </c>
      <c r="E32" s="38"/>
      <c r="F32" s="38"/>
      <c r="G32" s="38"/>
      <c r="H32" s="38"/>
      <c r="I32" s="38"/>
      <c r="J32" s="96">
        <f>ROUND(J138,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1" t="s">
        <v>40</v>
      </c>
      <c r="E35" s="32" t="s">
        <v>41</v>
      </c>
      <c r="F35" s="132">
        <f>ROUND((SUM(BE138:BE290)),  2)</f>
        <v>0</v>
      </c>
      <c r="G35" s="38"/>
      <c r="H35" s="38"/>
      <c r="I35" s="133">
        <v>0.20999999999999999</v>
      </c>
      <c r="J35" s="132">
        <f>ROUND(((SUM(BE138:BE290))*I35),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2">
        <f>ROUND((SUM(BF138:BF290)),  2)</f>
        <v>0</v>
      </c>
      <c r="G36" s="38"/>
      <c r="H36" s="38"/>
      <c r="I36" s="133">
        <v>0.12</v>
      </c>
      <c r="J36" s="132">
        <f>ROUND(((SUM(BF138:BF290))*I36),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2">
        <f>ROUND((SUM(BG138:BG290)),  2)</f>
        <v>0</v>
      </c>
      <c r="G37" s="38"/>
      <c r="H37" s="38"/>
      <c r="I37" s="133">
        <v>0.20999999999999999</v>
      </c>
      <c r="J37" s="132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2">
        <f>ROUND((SUM(BH138:BH290)),  2)</f>
        <v>0</v>
      </c>
      <c r="G38" s="38"/>
      <c r="H38" s="38"/>
      <c r="I38" s="133">
        <v>0.12</v>
      </c>
      <c r="J38" s="132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2">
        <f>ROUND((SUM(BI138:BI290)),  2)</f>
        <v>0</v>
      </c>
      <c r="G39" s="38"/>
      <c r="H39" s="38"/>
      <c r="I39" s="133">
        <v>0</v>
      </c>
      <c r="J39" s="132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4"/>
      <c r="D41" s="135" t="s">
        <v>46</v>
      </c>
      <c r="E41" s="81"/>
      <c r="F41" s="81"/>
      <c r="G41" s="136" t="s">
        <v>47</v>
      </c>
      <c r="H41" s="137" t="s">
        <v>48</v>
      </c>
      <c r="I41" s="81"/>
      <c r="J41" s="138">
        <f>SUM(J32:J39)</f>
        <v>0</v>
      </c>
      <c r="K41" s="139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0" t="s">
        <v>52</v>
      </c>
      <c r="G61" s="58" t="s">
        <v>51</v>
      </c>
      <c r="H61" s="41"/>
      <c r="I61" s="41"/>
      <c r="J61" s="141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0" t="s">
        <v>52</v>
      </c>
      <c r="G76" s="58" t="s">
        <v>51</v>
      </c>
      <c r="H76" s="41"/>
      <c r="I76" s="41"/>
      <c r="J76" s="141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6" t="str">
        <f>E7</f>
        <v>Zázemí pro městskou knihovnu Benešov- střecha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98</v>
      </c>
      <c r="L86" s="22"/>
    </row>
    <row r="87" s="2" customFormat="1" ht="16.5" customHeight="1">
      <c r="A87" s="38"/>
      <c r="B87" s="39"/>
      <c r="C87" s="38"/>
      <c r="D87" s="38"/>
      <c r="E87" s="126" t="s">
        <v>99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001-10 - Střecha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Benešov</v>
      </c>
      <c r="G91" s="38"/>
      <c r="H91" s="38"/>
      <c r="I91" s="32" t="s">
        <v>22</v>
      </c>
      <c r="J91" s="69" t="str">
        <f>IF(J14="","",J14)</f>
        <v>12. 6. 2024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Město Benešov</v>
      </c>
      <c r="G93" s="38"/>
      <c r="H93" s="38"/>
      <c r="I93" s="32" t="s">
        <v>30</v>
      </c>
      <c r="J93" s="36" t="str">
        <f>E23</f>
        <v>Ateliér Jasné s.r.o., Praha 1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>Ing. Lenka Kasperová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2" t="s">
        <v>103</v>
      </c>
      <c r="D96" s="134"/>
      <c r="E96" s="134"/>
      <c r="F96" s="134"/>
      <c r="G96" s="134"/>
      <c r="H96" s="134"/>
      <c r="I96" s="134"/>
      <c r="J96" s="143" t="s">
        <v>104</v>
      </c>
      <c r="K96" s="134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4" t="s">
        <v>105</v>
      </c>
      <c r="D98" s="38"/>
      <c r="E98" s="38"/>
      <c r="F98" s="38"/>
      <c r="G98" s="38"/>
      <c r="H98" s="38"/>
      <c r="I98" s="38"/>
      <c r="J98" s="96">
        <f>J138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106</v>
      </c>
    </row>
    <row r="99" s="9" customFormat="1" ht="24.96" customHeight="1">
      <c r="A99" s="9"/>
      <c r="B99" s="145"/>
      <c r="C99" s="9"/>
      <c r="D99" s="146" t="s">
        <v>107</v>
      </c>
      <c r="E99" s="147"/>
      <c r="F99" s="147"/>
      <c r="G99" s="147"/>
      <c r="H99" s="147"/>
      <c r="I99" s="147"/>
      <c r="J99" s="148">
        <f>J139</f>
        <v>0</v>
      </c>
      <c r="K99" s="9"/>
      <c r="L99" s="14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9"/>
      <c r="C100" s="10"/>
      <c r="D100" s="150" t="s">
        <v>108</v>
      </c>
      <c r="E100" s="151"/>
      <c r="F100" s="151"/>
      <c r="G100" s="151"/>
      <c r="H100" s="151"/>
      <c r="I100" s="151"/>
      <c r="J100" s="152">
        <f>J140</f>
        <v>0</v>
      </c>
      <c r="K100" s="10"/>
      <c r="L100" s="14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9"/>
      <c r="C101" s="10"/>
      <c r="D101" s="150" t="s">
        <v>109</v>
      </c>
      <c r="E101" s="151"/>
      <c r="F101" s="151"/>
      <c r="G101" s="151"/>
      <c r="H101" s="151"/>
      <c r="I101" s="151"/>
      <c r="J101" s="152">
        <f>J145</f>
        <v>0</v>
      </c>
      <c r="K101" s="10"/>
      <c r="L101" s="14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9"/>
      <c r="C102" s="10"/>
      <c r="D102" s="150" t="s">
        <v>110</v>
      </c>
      <c r="E102" s="151"/>
      <c r="F102" s="151"/>
      <c r="G102" s="151"/>
      <c r="H102" s="151"/>
      <c r="I102" s="151"/>
      <c r="J102" s="152">
        <f>J157</f>
        <v>0</v>
      </c>
      <c r="K102" s="10"/>
      <c r="L102" s="14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9"/>
      <c r="C103" s="10"/>
      <c r="D103" s="150" t="s">
        <v>111</v>
      </c>
      <c r="E103" s="151"/>
      <c r="F103" s="151"/>
      <c r="G103" s="151"/>
      <c r="H103" s="151"/>
      <c r="I103" s="151"/>
      <c r="J103" s="152">
        <f>J165</f>
        <v>0</v>
      </c>
      <c r="K103" s="10"/>
      <c r="L103" s="14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5"/>
      <c r="C104" s="9"/>
      <c r="D104" s="146" t="s">
        <v>112</v>
      </c>
      <c r="E104" s="147"/>
      <c r="F104" s="147"/>
      <c r="G104" s="147"/>
      <c r="H104" s="147"/>
      <c r="I104" s="147"/>
      <c r="J104" s="148">
        <f>J167</f>
        <v>0</v>
      </c>
      <c r="K104" s="9"/>
      <c r="L104" s="14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9"/>
      <c r="C105" s="10"/>
      <c r="D105" s="150" t="s">
        <v>113</v>
      </c>
      <c r="E105" s="151"/>
      <c r="F105" s="151"/>
      <c r="G105" s="151"/>
      <c r="H105" s="151"/>
      <c r="I105" s="151"/>
      <c r="J105" s="152">
        <f>J168</f>
        <v>0</v>
      </c>
      <c r="K105" s="10"/>
      <c r="L105" s="14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9"/>
      <c r="C106" s="10"/>
      <c r="D106" s="150" t="s">
        <v>114</v>
      </c>
      <c r="E106" s="151"/>
      <c r="F106" s="151"/>
      <c r="G106" s="151"/>
      <c r="H106" s="151"/>
      <c r="I106" s="151"/>
      <c r="J106" s="152">
        <f>J211</f>
        <v>0</v>
      </c>
      <c r="K106" s="10"/>
      <c r="L106" s="14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9"/>
      <c r="C107" s="10"/>
      <c r="D107" s="150" t="s">
        <v>115</v>
      </c>
      <c r="E107" s="151"/>
      <c r="F107" s="151"/>
      <c r="G107" s="151"/>
      <c r="H107" s="151"/>
      <c r="I107" s="151"/>
      <c r="J107" s="152">
        <f>J243</f>
        <v>0</v>
      </c>
      <c r="K107" s="10"/>
      <c r="L107" s="14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9"/>
      <c r="C108" s="10"/>
      <c r="D108" s="150" t="s">
        <v>116</v>
      </c>
      <c r="E108" s="151"/>
      <c r="F108" s="151"/>
      <c r="G108" s="151"/>
      <c r="H108" s="151"/>
      <c r="I108" s="151"/>
      <c r="J108" s="152">
        <f>J249</f>
        <v>0</v>
      </c>
      <c r="K108" s="10"/>
      <c r="L108" s="14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9"/>
      <c r="C109" s="10"/>
      <c r="D109" s="150" t="s">
        <v>117</v>
      </c>
      <c r="E109" s="151"/>
      <c r="F109" s="151"/>
      <c r="G109" s="151"/>
      <c r="H109" s="151"/>
      <c r="I109" s="151"/>
      <c r="J109" s="152">
        <f>J252</f>
        <v>0</v>
      </c>
      <c r="K109" s="10"/>
      <c r="L109" s="14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9"/>
      <c r="C110" s="10"/>
      <c r="D110" s="150" t="s">
        <v>118</v>
      </c>
      <c r="E110" s="151"/>
      <c r="F110" s="151"/>
      <c r="G110" s="151"/>
      <c r="H110" s="151"/>
      <c r="I110" s="151"/>
      <c r="J110" s="152">
        <f>J269</f>
        <v>0</v>
      </c>
      <c r="K110" s="10"/>
      <c r="L110" s="14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5"/>
      <c r="C111" s="9"/>
      <c r="D111" s="146" t="s">
        <v>119</v>
      </c>
      <c r="E111" s="147"/>
      <c r="F111" s="147"/>
      <c r="G111" s="147"/>
      <c r="H111" s="147"/>
      <c r="I111" s="147"/>
      <c r="J111" s="148">
        <f>J279</f>
        <v>0</v>
      </c>
      <c r="K111" s="9"/>
      <c r="L111" s="14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45"/>
      <c r="C112" s="9"/>
      <c r="D112" s="146" t="s">
        <v>120</v>
      </c>
      <c r="E112" s="147"/>
      <c r="F112" s="147"/>
      <c r="G112" s="147"/>
      <c r="H112" s="147"/>
      <c r="I112" s="147"/>
      <c r="J112" s="148">
        <f>J282</f>
        <v>0</v>
      </c>
      <c r="K112" s="9"/>
      <c r="L112" s="14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49"/>
      <c r="C113" s="10"/>
      <c r="D113" s="150" t="s">
        <v>121</v>
      </c>
      <c r="E113" s="151"/>
      <c r="F113" s="151"/>
      <c r="G113" s="151"/>
      <c r="H113" s="151"/>
      <c r="I113" s="151"/>
      <c r="J113" s="152">
        <f>J283</f>
        <v>0</v>
      </c>
      <c r="K113" s="10"/>
      <c r="L113" s="14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9"/>
      <c r="C114" s="10"/>
      <c r="D114" s="150" t="s">
        <v>122</v>
      </c>
      <c r="E114" s="151"/>
      <c r="F114" s="151"/>
      <c r="G114" s="151"/>
      <c r="H114" s="151"/>
      <c r="I114" s="151"/>
      <c r="J114" s="152">
        <f>J285</f>
        <v>0</v>
      </c>
      <c r="K114" s="10"/>
      <c r="L114" s="14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9"/>
      <c r="C115" s="10"/>
      <c r="D115" s="150" t="s">
        <v>123</v>
      </c>
      <c r="E115" s="151"/>
      <c r="F115" s="151"/>
      <c r="G115" s="151"/>
      <c r="H115" s="151"/>
      <c r="I115" s="151"/>
      <c r="J115" s="152">
        <f>J287</f>
        <v>0</v>
      </c>
      <c r="K115" s="10"/>
      <c r="L115" s="14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9"/>
      <c r="C116" s="10"/>
      <c r="D116" s="150" t="s">
        <v>124</v>
      </c>
      <c r="E116" s="151"/>
      <c r="F116" s="151"/>
      <c r="G116" s="151"/>
      <c r="H116" s="151"/>
      <c r="I116" s="151"/>
      <c r="J116" s="152">
        <f>J289</f>
        <v>0</v>
      </c>
      <c r="K116" s="10"/>
      <c r="L116" s="14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125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126" t="str">
        <f>E7</f>
        <v>Zázemí pro městskou knihovnu Benešov- střecha</v>
      </c>
      <c r="F126" s="32"/>
      <c r="G126" s="32"/>
      <c r="H126" s="32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2"/>
      <c r="C127" s="32" t="s">
        <v>98</v>
      </c>
      <c r="L127" s="22"/>
    </row>
    <row r="128" s="2" customFormat="1" ht="16.5" customHeight="1">
      <c r="A128" s="38"/>
      <c r="B128" s="39"/>
      <c r="C128" s="38"/>
      <c r="D128" s="38"/>
      <c r="E128" s="126" t="s">
        <v>99</v>
      </c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100</v>
      </c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38"/>
      <c r="D130" s="38"/>
      <c r="E130" s="67" t="str">
        <f>E11</f>
        <v>001-10 - Střecha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38"/>
      <c r="E132" s="38"/>
      <c r="F132" s="27" t="str">
        <f>F14</f>
        <v>Benešov</v>
      </c>
      <c r="G132" s="38"/>
      <c r="H132" s="38"/>
      <c r="I132" s="32" t="s">
        <v>22</v>
      </c>
      <c r="J132" s="69" t="str">
        <f>IF(J14="","",J14)</f>
        <v>12. 6. 2024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5.65" customHeight="1">
      <c r="A134" s="38"/>
      <c r="B134" s="39"/>
      <c r="C134" s="32" t="s">
        <v>24</v>
      </c>
      <c r="D134" s="38"/>
      <c r="E134" s="38"/>
      <c r="F134" s="27" t="str">
        <f>E17</f>
        <v>Město Benešov</v>
      </c>
      <c r="G134" s="38"/>
      <c r="H134" s="38"/>
      <c r="I134" s="32" t="s">
        <v>30</v>
      </c>
      <c r="J134" s="36" t="str">
        <f>E23</f>
        <v>Ateliér Jasné s.r.o., Praha 1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38"/>
      <c r="E135" s="38"/>
      <c r="F135" s="27" t="str">
        <f>IF(E20="","",E20)</f>
        <v>Vyplň údaj</v>
      </c>
      <c r="G135" s="38"/>
      <c r="H135" s="38"/>
      <c r="I135" s="32" t="s">
        <v>33</v>
      </c>
      <c r="J135" s="36" t="str">
        <f>E26</f>
        <v>Ing. Lenka Kasperová</v>
      </c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53"/>
      <c r="B137" s="154"/>
      <c r="C137" s="155" t="s">
        <v>126</v>
      </c>
      <c r="D137" s="156" t="s">
        <v>61</v>
      </c>
      <c r="E137" s="156" t="s">
        <v>57</v>
      </c>
      <c r="F137" s="156" t="s">
        <v>58</v>
      </c>
      <c r="G137" s="156" t="s">
        <v>127</v>
      </c>
      <c r="H137" s="156" t="s">
        <v>128</v>
      </c>
      <c r="I137" s="156" t="s">
        <v>129</v>
      </c>
      <c r="J137" s="156" t="s">
        <v>104</v>
      </c>
      <c r="K137" s="157" t="s">
        <v>130</v>
      </c>
      <c r="L137" s="158"/>
      <c r="M137" s="86" t="s">
        <v>1</v>
      </c>
      <c r="N137" s="87" t="s">
        <v>40</v>
      </c>
      <c r="O137" s="87" t="s">
        <v>131</v>
      </c>
      <c r="P137" s="87" t="s">
        <v>132</v>
      </c>
      <c r="Q137" s="87" t="s">
        <v>133</v>
      </c>
      <c r="R137" s="87" t="s">
        <v>134</v>
      </c>
      <c r="S137" s="87" t="s">
        <v>135</v>
      </c>
      <c r="T137" s="88" t="s">
        <v>136</v>
      </c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="2" customFormat="1" ht="22.8" customHeight="1">
      <c r="A138" s="38"/>
      <c r="B138" s="39"/>
      <c r="C138" s="93" t="s">
        <v>137</v>
      </c>
      <c r="D138" s="38"/>
      <c r="E138" s="38"/>
      <c r="F138" s="38"/>
      <c r="G138" s="38"/>
      <c r="H138" s="38"/>
      <c r="I138" s="38"/>
      <c r="J138" s="159">
        <f>BK138</f>
        <v>0</v>
      </c>
      <c r="K138" s="38"/>
      <c r="L138" s="39"/>
      <c r="M138" s="89"/>
      <c r="N138" s="73"/>
      <c r="O138" s="90"/>
      <c r="P138" s="160">
        <f>P139+P167+P279+P282</f>
        <v>0</v>
      </c>
      <c r="Q138" s="90"/>
      <c r="R138" s="160">
        <f>R139+R167+R279+R282</f>
        <v>31.584797399999999</v>
      </c>
      <c r="S138" s="90"/>
      <c r="T138" s="161">
        <f>T139+T167+T279+T282</f>
        <v>303.89481560000002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75</v>
      </c>
      <c r="AU138" s="19" t="s">
        <v>106</v>
      </c>
      <c r="BK138" s="162">
        <f>BK139+BK167+BK279+BK282</f>
        <v>0</v>
      </c>
    </row>
    <row r="139" s="12" customFormat="1" ht="25.92" customHeight="1">
      <c r="A139" s="12"/>
      <c r="B139" s="163"/>
      <c r="C139" s="12"/>
      <c r="D139" s="164" t="s">
        <v>75</v>
      </c>
      <c r="E139" s="165" t="s">
        <v>138</v>
      </c>
      <c r="F139" s="165" t="s">
        <v>139</v>
      </c>
      <c r="G139" s="12"/>
      <c r="H139" s="12"/>
      <c r="I139" s="166"/>
      <c r="J139" s="167">
        <f>BK139</f>
        <v>0</v>
      </c>
      <c r="K139" s="12"/>
      <c r="L139" s="163"/>
      <c r="M139" s="168"/>
      <c r="N139" s="169"/>
      <c r="O139" s="169"/>
      <c r="P139" s="170">
        <f>P140+P145+P157+P165</f>
        <v>0</v>
      </c>
      <c r="Q139" s="169"/>
      <c r="R139" s="170">
        <f>R140+R145+R157+R165</f>
        <v>3.603634</v>
      </c>
      <c r="S139" s="169"/>
      <c r="T139" s="171">
        <f>T140+T145+T157+T165</f>
        <v>265.089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83</v>
      </c>
      <c r="AT139" s="172" t="s">
        <v>75</v>
      </c>
      <c r="AU139" s="172" t="s">
        <v>76</v>
      </c>
      <c r="AY139" s="164" t="s">
        <v>140</v>
      </c>
      <c r="BK139" s="173">
        <f>BK140+BK145+BK157+BK165</f>
        <v>0</v>
      </c>
    </row>
    <row r="140" s="12" customFormat="1" ht="22.8" customHeight="1">
      <c r="A140" s="12"/>
      <c r="B140" s="163"/>
      <c r="C140" s="12"/>
      <c r="D140" s="164" t="s">
        <v>75</v>
      </c>
      <c r="E140" s="174" t="s">
        <v>141</v>
      </c>
      <c r="F140" s="174" t="s">
        <v>142</v>
      </c>
      <c r="G140" s="12"/>
      <c r="H140" s="12"/>
      <c r="I140" s="166"/>
      <c r="J140" s="175">
        <f>BK140</f>
        <v>0</v>
      </c>
      <c r="K140" s="12"/>
      <c r="L140" s="163"/>
      <c r="M140" s="168"/>
      <c r="N140" s="169"/>
      <c r="O140" s="169"/>
      <c r="P140" s="170">
        <f>SUM(P141:P144)</f>
        <v>0</v>
      </c>
      <c r="Q140" s="169"/>
      <c r="R140" s="170">
        <f>SUM(R141:R144)</f>
        <v>1.3027139999999999</v>
      </c>
      <c r="S140" s="169"/>
      <c r="T140" s="171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4" t="s">
        <v>83</v>
      </c>
      <c r="AT140" s="172" t="s">
        <v>75</v>
      </c>
      <c r="AU140" s="172" t="s">
        <v>83</v>
      </c>
      <c r="AY140" s="164" t="s">
        <v>140</v>
      </c>
      <c r="BK140" s="173">
        <f>SUM(BK141:BK144)</f>
        <v>0</v>
      </c>
    </row>
    <row r="141" s="2" customFormat="1" ht="24.15" customHeight="1">
      <c r="A141" s="38"/>
      <c r="B141" s="176"/>
      <c r="C141" s="177" t="s">
        <v>83</v>
      </c>
      <c r="D141" s="177" t="s">
        <v>143</v>
      </c>
      <c r="E141" s="178" t="s">
        <v>144</v>
      </c>
      <c r="F141" s="179" t="s">
        <v>145</v>
      </c>
      <c r="G141" s="180" t="s">
        <v>146</v>
      </c>
      <c r="H141" s="181">
        <v>68.599999999999994</v>
      </c>
      <c r="I141" s="182"/>
      <c r="J141" s="183">
        <f>ROUND(I141*H141,2)</f>
        <v>0</v>
      </c>
      <c r="K141" s="179" t="s">
        <v>1</v>
      </c>
      <c r="L141" s="39"/>
      <c r="M141" s="184" t="s">
        <v>1</v>
      </c>
      <c r="N141" s="185" t="s">
        <v>41</v>
      </c>
      <c r="O141" s="77"/>
      <c r="P141" s="186">
        <f>O141*H141</f>
        <v>0</v>
      </c>
      <c r="Q141" s="186">
        <v>0.01899</v>
      </c>
      <c r="R141" s="186">
        <f>Q141*H141</f>
        <v>1.3027139999999999</v>
      </c>
      <c r="S141" s="186">
        <v>0</v>
      </c>
      <c r="T141" s="18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8" t="s">
        <v>147</v>
      </c>
      <c r="AT141" s="188" t="s">
        <v>143</v>
      </c>
      <c r="AU141" s="188" t="s">
        <v>85</v>
      </c>
      <c r="AY141" s="19" t="s">
        <v>140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9" t="s">
        <v>83</v>
      </c>
      <c r="BK141" s="189">
        <f>ROUND(I141*H141,2)</f>
        <v>0</v>
      </c>
      <c r="BL141" s="19" t="s">
        <v>147</v>
      </c>
      <c r="BM141" s="188" t="s">
        <v>148</v>
      </c>
    </row>
    <row r="142" s="13" customFormat="1">
      <c r="A142" s="13"/>
      <c r="B142" s="190"/>
      <c r="C142" s="13"/>
      <c r="D142" s="191" t="s">
        <v>149</v>
      </c>
      <c r="E142" s="192" t="s">
        <v>1</v>
      </c>
      <c r="F142" s="193" t="s">
        <v>150</v>
      </c>
      <c r="G142" s="13"/>
      <c r="H142" s="194">
        <v>28.300000000000001</v>
      </c>
      <c r="I142" s="195"/>
      <c r="J142" s="13"/>
      <c r="K142" s="13"/>
      <c r="L142" s="190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149</v>
      </c>
      <c r="AU142" s="192" t="s">
        <v>85</v>
      </c>
      <c r="AV142" s="13" t="s">
        <v>85</v>
      </c>
      <c r="AW142" s="13" t="s">
        <v>32</v>
      </c>
      <c r="AX142" s="13" t="s">
        <v>76</v>
      </c>
      <c r="AY142" s="192" t="s">
        <v>140</v>
      </c>
    </row>
    <row r="143" s="13" customFormat="1">
      <c r="A143" s="13"/>
      <c r="B143" s="190"/>
      <c r="C143" s="13"/>
      <c r="D143" s="191" t="s">
        <v>149</v>
      </c>
      <c r="E143" s="192" t="s">
        <v>1</v>
      </c>
      <c r="F143" s="193" t="s">
        <v>151</v>
      </c>
      <c r="G143" s="13"/>
      <c r="H143" s="194">
        <v>40.299999999999997</v>
      </c>
      <c r="I143" s="195"/>
      <c r="J143" s="13"/>
      <c r="K143" s="13"/>
      <c r="L143" s="190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149</v>
      </c>
      <c r="AU143" s="192" t="s">
        <v>85</v>
      </c>
      <c r="AV143" s="13" t="s">
        <v>85</v>
      </c>
      <c r="AW143" s="13" t="s">
        <v>32</v>
      </c>
      <c r="AX143" s="13" t="s">
        <v>76</v>
      </c>
      <c r="AY143" s="192" t="s">
        <v>140</v>
      </c>
    </row>
    <row r="144" s="14" customFormat="1">
      <c r="A144" s="14"/>
      <c r="B144" s="199"/>
      <c r="C144" s="14"/>
      <c r="D144" s="191" t="s">
        <v>149</v>
      </c>
      <c r="E144" s="200" t="s">
        <v>1</v>
      </c>
      <c r="F144" s="201" t="s">
        <v>152</v>
      </c>
      <c r="G144" s="14"/>
      <c r="H144" s="202">
        <v>68.599999999999994</v>
      </c>
      <c r="I144" s="203"/>
      <c r="J144" s="14"/>
      <c r="K144" s="14"/>
      <c r="L144" s="199"/>
      <c r="M144" s="204"/>
      <c r="N144" s="205"/>
      <c r="O144" s="205"/>
      <c r="P144" s="205"/>
      <c r="Q144" s="205"/>
      <c r="R144" s="205"/>
      <c r="S144" s="205"/>
      <c r="T144" s="20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0" t="s">
        <v>149</v>
      </c>
      <c r="AU144" s="200" t="s">
        <v>85</v>
      </c>
      <c r="AV144" s="14" t="s">
        <v>147</v>
      </c>
      <c r="AW144" s="14" t="s">
        <v>32</v>
      </c>
      <c r="AX144" s="14" t="s">
        <v>83</v>
      </c>
      <c r="AY144" s="200" t="s">
        <v>140</v>
      </c>
    </row>
    <row r="145" s="12" customFormat="1" ht="22.8" customHeight="1">
      <c r="A145" s="12"/>
      <c r="B145" s="163"/>
      <c r="C145" s="12"/>
      <c r="D145" s="164" t="s">
        <v>75</v>
      </c>
      <c r="E145" s="174" t="s">
        <v>153</v>
      </c>
      <c r="F145" s="174" t="s">
        <v>154</v>
      </c>
      <c r="G145" s="12"/>
      <c r="H145" s="12"/>
      <c r="I145" s="166"/>
      <c r="J145" s="175">
        <f>BK145</f>
        <v>0</v>
      </c>
      <c r="K145" s="12"/>
      <c r="L145" s="163"/>
      <c r="M145" s="168"/>
      <c r="N145" s="169"/>
      <c r="O145" s="169"/>
      <c r="P145" s="170">
        <f>SUM(P146:P156)</f>
        <v>0</v>
      </c>
      <c r="Q145" s="169"/>
      <c r="R145" s="170">
        <f>SUM(R146:R156)</f>
        <v>2.3009200000000001</v>
      </c>
      <c r="S145" s="169"/>
      <c r="T145" s="171">
        <f>SUM(T146:T156)</f>
        <v>265.089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4" t="s">
        <v>83</v>
      </c>
      <c r="AT145" s="172" t="s">
        <v>75</v>
      </c>
      <c r="AU145" s="172" t="s">
        <v>83</v>
      </c>
      <c r="AY145" s="164" t="s">
        <v>140</v>
      </c>
      <c r="BK145" s="173">
        <f>SUM(BK146:BK156)</f>
        <v>0</v>
      </c>
    </row>
    <row r="146" s="2" customFormat="1" ht="24.15" customHeight="1">
      <c r="A146" s="38"/>
      <c r="B146" s="176"/>
      <c r="C146" s="177" t="s">
        <v>85</v>
      </c>
      <c r="D146" s="177" t="s">
        <v>143</v>
      </c>
      <c r="E146" s="178" t="s">
        <v>155</v>
      </c>
      <c r="F146" s="179" t="s">
        <v>156</v>
      </c>
      <c r="G146" s="180" t="s">
        <v>157</v>
      </c>
      <c r="H146" s="181">
        <v>10</v>
      </c>
      <c r="I146" s="182"/>
      <c r="J146" s="183">
        <f>ROUND(I146*H146,2)</f>
        <v>0</v>
      </c>
      <c r="K146" s="179" t="s">
        <v>158</v>
      </c>
      <c r="L146" s="39"/>
      <c r="M146" s="184" t="s">
        <v>1</v>
      </c>
      <c r="N146" s="185" t="s">
        <v>41</v>
      </c>
      <c r="O146" s="77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8" t="s">
        <v>147</v>
      </c>
      <c r="AT146" s="188" t="s">
        <v>143</v>
      </c>
      <c r="AU146" s="188" t="s">
        <v>85</v>
      </c>
      <c r="AY146" s="19" t="s">
        <v>140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9" t="s">
        <v>83</v>
      </c>
      <c r="BK146" s="189">
        <f>ROUND(I146*H146,2)</f>
        <v>0</v>
      </c>
      <c r="BL146" s="19" t="s">
        <v>147</v>
      </c>
      <c r="BM146" s="188" t="s">
        <v>159</v>
      </c>
    </row>
    <row r="147" s="2" customFormat="1">
      <c r="A147" s="38"/>
      <c r="B147" s="39"/>
      <c r="C147" s="38"/>
      <c r="D147" s="191" t="s">
        <v>160</v>
      </c>
      <c r="E147" s="38"/>
      <c r="F147" s="207" t="s">
        <v>161</v>
      </c>
      <c r="G147" s="38"/>
      <c r="H147" s="38"/>
      <c r="I147" s="208"/>
      <c r="J147" s="38"/>
      <c r="K147" s="38"/>
      <c r="L147" s="39"/>
      <c r="M147" s="209"/>
      <c r="N147" s="210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160</v>
      </c>
      <c r="AU147" s="19" t="s">
        <v>85</v>
      </c>
    </row>
    <row r="148" s="2" customFormat="1" ht="37.8" customHeight="1">
      <c r="A148" s="38"/>
      <c r="B148" s="176"/>
      <c r="C148" s="177" t="s">
        <v>162</v>
      </c>
      <c r="D148" s="177" t="s">
        <v>143</v>
      </c>
      <c r="E148" s="178" t="s">
        <v>163</v>
      </c>
      <c r="F148" s="179" t="s">
        <v>164</v>
      </c>
      <c r="G148" s="180" t="s">
        <v>146</v>
      </c>
      <c r="H148" s="181">
        <v>50</v>
      </c>
      <c r="I148" s="182"/>
      <c r="J148" s="183">
        <f>ROUND(I148*H148,2)</f>
        <v>0</v>
      </c>
      <c r="K148" s="179" t="s">
        <v>158</v>
      </c>
      <c r="L148" s="39"/>
      <c r="M148" s="184" t="s">
        <v>1</v>
      </c>
      <c r="N148" s="185" t="s">
        <v>41</v>
      </c>
      <c r="O148" s="77"/>
      <c r="P148" s="186">
        <f>O148*H148</f>
        <v>0</v>
      </c>
      <c r="Q148" s="186">
        <v>0.00021000000000000001</v>
      </c>
      <c r="R148" s="186">
        <f>Q148*H148</f>
        <v>0.010500000000000001</v>
      </c>
      <c r="S148" s="186">
        <v>0</v>
      </c>
      <c r="T148" s="18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8" t="s">
        <v>147</v>
      </c>
      <c r="AT148" s="188" t="s">
        <v>143</v>
      </c>
      <c r="AU148" s="188" t="s">
        <v>85</v>
      </c>
      <c r="AY148" s="19" t="s">
        <v>140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83</v>
      </c>
      <c r="BK148" s="189">
        <f>ROUND(I148*H148,2)</f>
        <v>0</v>
      </c>
      <c r="BL148" s="19" t="s">
        <v>147</v>
      </c>
      <c r="BM148" s="188" t="s">
        <v>165</v>
      </c>
    </row>
    <row r="149" s="2" customFormat="1" ht="33" customHeight="1">
      <c r="A149" s="38"/>
      <c r="B149" s="176"/>
      <c r="C149" s="177" t="s">
        <v>147</v>
      </c>
      <c r="D149" s="177" t="s">
        <v>143</v>
      </c>
      <c r="E149" s="178" t="s">
        <v>166</v>
      </c>
      <c r="F149" s="179" t="s">
        <v>167</v>
      </c>
      <c r="G149" s="180" t="s">
        <v>168</v>
      </c>
      <c r="H149" s="181">
        <v>102.08</v>
      </c>
      <c r="I149" s="182"/>
      <c r="J149" s="183">
        <f>ROUND(I149*H149,2)</f>
        <v>0</v>
      </c>
      <c r="K149" s="179" t="s">
        <v>158</v>
      </c>
      <c r="L149" s="39"/>
      <c r="M149" s="184" t="s">
        <v>1</v>
      </c>
      <c r="N149" s="185" t="s">
        <v>41</v>
      </c>
      <c r="O149" s="77"/>
      <c r="P149" s="186">
        <f>O149*H149</f>
        <v>0</v>
      </c>
      <c r="Q149" s="186">
        <v>0</v>
      </c>
      <c r="R149" s="186">
        <f>Q149*H149</f>
        <v>0</v>
      </c>
      <c r="S149" s="186">
        <v>1.6000000000000001</v>
      </c>
      <c r="T149" s="187">
        <f>S149*H149</f>
        <v>163.328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8" t="s">
        <v>147</v>
      </c>
      <c r="AT149" s="188" t="s">
        <v>143</v>
      </c>
      <c r="AU149" s="188" t="s">
        <v>85</v>
      </c>
      <c r="AY149" s="19" t="s">
        <v>140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9" t="s">
        <v>83</v>
      </c>
      <c r="BK149" s="189">
        <f>ROUND(I149*H149,2)</f>
        <v>0</v>
      </c>
      <c r="BL149" s="19" t="s">
        <v>147</v>
      </c>
      <c r="BM149" s="188" t="s">
        <v>169</v>
      </c>
    </row>
    <row r="150" s="13" customFormat="1">
      <c r="A150" s="13"/>
      <c r="B150" s="190"/>
      <c r="C150" s="13"/>
      <c r="D150" s="191" t="s">
        <v>149</v>
      </c>
      <c r="E150" s="192" t="s">
        <v>1</v>
      </c>
      <c r="F150" s="193" t="s">
        <v>170</v>
      </c>
      <c r="G150" s="13"/>
      <c r="H150" s="194">
        <v>102.08</v>
      </c>
      <c r="I150" s="195"/>
      <c r="J150" s="13"/>
      <c r="K150" s="13"/>
      <c r="L150" s="190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149</v>
      </c>
      <c r="AU150" s="192" t="s">
        <v>85</v>
      </c>
      <c r="AV150" s="13" t="s">
        <v>85</v>
      </c>
      <c r="AW150" s="13" t="s">
        <v>32</v>
      </c>
      <c r="AX150" s="13" t="s">
        <v>83</v>
      </c>
      <c r="AY150" s="192" t="s">
        <v>140</v>
      </c>
    </row>
    <row r="151" s="2" customFormat="1" ht="37.8" customHeight="1">
      <c r="A151" s="38"/>
      <c r="B151" s="176"/>
      <c r="C151" s="177" t="s">
        <v>171</v>
      </c>
      <c r="D151" s="177" t="s">
        <v>143</v>
      </c>
      <c r="E151" s="178" t="s">
        <v>172</v>
      </c>
      <c r="F151" s="179" t="s">
        <v>173</v>
      </c>
      <c r="G151" s="180" t="s">
        <v>168</v>
      </c>
      <c r="H151" s="181">
        <v>46.255000000000003</v>
      </c>
      <c r="I151" s="182"/>
      <c r="J151" s="183">
        <f>ROUND(I151*H151,2)</f>
        <v>0</v>
      </c>
      <c r="K151" s="179" t="s">
        <v>158</v>
      </c>
      <c r="L151" s="39"/>
      <c r="M151" s="184" t="s">
        <v>1</v>
      </c>
      <c r="N151" s="185" t="s">
        <v>41</v>
      </c>
      <c r="O151" s="77"/>
      <c r="P151" s="186">
        <f>O151*H151</f>
        <v>0</v>
      </c>
      <c r="Q151" s="186">
        <v>0</v>
      </c>
      <c r="R151" s="186">
        <f>Q151*H151</f>
        <v>0</v>
      </c>
      <c r="S151" s="186">
        <v>2.2000000000000002</v>
      </c>
      <c r="T151" s="187">
        <f>S151*H151</f>
        <v>101.76100000000001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8" t="s">
        <v>147</v>
      </c>
      <c r="AT151" s="188" t="s">
        <v>143</v>
      </c>
      <c r="AU151" s="188" t="s">
        <v>85</v>
      </c>
      <c r="AY151" s="19" t="s">
        <v>140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9" t="s">
        <v>83</v>
      </c>
      <c r="BK151" s="189">
        <f>ROUND(I151*H151,2)</f>
        <v>0</v>
      </c>
      <c r="BL151" s="19" t="s">
        <v>147</v>
      </c>
      <c r="BM151" s="188" t="s">
        <v>174</v>
      </c>
    </row>
    <row r="152" s="15" customFormat="1">
      <c r="A152" s="15"/>
      <c r="B152" s="211"/>
      <c r="C152" s="15"/>
      <c r="D152" s="191" t="s">
        <v>149</v>
      </c>
      <c r="E152" s="212" t="s">
        <v>1</v>
      </c>
      <c r="F152" s="213" t="s">
        <v>175</v>
      </c>
      <c r="G152" s="15"/>
      <c r="H152" s="212" t="s">
        <v>1</v>
      </c>
      <c r="I152" s="214"/>
      <c r="J152" s="15"/>
      <c r="K152" s="15"/>
      <c r="L152" s="211"/>
      <c r="M152" s="215"/>
      <c r="N152" s="216"/>
      <c r="O152" s="216"/>
      <c r="P152" s="216"/>
      <c r="Q152" s="216"/>
      <c r="R152" s="216"/>
      <c r="S152" s="216"/>
      <c r="T152" s="21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12" t="s">
        <v>149</v>
      </c>
      <c r="AU152" s="212" t="s">
        <v>85</v>
      </c>
      <c r="AV152" s="15" t="s">
        <v>83</v>
      </c>
      <c r="AW152" s="15" t="s">
        <v>32</v>
      </c>
      <c r="AX152" s="15" t="s">
        <v>76</v>
      </c>
      <c r="AY152" s="212" t="s">
        <v>140</v>
      </c>
    </row>
    <row r="153" s="13" customFormat="1">
      <c r="A153" s="13"/>
      <c r="B153" s="190"/>
      <c r="C153" s="13"/>
      <c r="D153" s="191" t="s">
        <v>149</v>
      </c>
      <c r="E153" s="192" t="s">
        <v>1</v>
      </c>
      <c r="F153" s="193" t="s">
        <v>176</v>
      </c>
      <c r="G153" s="13"/>
      <c r="H153" s="194">
        <v>46.255000000000003</v>
      </c>
      <c r="I153" s="195"/>
      <c r="J153" s="13"/>
      <c r="K153" s="13"/>
      <c r="L153" s="190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2" t="s">
        <v>149</v>
      </c>
      <c r="AU153" s="192" t="s">
        <v>85</v>
      </c>
      <c r="AV153" s="13" t="s">
        <v>85</v>
      </c>
      <c r="AW153" s="13" t="s">
        <v>32</v>
      </c>
      <c r="AX153" s="13" t="s">
        <v>83</v>
      </c>
      <c r="AY153" s="192" t="s">
        <v>140</v>
      </c>
    </row>
    <row r="154" s="2" customFormat="1" ht="24.15" customHeight="1">
      <c r="A154" s="38"/>
      <c r="B154" s="176"/>
      <c r="C154" s="177" t="s">
        <v>141</v>
      </c>
      <c r="D154" s="177" t="s">
        <v>143</v>
      </c>
      <c r="E154" s="178" t="s">
        <v>177</v>
      </c>
      <c r="F154" s="179" t="s">
        <v>178</v>
      </c>
      <c r="G154" s="180" t="s">
        <v>146</v>
      </c>
      <c r="H154" s="181">
        <v>638</v>
      </c>
      <c r="I154" s="182"/>
      <c r="J154" s="183">
        <f>ROUND(I154*H154,2)</f>
        <v>0</v>
      </c>
      <c r="K154" s="179" t="s">
        <v>1</v>
      </c>
      <c r="L154" s="39"/>
      <c r="M154" s="184" t="s">
        <v>1</v>
      </c>
      <c r="N154" s="185" t="s">
        <v>41</v>
      </c>
      <c r="O154" s="77"/>
      <c r="P154" s="186">
        <f>O154*H154</f>
        <v>0</v>
      </c>
      <c r="Q154" s="186">
        <v>0.0035899999999999999</v>
      </c>
      <c r="R154" s="186">
        <f>Q154*H154</f>
        <v>2.2904200000000001</v>
      </c>
      <c r="S154" s="186">
        <v>0</v>
      </c>
      <c r="T154" s="18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8" t="s">
        <v>147</v>
      </c>
      <c r="AT154" s="188" t="s">
        <v>143</v>
      </c>
      <c r="AU154" s="188" t="s">
        <v>85</v>
      </c>
      <c r="AY154" s="19" t="s">
        <v>140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83</v>
      </c>
      <c r="BK154" s="189">
        <f>ROUND(I154*H154,2)</f>
        <v>0</v>
      </c>
      <c r="BL154" s="19" t="s">
        <v>147</v>
      </c>
      <c r="BM154" s="188" t="s">
        <v>179</v>
      </c>
    </row>
    <row r="155" s="2" customFormat="1">
      <c r="A155" s="38"/>
      <c r="B155" s="39"/>
      <c r="C155" s="38"/>
      <c r="D155" s="191" t="s">
        <v>160</v>
      </c>
      <c r="E155" s="38"/>
      <c r="F155" s="207" t="s">
        <v>180</v>
      </c>
      <c r="G155" s="38"/>
      <c r="H155" s="38"/>
      <c r="I155" s="208"/>
      <c r="J155" s="38"/>
      <c r="K155" s="38"/>
      <c r="L155" s="39"/>
      <c r="M155" s="209"/>
      <c r="N155" s="210"/>
      <c r="O155" s="77"/>
      <c r="P155" s="77"/>
      <c r="Q155" s="77"/>
      <c r="R155" s="77"/>
      <c r="S155" s="77"/>
      <c r="T155" s="7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160</v>
      </c>
      <c r="AU155" s="19" t="s">
        <v>85</v>
      </c>
    </row>
    <row r="156" s="13" customFormat="1">
      <c r="A156" s="13"/>
      <c r="B156" s="190"/>
      <c r="C156" s="13"/>
      <c r="D156" s="191" t="s">
        <v>149</v>
      </c>
      <c r="E156" s="192" t="s">
        <v>1</v>
      </c>
      <c r="F156" s="193" t="s">
        <v>93</v>
      </c>
      <c r="G156" s="13"/>
      <c r="H156" s="194">
        <v>638</v>
      </c>
      <c r="I156" s="195"/>
      <c r="J156" s="13"/>
      <c r="K156" s="13"/>
      <c r="L156" s="190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149</v>
      </c>
      <c r="AU156" s="192" t="s">
        <v>85</v>
      </c>
      <c r="AV156" s="13" t="s">
        <v>85</v>
      </c>
      <c r="AW156" s="13" t="s">
        <v>32</v>
      </c>
      <c r="AX156" s="13" t="s">
        <v>83</v>
      </c>
      <c r="AY156" s="192" t="s">
        <v>140</v>
      </c>
    </row>
    <row r="157" s="12" customFormat="1" ht="22.8" customHeight="1">
      <c r="A157" s="12"/>
      <c r="B157" s="163"/>
      <c r="C157" s="12"/>
      <c r="D157" s="164" t="s">
        <v>75</v>
      </c>
      <c r="E157" s="174" t="s">
        <v>181</v>
      </c>
      <c r="F157" s="174" t="s">
        <v>182</v>
      </c>
      <c r="G157" s="12"/>
      <c r="H157" s="12"/>
      <c r="I157" s="166"/>
      <c r="J157" s="175">
        <f>BK157</f>
        <v>0</v>
      </c>
      <c r="K157" s="12"/>
      <c r="L157" s="163"/>
      <c r="M157" s="168"/>
      <c r="N157" s="169"/>
      <c r="O157" s="169"/>
      <c r="P157" s="170">
        <f>SUM(P158:P164)</f>
        <v>0</v>
      </c>
      <c r="Q157" s="169"/>
      <c r="R157" s="170">
        <f>SUM(R158:R164)</f>
        <v>0</v>
      </c>
      <c r="S157" s="169"/>
      <c r="T157" s="171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4" t="s">
        <v>83</v>
      </c>
      <c r="AT157" s="172" t="s">
        <v>75</v>
      </c>
      <c r="AU157" s="172" t="s">
        <v>83</v>
      </c>
      <c r="AY157" s="164" t="s">
        <v>140</v>
      </c>
      <c r="BK157" s="173">
        <f>SUM(BK158:BK164)</f>
        <v>0</v>
      </c>
    </row>
    <row r="158" s="2" customFormat="1" ht="24.15" customHeight="1">
      <c r="A158" s="38"/>
      <c r="B158" s="176"/>
      <c r="C158" s="177" t="s">
        <v>183</v>
      </c>
      <c r="D158" s="177" t="s">
        <v>143</v>
      </c>
      <c r="E158" s="178" t="s">
        <v>184</v>
      </c>
      <c r="F158" s="179" t="s">
        <v>185</v>
      </c>
      <c r="G158" s="180" t="s">
        <v>186</v>
      </c>
      <c r="H158" s="181">
        <v>303.89499999999998</v>
      </c>
      <c r="I158" s="182"/>
      <c r="J158" s="183">
        <f>ROUND(I158*H158,2)</f>
        <v>0</v>
      </c>
      <c r="K158" s="179" t="s">
        <v>158</v>
      </c>
      <c r="L158" s="39"/>
      <c r="M158" s="184" t="s">
        <v>1</v>
      </c>
      <c r="N158" s="185" t="s">
        <v>41</v>
      </c>
      <c r="O158" s="77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8" t="s">
        <v>147</v>
      </c>
      <c r="AT158" s="188" t="s">
        <v>143</v>
      </c>
      <c r="AU158" s="188" t="s">
        <v>85</v>
      </c>
      <c r="AY158" s="19" t="s">
        <v>140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9" t="s">
        <v>83</v>
      </c>
      <c r="BK158" s="189">
        <f>ROUND(I158*H158,2)</f>
        <v>0</v>
      </c>
      <c r="BL158" s="19" t="s">
        <v>147</v>
      </c>
      <c r="BM158" s="188" t="s">
        <v>187</v>
      </c>
    </row>
    <row r="159" s="2" customFormat="1" ht="24.15" customHeight="1">
      <c r="A159" s="38"/>
      <c r="B159" s="176"/>
      <c r="C159" s="177" t="s">
        <v>188</v>
      </c>
      <c r="D159" s="177" t="s">
        <v>143</v>
      </c>
      <c r="E159" s="178" t="s">
        <v>189</v>
      </c>
      <c r="F159" s="179" t="s">
        <v>190</v>
      </c>
      <c r="G159" s="180" t="s">
        <v>186</v>
      </c>
      <c r="H159" s="181">
        <v>303.89499999999998</v>
      </c>
      <c r="I159" s="182"/>
      <c r="J159" s="183">
        <f>ROUND(I159*H159,2)</f>
        <v>0</v>
      </c>
      <c r="K159" s="179" t="s">
        <v>158</v>
      </c>
      <c r="L159" s="39"/>
      <c r="M159" s="184" t="s">
        <v>1</v>
      </c>
      <c r="N159" s="185" t="s">
        <v>41</v>
      </c>
      <c r="O159" s="77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8" t="s">
        <v>147</v>
      </c>
      <c r="AT159" s="188" t="s">
        <v>143</v>
      </c>
      <c r="AU159" s="188" t="s">
        <v>85</v>
      </c>
      <c r="AY159" s="19" t="s">
        <v>140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9" t="s">
        <v>83</v>
      </c>
      <c r="BK159" s="189">
        <f>ROUND(I159*H159,2)</f>
        <v>0</v>
      </c>
      <c r="BL159" s="19" t="s">
        <v>147</v>
      </c>
      <c r="BM159" s="188" t="s">
        <v>191</v>
      </c>
    </row>
    <row r="160" s="2" customFormat="1" ht="24.15" customHeight="1">
      <c r="A160" s="38"/>
      <c r="B160" s="176"/>
      <c r="C160" s="177" t="s">
        <v>153</v>
      </c>
      <c r="D160" s="177" t="s">
        <v>143</v>
      </c>
      <c r="E160" s="178" t="s">
        <v>192</v>
      </c>
      <c r="F160" s="179" t="s">
        <v>193</v>
      </c>
      <c r="G160" s="180" t="s">
        <v>186</v>
      </c>
      <c r="H160" s="181">
        <v>8812.9549999999999</v>
      </c>
      <c r="I160" s="182"/>
      <c r="J160" s="183">
        <f>ROUND(I160*H160,2)</f>
        <v>0</v>
      </c>
      <c r="K160" s="179" t="s">
        <v>158</v>
      </c>
      <c r="L160" s="39"/>
      <c r="M160" s="184" t="s">
        <v>1</v>
      </c>
      <c r="N160" s="185" t="s">
        <v>41</v>
      </c>
      <c r="O160" s="77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8" t="s">
        <v>147</v>
      </c>
      <c r="AT160" s="188" t="s">
        <v>143</v>
      </c>
      <c r="AU160" s="188" t="s">
        <v>85</v>
      </c>
      <c r="AY160" s="19" t="s">
        <v>140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9" t="s">
        <v>83</v>
      </c>
      <c r="BK160" s="189">
        <f>ROUND(I160*H160,2)</f>
        <v>0</v>
      </c>
      <c r="BL160" s="19" t="s">
        <v>147</v>
      </c>
      <c r="BM160" s="188" t="s">
        <v>194</v>
      </c>
    </row>
    <row r="161" s="13" customFormat="1">
      <c r="A161" s="13"/>
      <c r="B161" s="190"/>
      <c r="C161" s="13"/>
      <c r="D161" s="191" t="s">
        <v>149</v>
      </c>
      <c r="E161" s="13"/>
      <c r="F161" s="193" t="s">
        <v>195</v>
      </c>
      <c r="G161" s="13"/>
      <c r="H161" s="194">
        <v>8812.9549999999999</v>
      </c>
      <c r="I161" s="195"/>
      <c r="J161" s="13"/>
      <c r="K161" s="13"/>
      <c r="L161" s="190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149</v>
      </c>
      <c r="AU161" s="192" t="s">
        <v>85</v>
      </c>
      <c r="AV161" s="13" t="s">
        <v>85</v>
      </c>
      <c r="AW161" s="13" t="s">
        <v>3</v>
      </c>
      <c r="AX161" s="13" t="s">
        <v>83</v>
      </c>
      <c r="AY161" s="192" t="s">
        <v>140</v>
      </c>
    </row>
    <row r="162" s="2" customFormat="1" ht="33" customHeight="1">
      <c r="A162" s="38"/>
      <c r="B162" s="176"/>
      <c r="C162" s="177" t="s">
        <v>196</v>
      </c>
      <c r="D162" s="177" t="s">
        <v>143</v>
      </c>
      <c r="E162" s="178" t="s">
        <v>197</v>
      </c>
      <c r="F162" s="179" t="s">
        <v>198</v>
      </c>
      <c r="G162" s="180" t="s">
        <v>186</v>
      </c>
      <c r="H162" s="181">
        <v>285.608</v>
      </c>
      <c r="I162" s="182"/>
      <c r="J162" s="183">
        <f>ROUND(I162*H162,2)</f>
        <v>0</v>
      </c>
      <c r="K162" s="179" t="s">
        <v>158</v>
      </c>
      <c r="L162" s="39"/>
      <c r="M162" s="184" t="s">
        <v>1</v>
      </c>
      <c r="N162" s="185" t="s">
        <v>41</v>
      </c>
      <c r="O162" s="77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8" t="s">
        <v>147</v>
      </c>
      <c r="AT162" s="188" t="s">
        <v>143</v>
      </c>
      <c r="AU162" s="188" t="s">
        <v>85</v>
      </c>
      <c r="AY162" s="19" t="s">
        <v>140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9" t="s">
        <v>83</v>
      </c>
      <c r="BK162" s="189">
        <f>ROUND(I162*H162,2)</f>
        <v>0</v>
      </c>
      <c r="BL162" s="19" t="s">
        <v>147</v>
      </c>
      <c r="BM162" s="188" t="s">
        <v>199</v>
      </c>
    </row>
    <row r="163" s="2" customFormat="1" ht="33" customHeight="1">
      <c r="A163" s="38"/>
      <c r="B163" s="176"/>
      <c r="C163" s="177" t="s">
        <v>200</v>
      </c>
      <c r="D163" s="177" t="s">
        <v>143</v>
      </c>
      <c r="E163" s="178" t="s">
        <v>201</v>
      </c>
      <c r="F163" s="179" t="s">
        <v>202</v>
      </c>
      <c r="G163" s="180" t="s">
        <v>186</v>
      </c>
      <c r="H163" s="181">
        <v>16.797999999999998</v>
      </c>
      <c r="I163" s="182"/>
      <c r="J163" s="183">
        <f>ROUND(I163*H163,2)</f>
        <v>0</v>
      </c>
      <c r="K163" s="179" t="s">
        <v>158</v>
      </c>
      <c r="L163" s="39"/>
      <c r="M163" s="184" t="s">
        <v>1</v>
      </c>
      <c r="N163" s="185" t="s">
        <v>41</v>
      </c>
      <c r="O163" s="77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8" t="s">
        <v>147</v>
      </c>
      <c r="AT163" s="188" t="s">
        <v>143</v>
      </c>
      <c r="AU163" s="188" t="s">
        <v>85</v>
      </c>
      <c r="AY163" s="19" t="s">
        <v>140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9" t="s">
        <v>83</v>
      </c>
      <c r="BK163" s="189">
        <f>ROUND(I163*H163,2)</f>
        <v>0</v>
      </c>
      <c r="BL163" s="19" t="s">
        <v>147</v>
      </c>
      <c r="BM163" s="188" t="s">
        <v>203</v>
      </c>
    </row>
    <row r="164" s="2" customFormat="1" ht="33" customHeight="1">
      <c r="A164" s="38"/>
      <c r="B164" s="176"/>
      <c r="C164" s="177" t="s">
        <v>8</v>
      </c>
      <c r="D164" s="177" t="s">
        <v>143</v>
      </c>
      <c r="E164" s="178" t="s">
        <v>204</v>
      </c>
      <c r="F164" s="179" t="s">
        <v>205</v>
      </c>
      <c r="G164" s="180" t="s">
        <v>186</v>
      </c>
      <c r="H164" s="181">
        <v>1.488</v>
      </c>
      <c r="I164" s="182"/>
      <c r="J164" s="183">
        <f>ROUND(I164*H164,2)</f>
        <v>0</v>
      </c>
      <c r="K164" s="179" t="s">
        <v>158</v>
      </c>
      <c r="L164" s="39"/>
      <c r="M164" s="184" t="s">
        <v>1</v>
      </c>
      <c r="N164" s="185" t="s">
        <v>41</v>
      </c>
      <c r="O164" s="77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8" t="s">
        <v>147</v>
      </c>
      <c r="AT164" s="188" t="s">
        <v>143</v>
      </c>
      <c r="AU164" s="188" t="s">
        <v>85</v>
      </c>
      <c r="AY164" s="19" t="s">
        <v>140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83</v>
      </c>
      <c r="BK164" s="189">
        <f>ROUND(I164*H164,2)</f>
        <v>0</v>
      </c>
      <c r="BL164" s="19" t="s">
        <v>147</v>
      </c>
      <c r="BM164" s="188" t="s">
        <v>206</v>
      </c>
    </row>
    <row r="165" s="12" customFormat="1" ht="22.8" customHeight="1">
      <c r="A165" s="12"/>
      <c r="B165" s="163"/>
      <c r="C165" s="12"/>
      <c r="D165" s="164" t="s">
        <v>75</v>
      </c>
      <c r="E165" s="174" t="s">
        <v>207</v>
      </c>
      <c r="F165" s="174" t="s">
        <v>208</v>
      </c>
      <c r="G165" s="12"/>
      <c r="H165" s="12"/>
      <c r="I165" s="166"/>
      <c r="J165" s="175">
        <f>BK165</f>
        <v>0</v>
      </c>
      <c r="K165" s="12"/>
      <c r="L165" s="163"/>
      <c r="M165" s="168"/>
      <c r="N165" s="169"/>
      <c r="O165" s="169"/>
      <c r="P165" s="170">
        <f>P166</f>
        <v>0</v>
      </c>
      <c r="Q165" s="169"/>
      <c r="R165" s="170">
        <f>R166</f>
        <v>0</v>
      </c>
      <c r="S165" s="169"/>
      <c r="T165" s="17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4" t="s">
        <v>83</v>
      </c>
      <c r="AT165" s="172" t="s">
        <v>75</v>
      </c>
      <c r="AU165" s="172" t="s">
        <v>83</v>
      </c>
      <c r="AY165" s="164" t="s">
        <v>140</v>
      </c>
      <c r="BK165" s="173">
        <f>BK166</f>
        <v>0</v>
      </c>
    </row>
    <row r="166" s="2" customFormat="1" ht="21.75" customHeight="1">
      <c r="A166" s="38"/>
      <c r="B166" s="176"/>
      <c r="C166" s="177" t="s">
        <v>209</v>
      </c>
      <c r="D166" s="177" t="s">
        <v>143</v>
      </c>
      <c r="E166" s="178" t="s">
        <v>210</v>
      </c>
      <c r="F166" s="179" t="s">
        <v>211</v>
      </c>
      <c r="G166" s="180" t="s">
        <v>186</v>
      </c>
      <c r="H166" s="181">
        <v>3.6040000000000001</v>
      </c>
      <c r="I166" s="182"/>
      <c r="J166" s="183">
        <f>ROUND(I166*H166,2)</f>
        <v>0</v>
      </c>
      <c r="K166" s="179" t="s">
        <v>158</v>
      </c>
      <c r="L166" s="39"/>
      <c r="M166" s="184" t="s">
        <v>1</v>
      </c>
      <c r="N166" s="185" t="s">
        <v>41</v>
      </c>
      <c r="O166" s="77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8" t="s">
        <v>147</v>
      </c>
      <c r="AT166" s="188" t="s">
        <v>143</v>
      </c>
      <c r="AU166" s="188" t="s">
        <v>85</v>
      </c>
      <c r="AY166" s="19" t="s">
        <v>140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9" t="s">
        <v>83</v>
      </c>
      <c r="BK166" s="189">
        <f>ROUND(I166*H166,2)</f>
        <v>0</v>
      </c>
      <c r="BL166" s="19" t="s">
        <v>147</v>
      </c>
      <c r="BM166" s="188" t="s">
        <v>212</v>
      </c>
    </row>
    <row r="167" s="12" customFormat="1" ht="25.92" customHeight="1">
      <c r="A167" s="12"/>
      <c r="B167" s="163"/>
      <c r="C167" s="12"/>
      <c r="D167" s="164" t="s">
        <v>75</v>
      </c>
      <c r="E167" s="165" t="s">
        <v>213</v>
      </c>
      <c r="F167" s="165" t="s">
        <v>214</v>
      </c>
      <c r="G167" s="12"/>
      <c r="H167" s="12"/>
      <c r="I167" s="166"/>
      <c r="J167" s="167">
        <f>BK167</f>
        <v>0</v>
      </c>
      <c r="K167" s="12"/>
      <c r="L167" s="163"/>
      <c r="M167" s="168"/>
      <c r="N167" s="169"/>
      <c r="O167" s="169"/>
      <c r="P167" s="170">
        <f>P168+P211+P243+P249+P252+P269</f>
        <v>0</v>
      </c>
      <c r="Q167" s="169"/>
      <c r="R167" s="170">
        <f>R168+R211+R243+R249+R252+R269</f>
        <v>27.9811634</v>
      </c>
      <c r="S167" s="169"/>
      <c r="T167" s="171">
        <f>T168+T211+T243+T249+T252+T269</f>
        <v>38.805815599999995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4" t="s">
        <v>85</v>
      </c>
      <c r="AT167" s="172" t="s">
        <v>75</v>
      </c>
      <c r="AU167" s="172" t="s">
        <v>76</v>
      </c>
      <c r="AY167" s="164" t="s">
        <v>140</v>
      </c>
      <c r="BK167" s="173">
        <f>BK168+BK211+BK243+BK249+BK252+BK269</f>
        <v>0</v>
      </c>
    </row>
    <row r="168" s="12" customFormat="1" ht="22.8" customHeight="1">
      <c r="A168" s="12"/>
      <c r="B168" s="163"/>
      <c r="C168" s="12"/>
      <c r="D168" s="164" t="s">
        <v>75</v>
      </c>
      <c r="E168" s="174" t="s">
        <v>215</v>
      </c>
      <c r="F168" s="174" t="s">
        <v>216</v>
      </c>
      <c r="G168" s="12"/>
      <c r="H168" s="12"/>
      <c r="I168" s="166"/>
      <c r="J168" s="175">
        <f>BK168</f>
        <v>0</v>
      </c>
      <c r="K168" s="12"/>
      <c r="L168" s="163"/>
      <c r="M168" s="168"/>
      <c r="N168" s="169"/>
      <c r="O168" s="169"/>
      <c r="P168" s="170">
        <f>SUM(P169:P210)</f>
        <v>0</v>
      </c>
      <c r="Q168" s="169"/>
      <c r="R168" s="170">
        <f>SUM(R169:R210)</f>
        <v>15.213208000000002</v>
      </c>
      <c r="S168" s="169"/>
      <c r="T168" s="171">
        <f>SUM(T169:T210)</f>
        <v>17.219399999999997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4" t="s">
        <v>85</v>
      </c>
      <c r="AT168" s="172" t="s">
        <v>75</v>
      </c>
      <c r="AU168" s="172" t="s">
        <v>83</v>
      </c>
      <c r="AY168" s="164" t="s">
        <v>140</v>
      </c>
      <c r="BK168" s="173">
        <f>SUM(BK169:BK210)</f>
        <v>0</v>
      </c>
    </row>
    <row r="169" s="2" customFormat="1" ht="24.15" customHeight="1">
      <c r="A169" s="38"/>
      <c r="B169" s="176"/>
      <c r="C169" s="177" t="s">
        <v>217</v>
      </c>
      <c r="D169" s="177" t="s">
        <v>143</v>
      </c>
      <c r="E169" s="178" t="s">
        <v>218</v>
      </c>
      <c r="F169" s="179" t="s">
        <v>219</v>
      </c>
      <c r="G169" s="180" t="s">
        <v>146</v>
      </c>
      <c r="H169" s="181">
        <v>638</v>
      </c>
      <c r="I169" s="182"/>
      <c r="J169" s="183">
        <f>ROUND(I169*H169,2)</f>
        <v>0</v>
      </c>
      <c r="K169" s="179" t="s">
        <v>1</v>
      </c>
      <c r="L169" s="39"/>
      <c r="M169" s="184" t="s">
        <v>1</v>
      </c>
      <c r="N169" s="185" t="s">
        <v>41</v>
      </c>
      <c r="O169" s="77"/>
      <c r="P169" s="186">
        <f>O169*H169</f>
        <v>0</v>
      </c>
      <c r="Q169" s="186">
        <v>0</v>
      </c>
      <c r="R169" s="186">
        <f>Q169*H169</f>
        <v>0</v>
      </c>
      <c r="S169" s="186">
        <v>0.00066</v>
      </c>
      <c r="T169" s="187">
        <f>S169*H169</f>
        <v>0.42108000000000001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8" t="s">
        <v>220</v>
      </c>
      <c r="AT169" s="188" t="s">
        <v>143</v>
      </c>
      <c r="AU169" s="188" t="s">
        <v>85</v>
      </c>
      <c r="AY169" s="19" t="s">
        <v>140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83</v>
      </c>
      <c r="BK169" s="189">
        <f>ROUND(I169*H169,2)</f>
        <v>0</v>
      </c>
      <c r="BL169" s="19" t="s">
        <v>220</v>
      </c>
      <c r="BM169" s="188" t="s">
        <v>221</v>
      </c>
    </row>
    <row r="170" s="13" customFormat="1">
      <c r="A170" s="13"/>
      <c r="B170" s="190"/>
      <c r="C170" s="13"/>
      <c r="D170" s="191" t="s">
        <v>149</v>
      </c>
      <c r="E170" s="192" t="s">
        <v>1</v>
      </c>
      <c r="F170" s="193" t="s">
        <v>93</v>
      </c>
      <c r="G170" s="13"/>
      <c r="H170" s="194">
        <v>638</v>
      </c>
      <c r="I170" s="195"/>
      <c r="J170" s="13"/>
      <c r="K170" s="13"/>
      <c r="L170" s="190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149</v>
      </c>
      <c r="AU170" s="192" t="s">
        <v>85</v>
      </c>
      <c r="AV170" s="13" t="s">
        <v>85</v>
      </c>
      <c r="AW170" s="13" t="s">
        <v>32</v>
      </c>
      <c r="AX170" s="13" t="s">
        <v>83</v>
      </c>
      <c r="AY170" s="192" t="s">
        <v>140</v>
      </c>
    </row>
    <row r="171" s="2" customFormat="1" ht="24.15" customHeight="1">
      <c r="A171" s="38"/>
      <c r="B171" s="176"/>
      <c r="C171" s="177" t="s">
        <v>222</v>
      </c>
      <c r="D171" s="177" t="s">
        <v>143</v>
      </c>
      <c r="E171" s="178" t="s">
        <v>223</v>
      </c>
      <c r="F171" s="179" t="s">
        <v>224</v>
      </c>
      <c r="G171" s="180" t="s">
        <v>146</v>
      </c>
      <c r="H171" s="181">
        <v>1527.1199999999999</v>
      </c>
      <c r="I171" s="182"/>
      <c r="J171" s="183">
        <f>ROUND(I171*H171,2)</f>
        <v>0</v>
      </c>
      <c r="K171" s="179" t="s">
        <v>158</v>
      </c>
      <c r="L171" s="39"/>
      <c r="M171" s="184" t="s">
        <v>1</v>
      </c>
      <c r="N171" s="185" t="s">
        <v>41</v>
      </c>
      <c r="O171" s="77"/>
      <c r="P171" s="186">
        <f>O171*H171</f>
        <v>0</v>
      </c>
      <c r="Q171" s="186">
        <v>0</v>
      </c>
      <c r="R171" s="186">
        <f>Q171*H171</f>
        <v>0</v>
      </c>
      <c r="S171" s="186">
        <v>0.010999999999999999</v>
      </c>
      <c r="T171" s="187">
        <f>S171*H171</f>
        <v>16.798319999999997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8" t="s">
        <v>220</v>
      </c>
      <c r="AT171" s="188" t="s">
        <v>143</v>
      </c>
      <c r="AU171" s="188" t="s">
        <v>85</v>
      </c>
      <c r="AY171" s="19" t="s">
        <v>140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9" t="s">
        <v>83</v>
      </c>
      <c r="BK171" s="189">
        <f>ROUND(I171*H171,2)</f>
        <v>0</v>
      </c>
      <c r="BL171" s="19" t="s">
        <v>220</v>
      </c>
      <c r="BM171" s="188" t="s">
        <v>225</v>
      </c>
    </row>
    <row r="172" s="13" customFormat="1">
      <c r="A172" s="13"/>
      <c r="B172" s="190"/>
      <c r="C172" s="13"/>
      <c r="D172" s="191" t="s">
        <v>149</v>
      </c>
      <c r="E172" s="192" t="s">
        <v>1</v>
      </c>
      <c r="F172" s="193" t="s">
        <v>226</v>
      </c>
      <c r="G172" s="13"/>
      <c r="H172" s="194">
        <v>1527.1199999999999</v>
      </c>
      <c r="I172" s="195"/>
      <c r="J172" s="13"/>
      <c r="K172" s="13"/>
      <c r="L172" s="190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149</v>
      </c>
      <c r="AU172" s="192" t="s">
        <v>85</v>
      </c>
      <c r="AV172" s="13" t="s">
        <v>85</v>
      </c>
      <c r="AW172" s="13" t="s">
        <v>32</v>
      </c>
      <c r="AX172" s="13" t="s">
        <v>83</v>
      </c>
      <c r="AY172" s="192" t="s">
        <v>140</v>
      </c>
    </row>
    <row r="173" s="2" customFormat="1" ht="24.15" customHeight="1">
      <c r="A173" s="38"/>
      <c r="B173" s="176"/>
      <c r="C173" s="177" t="s">
        <v>220</v>
      </c>
      <c r="D173" s="177" t="s">
        <v>143</v>
      </c>
      <c r="E173" s="178" t="s">
        <v>227</v>
      </c>
      <c r="F173" s="179" t="s">
        <v>228</v>
      </c>
      <c r="G173" s="180" t="s">
        <v>146</v>
      </c>
      <c r="H173" s="181">
        <v>763.55999999999995</v>
      </c>
      <c r="I173" s="182"/>
      <c r="J173" s="183">
        <f>ROUND(I173*H173,2)</f>
        <v>0</v>
      </c>
      <c r="K173" s="179" t="s">
        <v>158</v>
      </c>
      <c r="L173" s="39"/>
      <c r="M173" s="184" t="s">
        <v>1</v>
      </c>
      <c r="N173" s="185" t="s">
        <v>41</v>
      </c>
      <c r="O173" s="77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8" t="s">
        <v>220</v>
      </c>
      <c r="AT173" s="188" t="s">
        <v>143</v>
      </c>
      <c r="AU173" s="188" t="s">
        <v>85</v>
      </c>
      <c r="AY173" s="19" t="s">
        <v>140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9" t="s">
        <v>83</v>
      </c>
      <c r="BK173" s="189">
        <f>ROUND(I173*H173,2)</f>
        <v>0</v>
      </c>
      <c r="BL173" s="19" t="s">
        <v>220</v>
      </c>
      <c r="BM173" s="188" t="s">
        <v>229</v>
      </c>
    </row>
    <row r="174" s="13" customFormat="1">
      <c r="A174" s="13"/>
      <c r="B174" s="190"/>
      <c r="C174" s="13"/>
      <c r="D174" s="191" t="s">
        <v>149</v>
      </c>
      <c r="E174" s="192" t="s">
        <v>1</v>
      </c>
      <c r="F174" s="193" t="s">
        <v>230</v>
      </c>
      <c r="G174" s="13"/>
      <c r="H174" s="194">
        <v>763.55999999999995</v>
      </c>
      <c r="I174" s="195"/>
      <c r="J174" s="13"/>
      <c r="K174" s="13"/>
      <c r="L174" s="190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149</v>
      </c>
      <c r="AU174" s="192" t="s">
        <v>85</v>
      </c>
      <c r="AV174" s="13" t="s">
        <v>85</v>
      </c>
      <c r="AW174" s="13" t="s">
        <v>32</v>
      </c>
      <c r="AX174" s="13" t="s">
        <v>83</v>
      </c>
      <c r="AY174" s="192" t="s">
        <v>140</v>
      </c>
    </row>
    <row r="175" s="2" customFormat="1" ht="16.5" customHeight="1">
      <c r="A175" s="38"/>
      <c r="B175" s="176"/>
      <c r="C175" s="218" t="s">
        <v>231</v>
      </c>
      <c r="D175" s="218" t="s">
        <v>232</v>
      </c>
      <c r="E175" s="219" t="s">
        <v>233</v>
      </c>
      <c r="F175" s="220" t="s">
        <v>234</v>
      </c>
      <c r="G175" s="221" t="s">
        <v>186</v>
      </c>
      <c r="H175" s="222">
        <v>0.26700000000000002</v>
      </c>
      <c r="I175" s="223"/>
      <c r="J175" s="224">
        <f>ROUND(I175*H175,2)</f>
        <v>0</v>
      </c>
      <c r="K175" s="220" t="s">
        <v>158</v>
      </c>
      <c r="L175" s="225"/>
      <c r="M175" s="226" t="s">
        <v>1</v>
      </c>
      <c r="N175" s="227" t="s">
        <v>41</v>
      </c>
      <c r="O175" s="77"/>
      <c r="P175" s="186">
        <f>O175*H175</f>
        <v>0</v>
      </c>
      <c r="Q175" s="186">
        <v>1</v>
      </c>
      <c r="R175" s="186">
        <f>Q175*H175</f>
        <v>0.26700000000000002</v>
      </c>
      <c r="S175" s="186">
        <v>0</v>
      </c>
      <c r="T175" s="18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8" t="s">
        <v>235</v>
      </c>
      <c r="AT175" s="188" t="s">
        <v>232</v>
      </c>
      <c r="AU175" s="188" t="s">
        <v>85</v>
      </c>
      <c r="AY175" s="19" t="s">
        <v>140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19" t="s">
        <v>83</v>
      </c>
      <c r="BK175" s="189">
        <f>ROUND(I175*H175,2)</f>
        <v>0</v>
      </c>
      <c r="BL175" s="19" t="s">
        <v>220</v>
      </c>
      <c r="BM175" s="188" t="s">
        <v>236</v>
      </c>
    </row>
    <row r="176" s="13" customFormat="1">
      <c r="A176" s="13"/>
      <c r="B176" s="190"/>
      <c r="C176" s="13"/>
      <c r="D176" s="191" t="s">
        <v>149</v>
      </c>
      <c r="E176" s="192" t="s">
        <v>1</v>
      </c>
      <c r="F176" s="193" t="s">
        <v>237</v>
      </c>
      <c r="G176" s="13"/>
      <c r="H176" s="194">
        <v>0.26700000000000002</v>
      </c>
      <c r="I176" s="195"/>
      <c r="J176" s="13"/>
      <c r="K176" s="13"/>
      <c r="L176" s="190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149</v>
      </c>
      <c r="AU176" s="192" t="s">
        <v>85</v>
      </c>
      <c r="AV176" s="13" t="s">
        <v>85</v>
      </c>
      <c r="AW176" s="13" t="s">
        <v>32</v>
      </c>
      <c r="AX176" s="13" t="s">
        <v>83</v>
      </c>
      <c r="AY176" s="192" t="s">
        <v>140</v>
      </c>
    </row>
    <row r="177" s="2" customFormat="1" ht="37.8" customHeight="1">
      <c r="A177" s="38"/>
      <c r="B177" s="176"/>
      <c r="C177" s="177" t="s">
        <v>238</v>
      </c>
      <c r="D177" s="177" t="s">
        <v>143</v>
      </c>
      <c r="E177" s="178" t="s">
        <v>239</v>
      </c>
      <c r="F177" s="179" t="s">
        <v>240</v>
      </c>
      <c r="G177" s="180" t="s">
        <v>146</v>
      </c>
      <c r="H177" s="181">
        <v>763.55999999999995</v>
      </c>
      <c r="I177" s="182"/>
      <c r="J177" s="183">
        <f>ROUND(I177*H177,2)</f>
        <v>0</v>
      </c>
      <c r="K177" s="179" t="s">
        <v>158</v>
      </c>
      <c r="L177" s="39"/>
      <c r="M177" s="184" t="s">
        <v>1</v>
      </c>
      <c r="N177" s="185" t="s">
        <v>41</v>
      </c>
      <c r="O177" s="77"/>
      <c r="P177" s="186">
        <f>O177*H177</f>
        <v>0</v>
      </c>
      <c r="Q177" s="186">
        <v>0.00031</v>
      </c>
      <c r="R177" s="186">
        <f>Q177*H177</f>
        <v>0.23670359999999999</v>
      </c>
      <c r="S177" s="186">
        <v>0</v>
      </c>
      <c r="T177" s="18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8" t="s">
        <v>220</v>
      </c>
      <c r="AT177" s="188" t="s">
        <v>143</v>
      </c>
      <c r="AU177" s="188" t="s">
        <v>85</v>
      </c>
      <c r="AY177" s="19" t="s">
        <v>140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83</v>
      </c>
      <c r="BK177" s="189">
        <f>ROUND(I177*H177,2)</f>
        <v>0</v>
      </c>
      <c r="BL177" s="19" t="s">
        <v>220</v>
      </c>
      <c r="BM177" s="188" t="s">
        <v>241</v>
      </c>
    </row>
    <row r="178" s="13" customFormat="1">
      <c r="A178" s="13"/>
      <c r="B178" s="190"/>
      <c r="C178" s="13"/>
      <c r="D178" s="191" t="s">
        <v>149</v>
      </c>
      <c r="E178" s="192" t="s">
        <v>1</v>
      </c>
      <c r="F178" s="193" t="s">
        <v>230</v>
      </c>
      <c r="G178" s="13"/>
      <c r="H178" s="194">
        <v>763.55999999999995</v>
      </c>
      <c r="I178" s="195"/>
      <c r="J178" s="13"/>
      <c r="K178" s="13"/>
      <c r="L178" s="190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149</v>
      </c>
      <c r="AU178" s="192" t="s">
        <v>85</v>
      </c>
      <c r="AV178" s="13" t="s">
        <v>85</v>
      </c>
      <c r="AW178" s="13" t="s">
        <v>32</v>
      </c>
      <c r="AX178" s="13" t="s">
        <v>83</v>
      </c>
      <c r="AY178" s="192" t="s">
        <v>140</v>
      </c>
    </row>
    <row r="179" s="2" customFormat="1" ht="49.05" customHeight="1">
      <c r="A179" s="38"/>
      <c r="B179" s="176"/>
      <c r="C179" s="218" t="s">
        <v>242</v>
      </c>
      <c r="D179" s="218" t="s">
        <v>232</v>
      </c>
      <c r="E179" s="219" t="s">
        <v>243</v>
      </c>
      <c r="F179" s="220" t="s">
        <v>244</v>
      </c>
      <c r="G179" s="221" t="s">
        <v>146</v>
      </c>
      <c r="H179" s="222">
        <v>878.09400000000005</v>
      </c>
      <c r="I179" s="223"/>
      <c r="J179" s="224">
        <f>ROUND(I179*H179,2)</f>
        <v>0</v>
      </c>
      <c r="K179" s="220" t="s">
        <v>158</v>
      </c>
      <c r="L179" s="225"/>
      <c r="M179" s="226" t="s">
        <v>1</v>
      </c>
      <c r="N179" s="227" t="s">
        <v>41</v>
      </c>
      <c r="O179" s="77"/>
      <c r="P179" s="186">
        <f>O179*H179</f>
        <v>0</v>
      </c>
      <c r="Q179" s="186">
        <v>0.0054000000000000003</v>
      </c>
      <c r="R179" s="186">
        <f>Q179*H179</f>
        <v>4.7417076000000007</v>
      </c>
      <c r="S179" s="186">
        <v>0</v>
      </c>
      <c r="T179" s="18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8" t="s">
        <v>235</v>
      </c>
      <c r="AT179" s="188" t="s">
        <v>232</v>
      </c>
      <c r="AU179" s="188" t="s">
        <v>85</v>
      </c>
      <c r="AY179" s="19" t="s">
        <v>140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9" t="s">
        <v>83</v>
      </c>
      <c r="BK179" s="189">
        <f>ROUND(I179*H179,2)</f>
        <v>0</v>
      </c>
      <c r="BL179" s="19" t="s">
        <v>220</v>
      </c>
      <c r="BM179" s="188" t="s">
        <v>245</v>
      </c>
    </row>
    <row r="180" s="13" customFormat="1">
      <c r="A180" s="13"/>
      <c r="B180" s="190"/>
      <c r="C180" s="13"/>
      <c r="D180" s="191" t="s">
        <v>149</v>
      </c>
      <c r="E180" s="192" t="s">
        <v>1</v>
      </c>
      <c r="F180" s="193" t="s">
        <v>246</v>
      </c>
      <c r="G180" s="13"/>
      <c r="H180" s="194">
        <v>878.09400000000005</v>
      </c>
      <c r="I180" s="195"/>
      <c r="J180" s="13"/>
      <c r="K180" s="13"/>
      <c r="L180" s="190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149</v>
      </c>
      <c r="AU180" s="192" t="s">
        <v>85</v>
      </c>
      <c r="AV180" s="13" t="s">
        <v>85</v>
      </c>
      <c r="AW180" s="13" t="s">
        <v>32</v>
      </c>
      <c r="AX180" s="13" t="s">
        <v>83</v>
      </c>
      <c r="AY180" s="192" t="s">
        <v>140</v>
      </c>
    </row>
    <row r="181" s="2" customFormat="1" ht="24.15" customHeight="1">
      <c r="A181" s="38"/>
      <c r="B181" s="176"/>
      <c r="C181" s="177" t="s">
        <v>247</v>
      </c>
      <c r="D181" s="177" t="s">
        <v>143</v>
      </c>
      <c r="E181" s="178" t="s">
        <v>248</v>
      </c>
      <c r="F181" s="179" t="s">
        <v>249</v>
      </c>
      <c r="G181" s="180" t="s">
        <v>146</v>
      </c>
      <c r="H181" s="181">
        <v>763.55999999999995</v>
      </c>
      <c r="I181" s="182"/>
      <c r="J181" s="183">
        <f>ROUND(I181*H181,2)</f>
        <v>0</v>
      </c>
      <c r="K181" s="179" t="s">
        <v>158</v>
      </c>
      <c r="L181" s="39"/>
      <c r="M181" s="184" t="s">
        <v>1</v>
      </c>
      <c r="N181" s="185" t="s">
        <v>41</v>
      </c>
      <c r="O181" s="77"/>
      <c r="P181" s="186">
        <f>O181*H181</f>
        <v>0</v>
      </c>
      <c r="Q181" s="186">
        <v>0.00088000000000000003</v>
      </c>
      <c r="R181" s="186">
        <f>Q181*H181</f>
        <v>0.6719328</v>
      </c>
      <c r="S181" s="186">
        <v>0</v>
      </c>
      <c r="T181" s="18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8" t="s">
        <v>220</v>
      </c>
      <c r="AT181" s="188" t="s">
        <v>143</v>
      </c>
      <c r="AU181" s="188" t="s">
        <v>85</v>
      </c>
      <c r="AY181" s="19" t="s">
        <v>140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9" t="s">
        <v>83</v>
      </c>
      <c r="BK181" s="189">
        <f>ROUND(I181*H181,2)</f>
        <v>0</v>
      </c>
      <c r="BL181" s="19" t="s">
        <v>220</v>
      </c>
      <c r="BM181" s="188" t="s">
        <v>250</v>
      </c>
    </row>
    <row r="182" s="15" customFormat="1">
      <c r="A182" s="15"/>
      <c r="B182" s="211"/>
      <c r="C182" s="15"/>
      <c r="D182" s="191" t="s">
        <v>149</v>
      </c>
      <c r="E182" s="212" t="s">
        <v>1</v>
      </c>
      <c r="F182" s="213" t="s">
        <v>251</v>
      </c>
      <c r="G182" s="15"/>
      <c r="H182" s="212" t="s">
        <v>1</v>
      </c>
      <c r="I182" s="214"/>
      <c r="J182" s="15"/>
      <c r="K182" s="15"/>
      <c r="L182" s="211"/>
      <c r="M182" s="215"/>
      <c r="N182" s="216"/>
      <c r="O182" s="216"/>
      <c r="P182" s="216"/>
      <c r="Q182" s="216"/>
      <c r="R182" s="216"/>
      <c r="S182" s="216"/>
      <c r="T182" s="21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2" t="s">
        <v>149</v>
      </c>
      <c r="AU182" s="212" t="s">
        <v>85</v>
      </c>
      <c r="AV182" s="15" t="s">
        <v>83</v>
      </c>
      <c r="AW182" s="15" t="s">
        <v>32</v>
      </c>
      <c r="AX182" s="15" t="s">
        <v>76</v>
      </c>
      <c r="AY182" s="212" t="s">
        <v>140</v>
      </c>
    </row>
    <row r="183" s="13" customFormat="1">
      <c r="A183" s="13"/>
      <c r="B183" s="190"/>
      <c r="C183" s="13"/>
      <c r="D183" s="191" t="s">
        <v>149</v>
      </c>
      <c r="E183" s="192" t="s">
        <v>1</v>
      </c>
      <c r="F183" s="193" t="s">
        <v>252</v>
      </c>
      <c r="G183" s="13"/>
      <c r="H183" s="194">
        <v>638</v>
      </c>
      <c r="I183" s="195"/>
      <c r="J183" s="13"/>
      <c r="K183" s="13"/>
      <c r="L183" s="190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149</v>
      </c>
      <c r="AU183" s="192" t="s">
        <v>85</v>
      </c>
      <c r="AV183" s="13" t="s">
        <v>85</v>
      </c>
      <c r="AW183" s="13" t="s">
        <v>32</v>
      </c>
      <c r="AX183" s="13" t="s">
        <v>76</v>
      </c>
      <c r="AY183" s="192" t="s">
        <v>140</v>
      </c>
    </row>
    <row r="184" s="16" customFormat="1">
      <c r="A184" s="16"/>
      <c r="B184" s="228"/>
      <c r="C184" s="16"/>
      <c r="D184" s="191" t="s">
        <v>149</v>
      </c>
      <c r="E184" s="229" t="s">
        <v>93</v>
      </c>
      <c r="F184" s="230" t="s">
        <v>253</v>
      </c>
      <c r="G184" s="16"/>
      <c r="H184" s="231">
        <v>638</v>
      </c>
      <c r="I184" s="232"/>
      <c r="J184" s="16"/>
      <c r="K184" s="16"/>
      <c r="L184" s="228"/>
      <c r="M184" s="233"/>
      <c r="N184" s="234"/>
      <c r="O184" s="234"/>
      <c r="P184" s="234"/>
      <c r="Q184" s="234"/>
      <c r="R184" s="234"/>
      <c r="S184" s="234"/>
      <c r="T184" s="235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29" t="s">
        <v>149</v>
      </c>
      <c r="AU184" s="229" t="s">
        <v>85</v>
      </c>
      <c r="AV184" s="16" t="s">
        <v>162</v>
      </c>
      <c r="AW184" s="16" t="s">
        <v>32</v>
      </c>
      <c r="AX184" s="16" t="s">
        <v>76</v>
      </c>
      <c r="AY184" s="229" t="s">
        <v>140</v>
      </c>
    </row>
    <row r="185" s="15" customFormat="1">
      <c r="A185" s="15"/>
      <c r="B185" s="211"/>
      <c r="C185" s="15"/>
      <c r="D185" s="191" t="s">
        <v>149</v>
      </c>
      <c r="E185" s="212" t="s">
        <v>1</v>
      </c>
      <c r="F185" s="213" t="s">
        <v>254</v>
      </c>
      <c r="G185" s="15"/>
      <c r="H185" s="212" t="s">
        <v>1</v>
      </c>
      <c r="I185" s="214"/>
      <c r="J185" s="15"/>
      <c r="K185" s="15"/>
      <c r="L185" s="211"/>
      <c r="M185" s="215"/>
      <c r="N185" s="216"/>
      <c r="O185" s="216"/>
      <c r="P185" s="216"/>
      <c r="Q185" s="216"/>
      <c r="R185" s="216"/>
      <c r="S185" s="216"/>
      <c r="T185" s="21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12" t="s">
        <v>149</v>
      </c>
      <c r="AU185" s="212" t="s">
        <v>85</v>
      </c>
      <c r="AV185" s="15" t="s">
        <v>83</v>
      </c>
      <c r="AW185" s="15" t="s">
        <v>32</v>
      </c>
      <c r="AX185" s="15" t="s">
        <v>76</v>
      </c>
      <c r="AY185" s="212" t="s">
        <v>140</v>
      </c>
    </row>
    <row r="186" s="13" customFormat="1">
      <c r="A186" s="13"/>
      <c r="B186" s="190"/>
      <c r="C186" s="13"/>
      <c r="D186" s="191" t="s">
        <v>149</v>
      </c>
      <c r="E186" s="192" t="s">
        <v>1</v>
      </c>
      <c r="F186" s="193" t="s">
        <v>255</v>
      </c>
      <c r="G186" s="13"/>
      <c r="H186" s="194">
        <v>11</v>
      </c>
      <c r="I186" s="195"/>
      <c r="J186" s="13"/>
      <c r="K186" s="13"/>
      <c r="L186" s="190"/>
      <c r="M186" s="196"/>
      <c r="N186" s="197"/>
      <c r="O186" s="197"/>
      <c r="P186" s="197"/>
      <c r="Q186" s="197"/>
      <c r="R186" s="197"/>
      <c r="S186" s="197"/>
      <c r="T186" s="19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2" t="s">
        <v>149</v>
      </c>
      <c r="AU186" s="192" t="s">
        <v>85</v>
      </c>
      <c r="AV186" s="13" t="s">
        <v>85</v>
      </c>
      <c r="AW186" s="13" t="s">
        <v>32</v>
      </c>
      <c r="AX186" s="13" t="s">
        <v>76</v>
      </c>
      <c r="AY186" s="192" t="s">
        <v>140</v>
      </c>
    </row>
    <row r="187" s="15" customFormat="1">
      <c r="A187" s="15"/>
      <c r="B187" s="211"/>
      <c r="C187" s="15"/>
      <c r="D187" s="191" t="s">
        <v>149</v>
      </c>
      <c r="E187" s="212" t="s">
        <v>1</v>
      </c>
      <c r="F187" s="213" t="s">
        <v>256</v>
      </c>
      <c r="G187" s="15"/>
      <c r="H187" s="212" t="s">
        <v>1</v>
      </c>
      <c r="I187" s="214"/>
      <c r="J187" s="15"/>
      <c r="K187" s="15"/>
      <c r="L187" s="211"/>
      <c r="M187" s="215"/>
      <c r="N187" s="216"/>
      <c r="O187" s="216"/>
      <c r="P187" s="216"/>
      <c r="Q187" s="216"/>
      <c r="R187" s="216"/>
      <c r="S187" s="216"/>
      <c r="T187" s="21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12" t="s">
        <v>149</v>
      </c>
      <c r="AU187" s="212" t="s">
        <v>85</v>
      </c>
      <c r="AV187" s="15" t="s">
        <v>83</v>
      </c>
      <c r="AW187" s="15" t="s">
        <v>32</v>
      </c>
      <c r="AX187" s="15" t="s">
        <v>76</v>
      </c>
      <c r="AY187" s="212" t="s">
        <v>140</v>
      </c>
    </row>
    <row r="188" s="13" customFormat="1">
      <c r="A188" s="13"/>
      <c r="B188" s="190"/>
      <c r="C188" s="13"/>
      <c r="D188" s="191" t="s">
        <v>149</v>
      </c>
      <c r="E188" s="192" t="s">
        <v>1</v>
      </c>
      <c r="F188" s="193" t="s">
        <v>257</v>
      </c>
      <c r="G188" s="13"/>
      <c r="H188" s="194">
        <v>33.960000000000001</v>
      </c>
      <c r="I188" s="195"/>
      <c r="J188" s="13"/>
      <c r="K188" s="13"/>
      <c r="L188" s="190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149</v>
      </c>
      <c r="AU188" s="192" t="s">
        <v>85</v>
      </c>
      <c r="AV188" s="13" t="s">
        <v>85</v>
      </c>
      <c r="AW188" s="13" t="s">
        <v>32</v>
      </c>
      <c r="AX188" s="13" t="s">
        <v>76</v>
      </c>
      <c r="AY188" s="192" t="s">
        <v>140</v>
      </c>
    </row>
    <row r="189" s="13" customFormat="1">
      <c r="A189" s="13"/>
      <c r="B189" s="190"/>
      <c r="C189" s="13"/>
      <c r="D189" s="191" t="s">
        <v>149</v>
      </c>
      <c r="E189" s="192" t="s">
        <v>1</v>
      </c>
      <c r="F189" s="193" t="s">
        <v>258</v>
      </c>
      <c r="G189" s="13"/>
      <c r="H189" s="194">
        <v>80.599999999999994</v>
      </c>
      <c r="I189" s="195"/>
      <c r="J189" s="13"/>
      <c r="K189" s="13"/>
      <c r="L189" s="190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149</v>
      </c>
      <c r="AU189" s="192" t="s">
        <v>85</v>
      </c>
      <c r="AV189" s="13" t="s">
        <v>85</v>
      </c>
      <c r="AW189" s="13" t="s">
        <v>32</v>
      </c>
      <c r="AX189" s="13" t="s">
        <v>76</v>
      </c>
      <c r="AY189" s="192" t="s">
        <v>140</v>
      </c>
    </row>
    <row r="190" s="16" customFormat="1">
      <c r="A190" s="16"/>
      <c r="B190" s="228"/>
      <c r="C190" s="16"/>
      <c r="D190" s="191" t="s">
        <v>149</v>
      </c>
      <c r="E190" s="229" t="s">
        <v>96</v>
      </c>
      <c r="F190" s="230" t="s">
        <v>253</v>
      </c>
      <c r="G190" s="16"/>
      <c r="H190" s="231">
        <v>125.56</v>
      </c>
      <c r="I190" s="232"/>
      <c r="J190" s="16"/>
      <c r="K190" s="16"/>
      <c r="L190" s="228"/>
      <c r="M190" s="233"/>
      <c r="N190" s="234"/>
      <c r="O190" s="234"/>
      <c r="P190" s="234"/>
      <c r="Q190" s="234"/>
      <c r="R190" s="234"/>
      <c r="S190" s="234"/>
      <c r="T190" s="23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29" t="s">
        <v>149</v>
      </c>
      <c r="AU190" s="229" t="s">
        <v>85</v>
      </c>
      <c r="AV190" s="16" t="s">
        <v>162</v>
      </c>
      <c r="AW190" s="16" t="s">
        <v>32</v>
      </c>
      <c r="AX190" s="16" t="s">
        <v>76</v>
      </c>
      <c r="AY190" s="229" t="s">
        <v>140</v>
      </c>
    </row>
    <row r="191" s="14" customFormat="1">
      <c r="A191" s="14"/>
      <c r="B191" s="199"/>
      <c r="C191" s="14"/>
      <c r="D191" s="191" t="s">
        <v>149</v>
      </c>
      <c r="E191" s="200" t="s">
        <v>1</v>
      </c>
      <c r="F191" s="201" t="s">
        <v>152</v>
      </c>
      <c r="G191" s="14"/>
      <c r="H191" s="202">
        <v>763.55999999999995</v>
      </c>
      <c r="I191" s="203"/>
      <c r="J191" s="14"/>
      <c r="K191" s="14"/>
      <c r="L191" s="199"/>
      <c r="M191" s="204"/>
      <c r="N191" s="205"/>
      <c r="O191" s="205"/>
      <c r="P191" s="205"/>
      <c r="Q191" s="205"/>
      <c r="R191" s="205"/>
      <c r="S191" s="205"/>
      <c r="T191" s="20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0" t="s">
        <v>149</v>
      </c>
      <c r="AU191" s="200" t="s">
        <v>85</v>
      </c>
      <c r="AV191" s="14" t="s">
        <v>147</v>
      </c>
      <c r="AW191" s="14" t="s">
        <v>32</v>
      </c>
      <c r="AX191" s="14" t="s">
        <v>83</v>
      </c>
      <c r="AY191" s="200" t="s">
        <v>140</v>
      </c>
    </row>
    <row r="192" s="2" customFormat="1" ht="49.05" customHeight="1">
      <c r="A192" s="38"/>
      <c r="B192" s="176"/>
      <c r="C192" s="218" t="s">
        <v>7</v>
      </c>
      <c r="D192" s="218" t="s">
        <v>232</v>
      </c>
      <c r="E192" s="219" t="s">
        <v>259</v>
      </c>
      <c r="F192" s="220" t="s">
        <v>260</v>
      </c>
      <c r="G192" s="221" t="s">
        <v>146</v>
      </c>
      <c r="H192" s="222">
        <v>878.09400000000005</v>
      </c>
      <c r="I192" s="223"/>
      <c r="J192" s="224">
        <f>ROUND(I192*H192,2)</f>
        <v>0</v>
      </c>
      <c r="K192" s="220" t="s">
        <v>158</v>
      </c>
      <c r="L192" s="225"/>
      <c r="M192" s="226" t="s">
        <v>1</v>
      </c>
      <c r="N192" s="227" t="s">
        <v>41</v>
      </c>
      <c r="O192" s="77"/>
      <c r="P192" s="186">
        <f>O192*H192</f>
        <v>0</v>
      </c>
      <c r="Q192" s="186">
        <v>0.0055999999999999999</v>
      </c>
      <c r="R192" s="186">
        <f>Q192*H192</f>
        <v>4.9173264000000003</v>
      </c>
      <c r="S192" s="186">
        <v>0</v>
      </c>
      <c r="T192" s="18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8" t="s">
        <v>235</v>
      </c>
      <c r="AT192" s="188" t="s">
        <v>232</v>
      </c>
      <c r="AU192" s="188" t="s">
        <v>85</v>
      </c>
      <c r="AY192" s="19" t="s">
        <v>140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19" t="s">
        <v>83</v>
      </c>
      <c r="BK192" s="189">
        <f>ROUND(I192*H192,2)</f>
        <v>0</v>
      </c>
      <c r="BL192" s="19" t="s">
        <v>220</v>
      </c>
      <c r="BM192" s="188" t="s">
        <v>261</v>
      </c>
    </row>
    <row r="193" s="13" customFormat="1">
      <c r="A193" s="13"/>
      <c r="B193" s="190"/>
      <c r="C193" s="13"/>
      <c r="D193" s="191" t="s">
        <v>149</v>
      </c>
      <c r="E193" s="192" t="s">
        <v>1</v>
      </c>
      <c r="F193" s="193" t="s">
        <v>246</v>
      </c>
      <c r="G193" s="13"/>
      <c r="H193" s="194">
        <v>878.09400000000005</v>
      </c>
      <c r="I193" s="195"/>
      <c r="J193" s="13"/>
      <c r="K193" s="13"/>
      <c r="L193" s="190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149</v>
      </c>
      <c r="AU193" s="192" t="s">
        <v>85</v>
      </c>
      <c r="AV193" s="13" t="s">
        <v>85</v>
      </c>
      <c r="AW193" s="13" t="s">
        <v>32</v>
      </c>
      <c r="AX193" s="13" t="s">
        <v>83</v>
      </c>
      <c r="AY193" s="192" t="s">
        <v>140</v>
      </c>
    </row>
    <row r="194" s="2" customFormat="1" ht="24.15" customHeight="1">
      <c r="A194" s="38"/>
      <c r="B194" s="176"/>
      <c r="C194" s="177" t="s">
        <v>262</v>
      </c>
      <c r="D194" s="177" t="s">
        <v>143</v>
      </c>
      <c r="E194" s="178" t="s">
        <v>248</v>
      </c>
      <c r="F194" s="179" t="s">
        <v>249</v>
      </c>
      <c r="G194" s="180" t="s">
        <v>146</v>
      </c>
      <c r="H194" s="181">
        <v>763.55999999999995</v>
      </c>
      <c r="I194" s="182"/>
      <c r="J194" s="183">
        <f>ROUND(I194*H194,2)</f>
        <v>0</v>
      </c>
      <c r="K194" s="179" t="s">
        <v>158</v>
      </c>
      <c r="L194" s="39"/>
      <c r="M194" s="184" t="s">
        <v>1</v>
      </c>
      <c r="N194" s="185" t="s">
        <v>41</v>
      </c>
      <c r="O194" s="77"/>
      <c r="P194" s="186">
        <f>O194*H194</f>
        <v>0</v>
      </c>
      <c r="Q194" s="186">
        <v>0.00088000000000000003</v>
      </c>
      <c r="R194" s="186">
        <f>Q194*H194</f>
        <v>0.6719328</v>
      </c>
      <c r="S194" s="186">
        <v>0</v>
      </c>
      <c r="T194" s="18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8" t="s">
        <v>220</v>
      </c>
      <c r="AT194" s="188" t="s">
        <v>143</v>
      </c>
      <c r="AU194" s="188" t="s">
        <v>85</v>
      </c>
      <c r="AY194" s="19" t="s">
        <v>140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19" t="s">
        <v>83</v>
      </c>
      <c r="BK194" s="189">
        <f>ROUND(I194*H194,2)</f>
        <v>0</v>
      </c>
      <c r="BL194" s="19" t="s">
        <v>220</v>
      </c>
      <c r="BM194" s="188" t="s">
        <v>263</v>
      </c>
    </row>
    <row r="195" s="15" customFormat="1">
      <c r="A195" s="15"/>
      <c r="B195" s="211"/>
      <c r="C195" s="15"/>
      <c r="D195" s="191" t="s">
        <v>149</v>
      </c>
      <c r="E195" s="212" t="s">
        <v>1</v>
      </c>
      <c r="F195" s="213" t="s">
        <v>264</v>
      </c>
      <c r="G195" s="15"/>
      <c r="H195" s="212" t="s">
        <v>1</v>
      </c>
      <c r="I195" s="214"/>
      <c r="J195" s="15"/>
      <c r="K195" s="15"/>
      <c r="L195" s="211"/>
      <c r="M195" s="215"/>
      <c r="N195" s="216"/>
      <c r="O195" s="216"/>
      <c r="P195" s="216"/>
      <c r="Q195" s="216"/>
      <c r="R195" s="216"/>
      <c r="S195" s="216"/>
      <c r="T195" s="21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12" t="s">
        <v>149</v>
      </c>
      <c r="AU195" s="212" t="s">
        <v>85</v>
      </c>
      <c r="AV195" s="15" t="s">
        <v>83</v>
      </c>
      <c r="AW195" s="15" t="s">
        <v>32</v>
      </c>
      <c r="AX195" s="15" t="s">
        <v>76</v>
      </c>
      <c r="AY195" s="212" t="s">
        <v>140</v>
      </c>
    </row>
    <row r="196" s="13" customFormat="1">
      <c r="A196" s="13"/>
      <c r="B196" s="190"/>
      <c r="C196" s="13"/>
      <c r="D196" s="191" t="s">
        <v>149</v>
      </c>
      <c r="E196" s="192" t="s">
        <v>1</v>
      </c>
      <c r="F196" s="193" t="s">
        <v>230</v>
      </c>
      <c r="G196" s="13"/>
      <c r="H196" s="194">
        <v>763.55999999999995</v>
      </c>
      <c r="I196" s="195"/>
      <c r="J196" s="13"/>
      <c r="K196" s="13"/>
      <c r="L196" s="190"/>
      <c r="M196" s="196"/>
      <c r="N196" s="197"/>
      <c r="O196" s="197"/>
      <c r="P196" s="197"/>
      <c r="Q196" s="197"/>
      <c r="R196" s="197"/>
      <c r="S196" s="197"/>
      <c r="T196" s="19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2" t="s">
        <v>149</v>
      </c>
      <c r="AU196" s="192" t="s">
        <v>85</v>
      </c>
      <c r="AV196" s="13" t="s">
        <v>85</v>
      </c>
      <c r="AW196" s="13" t="s">
        <v>32</v>
      </c>
      <c r="AX196" s="13" t="s">
        <v>83</v>
      </c>
      <c r="AY196" s="192" t="s">
        <v>140</v>
      </c>
    </row>
    <row r="197" s="2" customFormat="1" ht="24.15" customHeight="1">
      <c r="A197" s="38"/>
      <c r="B197" s="176"/>
      <c r="C197" s="218" t="s">
        <v>265</v>
      </c>
      <c r="D197" s="218" t="s">
        <v>232</v>
      </c>
      <c r="E197" s="219" t="s">
        <v>266</v>
      </c>
      <c r="F197" s="220" t="s">
        <v>267</v>
      </c>
      <c r="G197" s="221" t="s">
        <v>146</v>
      </c>
      <c r="H197" s="222">
        <v>878.09400000000005</v>
      </c>
      <c r="I197" s="223"/>
      <c r="J197" s="224">
        <f>ROUND(I197*H197,2)</f>
        <v>0</v>
      </c>
      <c r="K197" s="220" t="s">
        <v>1</v>
      </c>
      <c r="L197" s="225"/>
      <c r="M197" s="226" t="s">
        <v>1</v>
      </c>
      <c r="N197" s="227" t="s">
        <v>41</v>
      </c>
      <c r="O197" s="77"/>
      <c r="P197" s="186">
        <f>O197*H197</f>
        <v>0</v>
      </c>
      <c r="Q197" s="186">
        <v>0.0041999999999999997</v>
      </c>
      <c r="R197" s="186">
        <f>Q197*H197</f>
        <v>3.6879947999999998</v>
      </c>
      <c r="S197" s="186">
        <v>0</v>
      </c>
      <c r="T197" s="18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8" t="s">
        <v>235</v>
      </c>
      <c r="AT197" s="188" t="s">
        <v>232</v>
      </c>
      <c r="AU197" s="188" t="s">
        <v>85</v>
      </c>
      <c r="AY197" s="19" t="s">
        <v>140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83</v>
      </c>
      <c r="BK197" s="189">
        <f>ROUND(I197*H197,2)</f>
        <v>0</v>
      </c>
      <c r="BL197" s="19" t="s">
        <v>220</v>
      </c>
      <c r="BM197" s="188" t="s">
        <v>268</v>
      </c>
    </row>
    <row r="198" s="13" customFormat="1">
      <c r="A198" s="13"/>
      <c r="B198" s="190"/>
      <c r="C198" s="13"/>
      <c r="D198" s="191" t="s">
        <v>149</v>
      </c>
      <c r="E198" s="192" t="s">
        <v>1</v>
      </c>
      <c r="F198" s="193" t="s">
        <v>246</v>
      </c>
      <c r="G198" s="13"/>
      <c r="H198" s="194">
        <v>878.09400000000005</v>
      </c>
      <c r="I198" s="195"/>
      <c r="J198" s="13"/>
      <c r="K198" s="13"/>
      <c r="L198" s="190"/>
      <c r="M198" s="196"/>
      <c r="N198" s="197"/>
      <c r="O198" s="197"/>
      <c r="P198" s="197"/>
      <c r="Q198" s="197"/>
      <c r="R198" s="197"/>
      <c r="S198" s="197"/>
      <c r="T198" s="19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2" t="s">
        <v>149</v>
      </c>
      <c r="AU198" s="192" t="s">
        <v>85</v>
      </c>
      <c r="AV198" s="13" t="s">
        <v>85</v>
      </c>
      <c r="AW198" s="13" t="s">
        <v>32</v>
      </c>
      <c r="AX198" s="13" t="s">
        <v>83</v>
      </c>
      <c r="AY198" s="192" t="s">
        <v>140</v>
      </c>
    </row>
    <row r="199" s="2" customFormat="1" ht="37.8" customHeight="1">
      <c r="A199" s="38"/>
      <c r="B199" s="176"/>
      <c r="C199" s="177" t="s">
        <v>269</v>
      </c>
      <c r="D199" s="177" t="s">
        <v>143</v>
      </c>
      <c r="E199" s="178" t="s">
        <v>270</v>
      </c>
      <c r="F199" s="179" t="s">
        <v>271</v>
      </c>
      <c r="G199" s="180" t="s">
        <v>272</v>
      </c>
      <c r="H199" s="181">
        <v>3</v>
      </c>
      <c r="I199" s="182"/>
      <c r="J199" s="183">
        <f>ROUND(I199*H199,2)</f>
        <v>0</v>
      </c>
      <c r="K199" s="179" t="s">
        <v>158</v>
      </c>
      <c r="L199" s="39"/>
      <c r="M199" s="184" t="s">
        <v>1</v>
      </c>
      <c r="N199" s="185" t="s">
        <v>41</v>
      </c>
      <c r="O199" s="77"/>
      <c r="P199" s="186">
        <f>O199*H199</f>
        <v>0</v>
      </c>
      <c r="Q199" s="186">
        <v>0.00108</v>
      </c>
      <c r="R199" s="186">
        <f>Q199*H199</f>
        <v>0.0032399999999999998</v>
      </c>
      <c r="S199" s="186">
        <v>0</v>
      </c>
      <c r="T199" s="18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8" t="s">
        <v>220</v>
      </c>
      <c r="AT199" s="188" t="s">
        <v>143</v>
      </c>
      <c r="AU199" s="188" t="s">
        <v>85</v>
      </c>
      <c r="AY199" s="19" t="s">
        <v>140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19" t="s">
        <v>83</v>
      </c>
      <c r="BK199" s="189">
        <f>ROUND(I199*H199,2)</f>
        <v>0</v>
      </c>
      <c r="BL199" s="19" t="s">
        <v>220</v>
      </c>
      <c r="BM199" s="188" t="s">
        <v>273</v>
      </c>
    </row>
    <row r="200" s="15" customFormat="1">
      <c r="A200" s="15"/>
      <c r="B200" s="211"/>
      <c r="C200" s="15"/>
      <c r="D200" s="191" t="s">
        <v>149</v>
      </c>
      <c r="E200" s="212" t="s">
        <v>1</v>
      </c>
      <c r="F200" s="213" t="s">
        <v>274</v>
      </c>
      <c r="G200" s="15"/>
      <c r="H200" s="212" t="s">
        <v>1</v>
      </c>
      <c r="I200" s="214"/>
      <c r="J200" s="15"/>
      <c r="K200" s="15"/>
      <c r="L200" s="211"/>
      <c r="M200" s="215"/>
      <c r="N200" s="216"/>
      <c r="O200" s="216"/>
      <c r="P200" s="216"/>
      <c r="Q200" s="216"/>
      <c r="R200" s="216"/>
      <c r="S200" s="216"/>
      <c r="T200" s="21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12" t="s">
        <v>149</v>
      </c>
      <c r="AU200" s="212" t="s">
        <v>85</v>
      </c>
      <c r="AV200" s="15" t="s">
        <v>83</v>
      </c>
      <c r="AW200" s="15" t="s">
        <v>32</v>
      </c>
      <c r="AX200" s="15" t="s">
        <v>76</v>
      </c>
      <c r="AY200" s="212" t="s">
        <v>140</v>
      </c>
    </row>
    <row r="201" s="13" customFormat="1">
      <c r="A201" s="13"/>
      <c r="B201" s="190"/>
      <c r="C201" s="13"/>
      <c r="D201" s="191" t="s">
        <v>149</v>
      </c>
      <c r="E201" s="192" t="s">
        <v>1</v>
      </c>
      <c r="F201" s="193" t="s">
        <v>85</v>
      </c>
      <c r="G201" s="13"/>
      <c r="H201" s="194">
        <v>2</v>
      </c>
      <c r="I201" s="195"/>
      <c r="J201" s="13"/>
      <c r="K201" s="13"/>
      <c r="L201" s="190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149</v>
      </c>
      <c r="AU201" s="192" t="s">
        <v>85</v>
      </c>
      <c r="AV201" s="13" t="s">
        <v>85</v>
      </c>
      <c r="AW201" s="13" t="s">
        <v>32</v>
      </c>
      <c r="AX201" s="13" t="s">
        <v>76</v>
      </c>
      <c r="AY201" s="192" t="s">
        <v>140</v>
      </c>
    </row>
    <row r="202" s="15" customFormat="1">
      <c r="A202" s="15"/>
      <c r="B202" s="211"/>
      <c r="C202" s="15"/>
      <c r="D202" s="191" t="s">
        <v>149</v>
      </c>
      <c r="E202" s="212" t="s">
        <v>1</v>
      </c>
      <c r="F202" s="213" t="s">
        <v>275</v>
      </c>
      <c r="G202" s="15"/>
      <c r="H202" s="212" t="s">
        <v>1</v>
      </c>
      <c r="I202" s="214"/>
      <c r="J202" s="15"/>
      <c r="K202" s="15"/>
      <c r="L202" s="211"/>
      <c r="M202" s="215"/>
      <c r="N202" s="216"/>
      <c r="O202" s="216"/>
      <c r="P202" s="216"/>
      <c r="Q202" s="216"/>
      <c r="R202" s="216"/>
      <c r="S202" s="216"/>
      <c r="T202" s="21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2" t="s">
        <v>149</v>
      </c>
      <c r="AU202" s="212" t="s">
        <v>85</v>
      </c>
      <c r="AV202" s="15" t="s">
        <v>83</v>
      </c>
      <c r="AW202" s="15" t="s">
        <v>32</v>
      </c>
      <c r="AX202" s="15" t="s">
        <v>76</v>
      </c>
      <c r="AY202" s="212" t="s">
        <v>140</v>
      </c>
    </row>
    <row r="203" s="13" customFormat="1">
      <c r="A203" s="13"/>
      <c r="B203" s="190"/>
      <c r="C203" s="13"/>
      <c r="D203" s="191" t="s">
        <v>149</v>
      </c>
      <c r="E203" s="192" t="s">
        <v>1</v>
      </c>
      <c r="F203" s="193" t="s">
        <v>83</v>
      </c>
      <c r="G203" s="13"/>
      <c r="H203" s="194">
        <v>1</v>
      </c>
      <c r="I203" s="195"/>
      <c r="J203" s="13"/>
      <c r="K203" s="13"/>
      <c r="L203" s="190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149</v>
      </c>
      <c r="AU203" s="192" t="s">
        <v>85</v>
      </c>
      <c r="AV203" s="13" t="s">
        <v>85</v>
      </c>
      <c r="AW203" s="13" t="s">
        <v>32</v>
      </c>
      <c r="AX203" s="13" t="s">
        <v>76</v>
      </c>
      <c r="AY203" s="192" t="s">
        <v>140</v>
      </c>
    </row>
    <row r="204" s="14" customFormat="1">
      <c r="A204" s="14"/>
      <c r="B204" s="199"/>
      <c r="C204" s="14"/>
      <c r="D204" s="191" t="s">
        <v>149</v>
      </c>
      <c r="E204" s="200" t="s">
        <v>1</v>
      </c>
      <c r="F204" s="201" t="s">
        <v>152</v>
      </c>
      <c r="G204" s="14"/>
      <c r="H204" s="202">
        <v>3</v>
      </c>
      <c r="I204" s="203"/>
      <c r="J204" s="14"/>
      <c r="K204" s="14"/>
      <c r="L204" s="199"/>
      <c r="M204" s="204"/>
      <c r="N204" s="205"/>
      <c r="O204" s="205"/>
      <c r="P204" s="205"/>
      <c r="Q204" s="205"/>
      <c r="R204" s="205"/>
      <c r="S204" s="205"/>
      <c r="T204" s="20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0" t="s">
        <v>149</v>
      </c>
      <c r="AU204" s="200" t="s">
        <v>85</v>
      </c>
      <c r="AV204" s="14" t="s">
        <v>147</v>
      </c>
      <c r="AW204" s="14" t="s">
        <v>32</v>
      </c>
      <c r="AX204" s="14" t="s">
        <v>83</v>
      </c>
      <c r="AY204" s="200" t="s">
        <v>140</v>
      </c>
    </row>
    <row r="205" s="2" customFormat="1" ht="24.15" customHeight="1">
      <c r="A205" s="38"/>
      <c r="B205" s="176"/>
      <c r="C205" s="218" t="s">
        <v>276</v>
      </c>
      <c r="D205" s="218" t="s">
        <v>232</v>
      </c>
      <c r="E205" s="219" t="s">
        <v>277</v>
      </c>
      <c r="F205" s="220" t="s">
        <v>278</v>
      </c>
      <c r="G205" s="221" t="s">
        <v>272</v>
      </c>
      <c r="H205" s="222">
        <v>2</v>
      </c>
      <c r="I205" s="223"/>
      <c r="J205" s="224">
        <f>ROUND(I205*H205,2)</f>
        <v>0</v>
      </c>
      <c r="K205" s="220" t="s">
        <v>158</v>
      </c>
      <c r="L205" s="225"/>
      <c r="M205" s="226" t="s">
        <v>1</v>
      </c>
      <c r="N205" s="227" t="s">
        <v>41</v>
      </c>
      <c r="O205" s="77"/>
      <c r="P205" s="186">
        <f>O205*H205</f>
        <v>0</v>
      </c>
      <c r="Q205" s="186">
        <v>0.00166</v>
      </c>
      <c r="R205" s="186">
        <f>Q205*H205</f>
        <v>0.00332</v>
      </c>
      <c r="S205" s="186">
        <v>0</v>
      </c>
      <c r="T205" s="18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8" t="s">
        <v>235</v>
      </c>
      <c r="AT205" s="188" t="s">
        <v>232</v>
      </c>
      <c r="AU205" s="188" t="s">
        <v>85</v>
      </c>
      <c r="AY205" s="19" t="s">
        <v>140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9" t="s">
        <v>83</v>
      </c>
      <c r="BK205" s="189">
        <f>ROUND(I205*H205,2)</f>
        <v>0</v>
      </c>
      <c r="BL205" s="19" t="s">
        <v>220</v>
      </c>
      <c r="BM205" s="188" t="s">
        <v>279</v>
      </c>
    </row>
    <row r="206" s="2" customFormat="1" ht="24.15" customHeight="1">
      <c r="A206" s="38"/>
      <c r="B206" s="176"/>
      <c r="C206" s="218" t="s">
        <v>280</v>
      </c>
      <c r="D206" s="218" t="s">
        <v>232</v>
      </c>
      <c r="E206" s="219" t="s">
        <v>281</v>
      </c>
      <c r="F206" s="220" t="s">
        <v>282</v>
      </c>
      <c r="G206" s="221" t="s">
        <v>272</v>
      </c>
      <c r="H206" s="222">
        <v>1</v>
      </c>
      <c r="I206" s="223"/>
      <c r="J206" s="224">
        <f>ROUND(I206*H206,2)</f>
        <v>0</v>
      </c>
      <c r="K206" s="220" t="s">
        <v>158</v>
      </c>
      <c r="L206" s="225"/>
      <c r="M206" s="226" t="s">
        <v>1</v>
      </c>
      <c r="N206" s="227" t="s">
        <v>41</v>
      </c>
      <c r="O206" s="77"/>
      <c r="P206" s="186">
        <f>O206*H206</f>
        <v>0</v>
      </c>
      <c r="Q206" s="186">
        <v>0.0016900000000000001</v>
      </c>
      <c r="R206" s="186">
        <f>Q206*H206</f>
        <v>0.0016900000000000001</v>
      </c>
      <c r="S206" s="186">
        <v>0</v>
      </c>
      <c r="T206" s="18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8" t="s">
        <v>235</v>
      </c>
      <c r="AT206" s="188" t="s">
        <v>232</v>
      </c>
      <c r="AU206" s="188" t="s">
        <v>85</v>
      </c>
      <c r="AY206" s="19" t="s">
        <v>140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9" t="s">
        <v>83</v>
      </c>
      <c r="BK206" s="189">
        <f>ROUND(I206*H206,2)</f>
        <v>0</v>
      </c>
      <c r="BL206" s="19" t="s">
        <v>220</v>
      </c>
      <c r="BM206" s="188" t="s">
        <v>283</v>
      </c>
    </row>
    <row r="207" s="2" customFormat="1" ht="37.8" customHeight="1">
      <c r="A207" s="38"/>
      <c r="B207" s="176"/>
      <c r="C207" s="177" t="s">
        <v>284</v>
      </c>
      <c r="D207" s="177" t="s">
        <v>143</v>
      </c>
      <c r="E207" s="178" t="s">
        <v>285</v>
      </c>
      <c r="F207" s="179" t="s">
        <v>286</v>
      </c>
      <c r="G207" s="180" t="s">
        <v>272</v>
      </c>
      <c r="H207" s="181">
        <v>4</v>
      </c>
      <c r="I207" s="182"/>
      <c r="J207" s="183">
        <f>ROUND(I207*H207,2)</f>
        <v>0</v>
      </c>
      <c r="K207" s="179" t="s">
        <v>158</v>
      </c>
      <c r="L207" s="39"/>
      <c r="M207" s="184" t="s">
        <v>1</v>
      </c>
      <c r="N207" s="185" t="s">
        <v>41</v>
      </c>
      <c r="O207" s="77"/>
      <c r="P207" s="186">
        <f>O207*H207</f>
        <v>0</v>
      </c>
      <c r="Q207" s="186">
        <v>0.0025899999999999999</v>
      </c>
      <c r="R207" s="186">
        <f>Q207*H207</f>
        <v>0.010359999999999999</v>
      </c>
      <c r="S207" s="186">
        <v>0</v>
      </c>
      <c r="T207" s="18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8" t="s">
        <v>220</v>
      </c>
      <c r="AT207" s="188" t="s">
        <v>143</v>
      </c>
      <c r="AU207" s="188" t="s">
        <v>85</v>
      </c>
      <c r="AY207" s="19" t="s">
        <v>140</v>
      </c>
      <c r="BE207" s="189">
        <f>IF(N207="základní",J207,0)</f>
        <v>0</v>
      </c>
      <c r="BF207" s="189">
        <f>IF(N207="snížená",J207,0)</f>
        <v>0</v>
      </c>
      <c r="BG207" s="189">
        <f>IF(N207="zákl. přenesená",J207,0)</f>
        <v>0</v>
      </c>
      <c r="BH207" s="189">
        <f>IF(N207="sníž. přenesená",J207,0)</f>
        <v>0</v>
      </c>
      <c r="BI207" s="189">
        <f>IF(N207="nulová",J207,0)</f>
        <v>0</v>
      </c>
      <c r="BJ207" s="19" t="s">
        <v>83</v>
      </c>
      <c r="BK207" s="189">
        <f>ROUND(I207*H207,2)</f>
        <v>0</v>
      </c>
      <c r="BL207" s="19" t="s">
        <v>220</v>
      </c>
      <c r="BM207" s="188" t="s">
        <v>287</v>
      </c>
    </row>
    <row r="208" s="15" customFormat="1">
      <c r="A208" s="15"/>
      <c r="B208" s="211"/>
      <c r="C208" s="15"/>
      <c r="D208" s="191" t="s">
        <v>149</v>
      </c>
      <c r="E208" s="212" t="s">
        <v>1</v>
      </c>
      <c r="F208" s="213" t="s">
        <v>288</v>
      </c>
      <c r="G208" s="15"/>
      <c r="H208" s="212" t="s">
        <v>1</v>
      </c>
      <c r="I208" s="214"/>
      <c r="J208" s="15"/>
      <c r="K208" s="15"/>
      <c r="L208" s="211"/>
      <c r="M208" s="215"/>
      <c r="N208" s="216"/>
      <c r="O208" s="216"/>
      <c r="P208" s="216"/>
      <c r="Q208" s="216"/>
      <c r="R208" s="216"/>
      <c r="S208" s="216"/>
      <c r="T208" s="21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2" t="s">
        <v>149</v>
      </c>
      <c r="AU208" s="212" t="s">
        <v>85</v>
      </c>
      <c r="AV208" s="15" t="s">
        <v>83</v>
      </c>
      <c r="AW208" s="15" t="s">
        <v>32</v>
      </c>
      <c r="AX208" s="15" t="s">
        <v>76</v>
      </c>
      <c r="AY208" s="212" t="s">
        <v>140</v>
      </c>
    </row>
    <row r="209" s="13" customFormat="1">
      <c r="A209" s="13"/>
      <c r="B209" s="190"/>
      <c r="C209" s="13"/>
      <c r="D209" s="191" t="s">
        <v>149</v>
      </c>
      <c r="E209" s="192" t="s">
        <v>1</v>
      </c>
      <c r="F209" s="193" t="s">
        <v>147</v>
      </c>
      <c r="G209" s="13"/>
      <c r="H209" s="194">
        <v>4</v>
      </c>
      <c r="I209" s="195"/>
      <c r="J209" s="13"/>
      <c r="K209" s="13"/>
      <c r="L209" s="190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149</v>
      </c>
      <c r="AU209" s="192" t="s">
        <v>85</v>
      </c>
      <c r="AV209" s="13" t="s">
        <v>85</v>
      </c>
      <c r="AW209" s="13" t="s">
        <v>32</v>
      </c>
      <c r="AX209" s="13" t="s">
        <v>83</v>
      </c>
      <c r="AY209" s="192" t="s">
        <v>140</v>
      </c>
    </row>
    <row r="210" s="2" customFormat="1" ht="24.15" customHeight="1">
      <c r="A210" s="38"/>
      <c r="B210" s="176"/>
      <c r="C210" s="177" t="s">
        <v>289</v>
      </c>
      <c r="D210" s="177" t="s">
        <v>143</v>
      </c>
      <c r="E210" s="178" t="s">
        <v>290</v>
      </c>
      <c r="F210" s="179" t="s">
        <v>291</v>
      </c>
      <c r="G210" s="180" t="s">
        <v>292</v>
      </c>
      <c r="H210" s="236"/>
      <c r="I210" s="182"/>
      <c r="J210" s="183">
        <f>ROUND(I210*H210,2)</f>
        <v>0</v>
      </c>
      <c r="K210" s="179" t="s">
        <v>158</v>
      </c>
      <c r="L210" s="39"/>
      <c r="M210" s="184" t="s">
        <v>1</v>
      </c>
      <c r="N210" s="185" t="s">
        <v>41</v>
      </c>
      <c r="O210" s="77"/>
      <c r="P210" s="186">
        <f>O210*H210</f>
        <v>0</v>
      </c>
      <c r="Q210" s="186">
        <v>0</v>
      </c>
      <c r="R210" s="186">
        <f>Q210*H210</f>
        <v>0</v>
      </c>
      <c r="S210" s="186">
        <v>0</v>
      </c>
      <c r="T210" s="18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8" t="s">
        <v>220</v>
      </c>
      <c r="AT210" s="188" t="s">
        <v>143</v>
      </c>
      <c r="AU210" s="188" t="s">
        <v>85</v>
      </c>
      <c r="AY210" s="19" t="s">
        <v>140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19" t="s">
        <v>83</v>
      </c>
      <c r="BK210" s="189">
        <f>ROUND(I210*H210,2)</f>
        <v>0</v>
      </c>
      <c r="BL210" s="19" t="s">
        <v>220</v>
      </c>
      <c r="BM210" s="188" t="s">
        <v>293</v>
      </c>
    </row>
    <row r="211" s="12" customFormat="1" ht="22.8" customHeight="1">
      <c r="A211" s="12"/>
      <c r="B211" s="163"/>
      <c r="C211" s="12"/>
      <c r="D211" s="164" t="s">
        <v>75</v>
      </c>
      <c r="E211" s="174" t="s">
        <v>294</v>
      </c>
      <c r="F211" s="174" t="s">
        <v>295</v>
      </c>
      <c r="G211" s="12"/>
      <c r="H211" s="12"/>
      <c r="I211" s="166"/>
      <c r="J211" s="175">
        <f>BK211</f>
        <v>0</v>
      </c>
      <c r="K211" s="12"/>
      <c r="L211" s="163"/>
      <c r="M211" s="168"/>
      <c r="N211" s="169"/>
      <c r="O211" s="169"/>
      <c r="P211" s="170">
        <f>SUM(P212:P242)</f>
        <v>0</v>
      </c>
      <c r="Q211" s="169"/>
      <c r="R211" s="170">
        <f>SUM(R212:R242)</f>
        <v>11.917562199999999</v>
      </c>
      <c r="S211" s="169"/>
      <c r="T211" s="171">
        <f>SUM(T212:T242)</f>
        <v>1.4883815999999999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4" t="s">
        <v>85</v>
      </c>
      <c r="AT211" s="172" t="s">
        <v>75</v>
      </c>
      <c r="AU211" s="172" t="s">
        <v>83</v>
      </c>
      <c r="AY211" s="164" t="s">
        <v>140</v>
      </c>
      <c r="BK211" s="173">
        <f>SUM(BK212:BK242)</f>
        <v>0</v>
      </c>
    </row>
    <row r="212" s="2" customFormat="1" ht="33" customHeight="1">
      <c r="A212" s="38"/>
      <c r="B212" s="176"/>
      <c r="C212" s="177" t="s">
        <v>296</v>
      </c>
      <c r="D212" s="177" t="s">
        <v>143</v>
      </c>
      <c r="E212" s="178" t="s">
        <v>297</v>
      </c>
      <c r="F212" s="179" t="s">
        <v>298</v>
      </c>
      <c r="G212" s="180" t="s">
        <v>146</v>
      </c>
      <c r="H212" s="181">
        <v>192.08000000000001</v>
      </c>
      <c r="I212" s="182"/>
      <c r="J212" s="183">
        <f>ROUND(I212*H212,2)</f>
        <v>0</v>
      </c>
      <c r="K212" s="179" t="s">
        <v>158</v>
      </c>
      <c r="L212" s="39"/>
      <c r="M212" s="184" t="s">
        <v>1</v>
      </c>
      <c r="N212" s="185" t="s">
        <v>41</v>
      </c>
      <c r="O212" s="77"/>
      <c r="P212" s="186">
        <f>O212*H212</f>
        <v>0</v>
      </c>
      <c r="Q212" s="186">
        <v>0</v>
      </c>
      <c r="R212" s="186">
        <f>Q212*H212</f>
        <v>0</v>
      </c>
      <c r="S212" s="186">
        <v>0.0017700000000000001</v>
      </c>
      <c r="T212" s="187">
        <f>S212*H212</f>
        <v>0.33998160000000005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8" t="s">
        <v>220</v>
      </c>
      <c r="AT212" s="188" t="s">
        <v>143</v>
      </c>
      <c r="AU212" s="188" t="s">
        <v>85</v>
      </c>
      <c r="AY212" s="19" t="s">
        <v>140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19" t="s">
        <v>83</v>
      </c>
      <c r="BK212" s="189">
        <f>ROUND(I212*H212,2)</f>
        <v>0</v>
      </c>
      <c r="BL212" s="19" t="s">
        <v>220</v>
      </c>
      <c r="BM212" s="188" t="s">
        <v>299</v>
      </c>
    </row>
    <row r="213" s="15" customFormat="1">
      <c r="A213" s="15"/>
      <c r="B213" s="211"/>
      <c r="C213" s="15"/>
      <c r="D213" s="191" t="s">
        <v>149</v>
      </c>
      <c r="E213" s="212" t="s">
        <v>1</v>
      </c>
      <c r="F213" s="213" t="s">
        <v>300</v>
      </c>
      <c r="G213" s="15"/>
      <c r="H213" s="212" t="s">
        <v>1</v>
      </c>
      <c r="I213" s="214"/>
      <c r="J213" s="15"/>
      <c r="K213" s="15"/>
      <c r="L213" s="211"/>
      <c r="M213" s="215"/>
      <c r="N213" s="216"/>
      <c r="O213" s="216"/>
      <c r="P213" s="216"/>
      <c r="Q213" s="216"/>
      <c r="R213" s="216"/>
      <c r="S213" s="216"/>
      <c r="T213" s="21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2" t="s">
        <v>149</v>
      </c>
      <c r="AU213" s="212" t="s">
        <v>85</v>
      </c>
      <c r="AV213" s="15" t="s">
        <v>83</v>
      </c>
      <c r="AW213" s="15" t="s">
        <v>32</v>
      </c>
      <c r="AX213" s="15" t="s">
        <v>76</v>
      </c>
      <c r="AY213" s="212" t="s">
        <v>140</v>
      </c>
    </row>
    <row r="214" s="13" customFormat="1">
      <c r="A214" s="13"/>
      <c r="B214" s="190"/>
      <c r="C214" s="13"/>
      <c r="D214" s="191" t="s">
        <v>149</v>
      </c>
      <c r="E214" s="192" t="s">
        <v>1</v>
      </c>
      <c r="F214" s="193" t="s">
        <v>301</v>
      </c>
      <c r="G214" s="13"/>
      <c r="H214" s="194">
        <v>79.239999999999995</v>
      </c>
      <c r="I214" s="195"/>
      <c r="J214" s="13"/>
      <c r="K214" s="13"/>
      <c r="L214" s="190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149</v>
      </c>
      <c r="AU214" s="192" t="s">
        <v>85</v>
      </c>
      <c r="AV214" s="13" t="s">
        <v>85</v>
      </c>
      <c r="AW214" s="13" t="s">
        <v>32</v>
      </c>
      <c r="AX214" s="13" t="s">
        <v>76</v>
      </c>
      <c r="AY214" s="192" t="s">
        <v>140</v>
      </c>
    </row>
    <row r="215" s="13" customFormat="1">
      <c r="A215" s="13"/>
      <c r="B215" s="190"/>
      <c r="C215" s="13"/>
      <c r="D215" s="191" t="s">
        <v>149</v>
      </c>
      <c r="E215" s="192" t="s">
        <v>1</v>
      </c>
      <c r="F215" s="193" t="s">
        <v>302</v>
      </c>
      <c r="G215" s="13"/>
      <c r="H215" s="194">
        <v>112.84</v>
      </c>
      <c r="I215" s="195"/>
      <c r="J215" s="13"/>
      <c r="K215" s="13"/>
      <c r="L215" s="190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149</v>
      </c>
      <c r="AU215" s="192" t="s">
        <v>85</v>
      </c>
      <c r="AV215" s="13" t="s">
        <v>85</v>
      </c>
      <c r="AW215" s="13" t="s">
        <v>32</v>
      </c>
      <c r="AX215" s="13" t="s">
        <v>76</v>
      </c>
      <c r="AY215" s="192" t="s">
        <v>140</v>
      </c>
    </row>
    <row r="216" s="14" customFormat="1">
      <c r="A216" s="14"/>
      <c r="B216" s="199"/>
      <c r="C216" s="14"/>
      <c r="D216" s="191" t="s">
        <v>149</v>
      </c>
      <c r="E216" s="200" t="s">
        <v>1</v>
      </c>
      <c r="F216" s="201" t="s">
        <v>152</v>
      </c>
      <c r="G216" s="14"/>
      <c r="H216" s="202">
        <v>192.08000000000001</v>
      </c>
      <c r="I216" s="203"/>
      <c r="J216" s="14"/>
      <c r="K216" s="14"/>
      <c r="L216" s="199"/>
      <c r="M216" s="204"/>
      <c r="N216" s="205"/>
      <c r="O216" s="205"/>
      <c r="P216" s="205"/>
      <c r="Q216" s="205"/>
      <c r="R216" s="205"/>
      <c r="S216" s="205"/>
      <c r="T216" s="20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0" t="s">
        <v>149</v>
      </c>
      <c r="AU216" s="200" t="s">
        <v>85</v>
      </c>
      <c r="AV216" s="14" t="s">
        <v>147</v>
      </c>
      <c r="AW216" s="14" t="s">
        <v>32</v>
      </c>
      <c r="AX216" s="14" t="s">
        <v>83</v>
      </c>
      <c r="AY216" s="200" t="s">
        <v>140</v>
      </c>
    </row>
    <row r="217" s="2" customFormat="1" ht="37.8" customHeight="1">
      <c r="A217" s="38"/>
      <c r="B217" s="176"/>
      <c r="C217" s="177" t="s">
        <v>303</v>
      </c>
      <c r="D217" s="177" t="s">
        <v>143</v>
      </c>
      <c r="E217" s="178" t="s">
        <v>304</v>
      </c>
      <c r="F217" s="179" t="s">
        <v>305</v>
      </c>
      <c r="G217" s="180" t="s">
        <v>146</v>
      </c>
      <c r="H217" s="181">
        <v>192.08000000000001</v>
      </c>
      <c r="I217" s="182"/>
      <c r="J217" s="183">
        <f>ROUND(I217*H217,2)</f>
        <v>0</v>
      </c>
      <c r="K217" s="179" t="s">
        <v>158</v>
      </c>
      <c r="L217" s="39"/>
      <c r="M217" s="184" t="s">
        <v>1</v>
      </c>
      <c r="N217" s="185" t="s">
        <v>41</v>
      </c>
      <c r="O217" s="77"/>
      <c r="P217" s="186">
        <f>O217*H217</f>
        <v>0</v>
      </c>
      <c r="Q217" s="186">
        <v>0.0062399999999999999</v>
      </c>
      <c r="R217" s="186">
        <f>Q217*H217</f>
        <v>1.1985792</v>
      </c>
      <c r="S217" s="186">
        <v>0</v>
      </c>
      <c r="T217" s="18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8" t="s">
        <v>220</v>
      </c>
      <c r="AT217" s="188" t="s">
        <v>143</v>
      </c>
      <c r="AU217" s="188" t="s">
        <v>85</v>
      </c>
      <c r="AY217" s="19" t="s">
        <v>140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9" t="s">
        <v>83</v>
      </c>
      <c r="BK217" s="189">
        <f>ROUND(I217*H217,2)</f>
        <v>0</v>
      </c>
      <c r="BL217" s="19" t="s">
        <v>220</v>
      </c>
      <c r="BM217" s="188" t="s">
        <v>306</v>
      </c>
    </row>
    <row r="218" s="15" customFormat="1">
      <c r="A218" s="15"/>
      <c r="B218" s="211"/>
      <c r="C218" s="15"/>
      <c r="D218" s="191" t="s">
        <v>149</v>
      </c>
      <c r="E218" s="212" t="s">
        <v>1</v>
      </c>
      <c r="F218" s="213" t="s">
        <v>300</v>
      </c>
      <c r="G218" s="15"/>
      <c r="H218" s="212" t="s">
        <v>1</v>
      </c>
      <c r="I218" s="214"/>
      <c r="J218" s="15"/>
      <c r="K218" s="15"/>
      <c r="L218" s="211"/>
      <c r="M218" s="215"/>
      <c r="N218" s="216"/>
      <c r="O218" s="216"/>
      <c r="P218" s="216"/>
      <c r="Q218" s="216"/>
      <c r="R218" s="216"/>
      <c r="S218" s="216"/>
      <c r="T218" s="21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12" t="s">
        <v>149</v>
      </c>
      <c r="AU218" s="212" t="s">
        <v>85</v>
      </c>
      <c r="AV218" s="15" t="s">
        <v>83</v>
      </c>
      <c r="AW218" s="15" t="s">
        <v>32</v>
      </c>
      <c r="AX218" s="15" t="s">
        <v>76</v>
      </c>
      <c r="AY218" s="212" t="s">
        <v>140</v>
      </c>
    </row>
    <row r="219" s="13" customFormat="1">
      <c r="A219" s="13"/>
      <c r="B219" s="190"/>
      <c r="C219" s="13"/>
      <c r="D219" s="191" t="s">
        <v>149</v>
      </c>
      <c r="E219" s="192" t="s">
        <v>1</v>
      </c>
      <c r="F219" s="193" t="s">
        <v>301</v>
      </c>
      <c r="G219" s="13"/>
      <c r="H219" s="194">
        <v>79.239999999999995</v>
      </c>
      <c r="I219" s="195"/>
      <c r="J219" s="13"/>
      <c r="K219" s="13"/>
      <c r="L219" s="190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149</v>
      </c>
      <c r="AU219" s="192" t="s">
        <v>85</v>
      </c>
      <c r="AV219" s="13" t="s">
        <v>85</v>
      </c>
      <c r="AW219" s="13" t="s">
        <v>32</v>
      </c>
      <c r="AX219" s="13" t="s">
        <v>76</v>
      </c>
      <c r="AY219" s="192" t="s">
        <v>140</v>
      </c>
    </row>
    <row r="220" s="13" customFormat="1">
      <c r="A220" s="13"/>
      <c r="B220" s="190"/>
      <c r="C220" s="13"/>
      <c r="D220" s="191" t="s">
        <v>149</v>
      </c>
      <c r="E220" s="192" t="s">
        <v>1</v>
      </c>
      <c r="F220" s="193" t="s">
        <v>302</v>
      </c>
      <c r="G220" s="13"/>
      <c r="H220" s="194">
        <v>112.84</v>
      </c>
      <c r="I220" s="195"/>
      <c r="J220" s="13"/>
      <c r="K220" s="13"/>
      <c r="L220" s="190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149</v>
      </c>
      <c r="AU220" s="192" t="s">
        <v>85</v>
      </c>
      <c r="AV220" s="13" t="s">
        <v>85</v>
      </c>
      <c r="AW220" s="13" t="s">
        <v>32</v>
      </c>
      <c r="AX220" s="13" t="s">
        <v>76</v>
      </c>
      <c r="AY220" s="192" t="s">
        <v>140</v>
      </c>
    </row>
    <row r="221" s="14" customFormat="1">
      <c r="A221" s="14"/>
      <c r="B221" s="199"/>
      <c r="C221" s="14"/>
      <c r="D221" s="191" t="s">
        <v>149</v>
      </c>
      <c r="E221" s="200" t="s">
        <v>1</v>
      </c>
      <c r="F221" s="201" t="s">
        <v>152</v>
      </c>
      <c r="G221" s="14"/>
      <c r="H221" s="202">
        <v>192.08000000000001</v>
      </c>
      <c r="I221" s="203"/>
      <c r="J221" s="14"/>
      <c r="K221" s="14"/>
      <c r="L221" s="199"/>
      <c r="M221" s="204"/>
      <c r="N221" s="205"/>
      <c r="O221" s="205"/>
      <c r="P221" s="205"/>
      <c r="Q221" s="205"/>
      <c r="R221" s="205"/>
      <c r="S221" s="205"/>
      <c r="T221" s="20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0" t="s">
        <v>149</v>
      </c>
      <c r="AU221" s="200" t="s">
        <v>85</v>
      </c>
      <c r="AV221" s="14" t="s">
        <v>147</v>
      </c>
      <c r="AW221" s="14" t="s">
        <v>32</v>
      </c>
      <c r="AX221" s="14" t="s">
        <v>83</v>
      </c>
      <c r="AY221" s="200" t="s">
        <v>140</v>
      </c>
    </row>
    <row r="222" s="2" customFormat="1" ht="16.5" customHeight="1">
      <c r="A222" s="38"/>
      <c r="B222" s="176"/>
      <c r="C222" s="218" t="s">
        <v>307</v>
      </c>
      <c r="D222" s="218" t="s">
        <v>232</v>
      </c>
      <c r="E222" s="219" t="s">
        <v>308</v>
      </c>
      <c r="F222" s="220" t="s">
        <v>309</v>
      </c>
      <c r="G222" s="221" t="s">
        <v>146</v>
      </c>
      <c r="H222" s="222">
        <v>201.684</v>
      </c>
      <c r="I222" s="223"/>
      <c r="J222" s="224">
        <f>ROUND(I222*H222,2)</f>
        <v>0</v>
      </c>
      <c r="K222" s="220" t="s">
        <v>1</v>
      </c>
      <c r="L222" s="225"/>
      <c r="M222" s="226" t="s">
        <v>1</v>
      </c>
      <c r="N222" s="227" t="s">
        <v>41</v>
      </c>
      <c r="O222" s="77"/>
      <c r="P222" s="186">
        <f>O222*H222</f>
        <v>0</v>
      </c>
      <c r="Q222" s="186">
        <v>0.021999999999999999</v>
      </c>
      <c r="R222" s="186">
        <f>Q222*H222</f>
        <v>4.4370479999999999</v>
      </c>
      <c r="S222" s="186">
        <v>0</v>
      </c>
      <c r="T222" s="18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8" t="s">
        <v>235</v>
      </c>
      <c r="AT222" s="188" t="s">
        <v>232</v>
      </c>
      <c r="AU222" s="188" t="s">
        <v>85</v>
      </c>
      <c r="AY222" s="19" t="s">
        <v>140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19" t="s">
        <v>83</v>
      </c>
      <c r="BK222" s="189">
        <f>ROUND(I222*H222,2)</f>
        <v>0</v>
      </c>
      <c r="BL222" s="19" t="s">
        <v>220</v>
      </c>
      <c r="BM222" s="188" t="s">
        <v>310</v>
      </c>
    </row>
    <row r="223" s="13" customFormat="1">
      <c r="A223" s="13"/>
      <c r="B223" s="190"/>
      <c r="C223" s="13"/>
      <c r="D223" s="191" t="s">
        <v>149</v>
      </c>
      <c r="E223" s="192" t="s">
        <v>1</v>
      </c>
      <c r="F223" s="193" t="s">
        <v>311</v>
      </c>
      <c r="G223" s="13"/>
      <c r="H223" s="194">
        <v>201.684</v>
      </c>
      <c r="I223" s="195"/>
      <c r="J223" s="13"/>
      <c r="K223" s="13"/>
      <c r="L223" s="190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149</v>
      </c>
      <c r="AU223" s="192" t="s">
        <v>85</v>
      </c>
      <c r="AV223" s="13" t="s">
        <v>85</v>
      </c>
      <c r="AW223" s="13" t="s">
        <v>32</v>
      </c>
      <c r="AX223" s="13" t="s">
        <v>83</v>
      </c>
      <c r="AY223" s="192" t="s">
        <v>140</v>
      </c>
    </row>
    <row r="224" s="2" customFormat="1" ht="33" customHeight="1">
      <c r="A224" s="38"/>
      <c r="B224" s="176"/>
      <c r="C224" s="177" t="s">
        <v>235</v>
      </c>
      <c r="D224" s="177" t="s">
        <v>143</v>
      </c>
      <c r="E224" s="178" t="s">
        <v>312</v>
      </c>
      <c r="F224" s="179" t="s">
        <v>313</v>
      </c>
      <c r="G224" s="180" t="s">
        <v>146</v>
      </c>
      <c r="H224" s="181">
        <v>638</v>
      </c>
      <c r="I224" s="182"/>
      <c r="J224" s="183">
        <f>ROUND(I224*H224,2)</f>
        <v>0</v>
      </c>
      <c r="K224" s="179" t="s">
        <v>158</v>
      </c>
      <c r="L224" s="39"/>
      <c r="M224" s="184" t="s">
        <v>1</v>
      </c>
      <c r="N224" s="185" t="s">
        <v>41</v>
      </c>
      <c r="O224" s="77"/>
      <c r="P224" s="186">
        <f>O224*H224</f>
        <v>0</v>
      </c>
      <c r="Q224" s="186">
        <v>0</v>
      </c>
      <c r="R224" s="186">
        <f>Q224*H224</f>
        <v>0</v>
      </c>
      <c r="S224" s="186">
        <v>0.0018</v>
      </c>
      <c r="T224" s="187">
        <f>S224*H224</f>
        <v>1.1483999999999999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8" t="s">
        <v>220</v>
      </c>
      <c r="AT224" s="188" t="s">
        <v>143</v>
      </c>
      <c r="AU224" s="188" t="s">
        <v>85</v>
      </c>
      <c r="AY224" s="19" t="s">
        <v>140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9" t="s">
        <v>83</v>
      </c>
      <c r="BK224" s="189">
        <f>ROUND(I224*H224,2)</f>
        <v>0</v>
      </c>
      <c r="BL224" s="19" t="s">
        <v>220</v>
      </c>
      <c r="BM224" s="188" t="s">
        <v>314</v>
      </c>
    </row>
    <row r="225" s="13" customFormat="1">
      <c r="A225" s="13"/>
      <c r="B225" s="190"/>
      <c r="C225" s="13"/>
      <c r="D225" s="191" t="s">
        <v>149</v>
      </c>
      <c r="E225" s="192" t="s">
        <v>1</v>
      </c>
      <c r="F225" s="193" t="s">
        <v>93</v>
      </c>
      <c r="G225" s="13"/>
      <c r="H225" s="194">
        <v>638</v>
      </c>
      <c r="I225" s="195"/>
      <c r="J225" s="13"/>
      <c r="K225" s="13"/>
      <c r="L225" s="190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149</v>
      </c>
      <c r="AU225" s="192" t="s">
        <v>85</v>
      </c>
      <c r="AV225" s="13" t="s">
        <v>85</v>
      </c>
      <c r="AW225" s="13" t="s">
        <v>32</v>
      </c>
      <c r="AX225" s="13" t="s">
        <v>83</v>
      </c>
      <c r="AY225" s="192" t="s">
        <v>140</v>
      </c>
    </row>
    <row r="226" s="2" customFormat="1" ht="33" customHeight="1">
      <c r="A226" s="38"/>
      <c r="B226" s="176"/>
      <c r="C226" s="177" t="s">
        <v>315</v>
      </c>
      <c r="D226" s="177" t="s">
        <v>143</v>
      </c>
      <c r="E226" s="178" t="s">
        <v>316</v>
      </c>
      <c r="F226" s="179" t="s">
        <v>317</v>
      </c>
      <c r="G226" s="180" t="s">
        <v>146</v>
      </c>
      <c r="H226" s="181">
        <v>638</v>
      </c>
      <c r="I226" s="182"/>
      <c r="J226" s="183">
        <f>ROUND(I226*H226,2)</f>
        <v>0</v>
      </c>
      <c r="K226" s="179" t="s">
        <v>158</v>
      </c>
      <c r="L226" s="39"/>
      <c r="M226" s="184" t="s">
        <v>1</v>
      </c>
      <c r="N226" s="185" t="s">
        <v>41</v>
      </c>
      <c r="O226" s="77"/>
      <c r="P226" s="186">
        <f>O226*H226</f>
        <v>0</v>
      </c>
      <c r="Q226" s="186">
        <v>0.00232</v>
      </c>
      <c r="R226" s="186">
        <f>Q226*H226</f>
        <v>1.4801599999999999</v>
      </c>
      <c r="S226" s="186">
        <v>0</v>
      </c>
      <c r="T226" s="18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8" t="s">
        <v>220</v>
      </c>
      <c r="AT226" s="188" t="s">
        <v>143</v>
      </c>
      <c r="AU226" s="188" t="s">
        <v>85</v>
      </c>
      <c r="AY226" s="19" t="s">
        <v>140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83</v>
      </c>
      <c r="BK226" s="189">
        <f>ROUND(I226*H226,2)</f>
        <v>0</v>
      </c>
      <c r="BL226" s="19" t="s">
        <v>220</v>
      </c>
      <c r="BM226" s="188" t="s">
        <v>318</v>
      </c>
    </row>
    <row r="227" s="13" customFormat="1">
      <c r="A227" s="13"/>
      <c r="B227" s="190"/>
      <c r="C227" s="13"/>
      <c r="D227" s="191" t="s">
        <v>149</v>
      </c>
      <c r="E227" s="192" t="s">
        <v>1</v>
      </c>
      <c r="F227" s="193" t="s">
        <v>93</v>
      </c>
      <c r="G227" s="13"/>
      <c r="H227" s="194">
        <v>638</v>
      </c>
      <c r="I227" s="195"/>
      <c r="J227" s="13"/>
      <c r="K227" s="13"/>
      <c r="L227" s="190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149</v>
      </c>
      <c r="AU227" s="192" t="s">
        <v>85</v>
      </c>
      <c r="AV227" s="13" t="s">
        <v>85</v>
      </c>
      <c r="AW227" s="13" t="s">
        <v>32</v>
      </c>
      <c r="AX227" s="13" t="s">
        <v>83</v>
      </c>
      <c r="AY227" s="192" t="s">
        <v>140</v>
      </c>
    </row>
    <row r="228" s="2" customFormat="1" ht="24.15" customHeight="1">
      <c r="A228" s="38"/>
      <c r="B228" s="176"/>
      <c r="C228" s="218" t="s">
        <v>319</v>
      </c>
      <c r="D228" s="218" t="s">
        <v>232</v>
      </c>
      <c r="E228" s="219" t="s">
        <v>320</v>
      </c>
      <c r="F228" s="220" t="s">
        <v>321</v>
      </c>
      <c r="G228" s="221" t="s">
        <v>146</v>
      </c>
      <c r="H228" s="222">
        <v>669.89999999999998</v>
      </c>
      <c r="I228" s="223"/>
      <c r="J228" s="224">
        <f>ROUND(I228*H228,2)</f>
        <v>0</v>
      </c>
      <c r="K228" s="220" t="s">
        <v>158</v>
      </c>
      <c r="L228" s="225"/>
      <c r="M228" s="226" t="s">
        <v>1</v>
      </c>
      <c r="N228" s="227" t="s">
        <v>41</v>
      </c>
      <c r="O228" s="77"/>
      <c r="P228" s="186">
        <f>O228*H228</f>
        <v>0</v>
      </c>
      <c r="Q228" s="186">
        <v>0.0020999999999999999</v>
      </c>
      <c r="R228" s="186">
        <f>Q228*H228</f>
        <v>1.4067899999999998</v>
      </c>
      <c r="S228" s="186">
        <v>0</v>
      </c>
      <c r="T228" s="18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8" t="s">
        <v>235</v>
      </c>
      <c r="AT228" s="188" t="s">
        <v>232</v>
      </c>
      <c r="AU228" s="188" t="s">
        <v>85</v>
      </c>
      <c r="AY228" s="19" t="s">
        <v>140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83</v>
      </c>
      <c r="BK228" s="189">
        <f>ROUND(I228*H228,2)</f>
        <v>0</v>
      </c>
      <c r="BL228" s="19" t="s">
        <v>220</v>
      </c>
      <c r="BM228" s="188" t="s">
        <v>322</v>
      </c>
    </row>
    <row r="229" s="13" customFormat="1">
      <c r="A229" s="13"/>
      <c r="B229" s="190"/>
      <c r="C229" s="13"/>
      <c r="D229" s="191" t="s">
        <v>149</v>
      </c>
      <c r="E229" s="192" t="s">
        <v>1</v>
      </c>
      <c r="F229" s="193" t="s">
        <v>323</v>
      </c>
      <c r="G229" s="13"/>
      <c r="H229" s="194">
        <v>669.89999999999998</v>
      </c>
      <c r="I229" s="195"/>
      <c r="J229" s="13"/>
      <c r="K229" s="13"/>
      <c r="L229" s="190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149</v>
      </c>
      <c r="AU229" s="192" t="s">
        <v>85</v>
      </c>
      <c r="AV229" s="13" t="s">
        <v>85</v>
      </c>
      <c r="AW229" s="13" t="s">
        <v>32</v>
      </c>
      <c r="AX229" s="13" t="s">
        <v>83</v>
      </c>
      <c r="AY229" s="192" t="s">
        <v>140</v>
      </c>
    </row>
    <row r="230" s="2" customFormat="1" ht="24.15" customHeight="1">
      <c r="A230" s="38"/>
      <c r="B230" s="176"/>
      <c r="C230" s="218" t="s">
        <v>324</v>
      </c>
      <c r="D230" s="218" t="s">
        <v>232</v>
      </c>
      <c r="E230" s="219" t="s">
        <v>325</v>
      </c>
      <c r="F230" s="220" t="s">
        <v>326</v>
      </c>
      <c r="G230" s="221" t="s">
        <v>146</v>
      </c>
      <c r="H230" s="222">
        <v>669.89999999999998</v>
      </c>
      <c r="I230" s="223"/>
      <c r="J230" s="224">
        <f>ROUND(I230*H230,2)</f>
        <v>0</v>
      </c>
      <c r="K230" s="220" t="s">
        <v>158</v>
      </c>
      <c r="L230" s="225"/>
      <c r="M230" s="226" t="s">
        <v>1</v>
      </c>
      <c r="N230" s="227" t="s">
        <v>41</v>
      </c>
      <c r="O230" s="77"/>
      <c r="P230" s="186">
        <f>O230*H230</f>
        <v>0</v>
      </c>
      <c r="Q230" s="186">
        <v>0.0028999999999999998</v>
      </c>
      <c r="R230" s="186">
        <f>Q230*H230</f>
        <v>1.9427099999999997</v>
      </c>
      <c r="S230" s="186">
        <v>0</v>
      </c>
      <c r="T230" s="18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8" t="s">
        <v>235</v>
      </c>
      <c r="AT230" s="188" t="s">
        <v>232</v>
      </c>
      <c r="AU230" s="188" t="s">
        <v>85</v>
      </c>
      <c r="AY230" s="19" t="s">
        <v>140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9" t="s">
        <v>83</v>
      </c>
      <c r="BK230" s="189">
        <f>ROUND(I230*H230,2)</f>
        <v>0</v>
      </c>
      <c r="BL230" s="19" t="s">
        <v>220</v>
      </c>
      <c r="BM230" s="188" t="s">
        <v>327</v>
      </c>
    </row>
    <row r="231" s="13" customFormat="1">
      <c r="A231" s="13"/>
      <c r="B231" s="190"/>
      <c r="C231" s="13"/>
      <c r="D231" s="191" t="s">
        <v>149</v>
      </c>
      <c r="E231" s="192" t="s">
        <v>1</v>
      </c>
      <c r="F231" s="193" t="s">
        <v>323</v>
      </c>
      <c r="G231" s="13"/>
      <c r="H231" s="194">
        <v>669.89999999999998</v>
      </c>
      <c r="I231" s="195"/>
      <c r="J231" s="13"/>
      <c r="K231" s="13"/>
      <c r="L231" s="190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149</v>
      </c>
      <c r="AU231" s="192" t="s">
        <v>85</v>
      </c>
      <c r="AV231" s="13" t="s">
        <v>85</v>
      </c>
      <c r="AW231" s="13" t="s">
        <v>32</v>
      </c>
      <c r="AX231" s="13" t="s">
        <v>83</v>
      </c>
      <c r="AY231" s="192" t="s">
        <v>140</v>
      </c>
    </row>
    <row r="232" s="2" customFormat="1" ht="24.15" customHeight="1">
      <c r="A232" s="38"/>
      <c r="B232" s="176"/>
      <c r="C232" s="177" t="s">
        <v>328</v>
      </c>
      <c r="D232" s="177" t="s">
        <v>143</v>
      </c>
      <c r="E232" s="178" t="s">
        <v>329</v>
      </c>
      <c r="F232" s="179" t="s">
        <v>330</v>
      </c>
      <c r="G232" s="180" t="s">
        <v>331</v>
      </c>
      <c r="H232" s="181">
        <v>44</v>
      </c>
      <c r="I232" s="182"/>
      <c r="J232" s="183">
        <f>ROUND(I232*H232,2)</f>
        <v>0</v>
      </c>
      <c r="K232" s="179" t="s">
        <v>158</v>
      </c>
      <c r="L232" s="39"/>
      <c r="M232" s="184" t="s">
        <v>1</v>
      </c>
      <c r="N232" s="185" t="s">
        <v>41</v>
      </c>
      <c r="O232" s="77"/>
      <c r="P232" s="186">
        <f>O232*H232</f>
        <v>0</v>
      </c>
      <c r="Q232" s="186">
        <v>3.0000000000000001E-05</v>
      </c>
      <c r="R232" s="186">
        <f>Q232*H232</f>
        <v>0.00132</v>
      </c>
      <c r="S232" s="186">
        <v>0</v>
      </c>
      <c r="T232" s="18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8" t="s">
        <v>220</v>
      </c>
      <c r="AT232" s="188" t="s">
        <v>143</v>
      </c>
      <c r="AU232" s="188" t="s">
        <v>85</v>
      </c>
      <c r="AY232" s="19" t="s">
        <v>140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83</v>
      </c>
      <c r="BK232" s="189">
        <f>ROUND(I232*H232,2)</f>
        <v>0</v>
      </c>
      <c r="BL232" s="19" t="s">
        <v>220</v>
      </c>
      <c r="BM232" s="188" t="s">
        <v>332</v>
      </c>
    </row>
    <row r="233" s="13" customFormat="1">
      <c r="A233" s="13"/>
      <c r="B233" s="190"/>
      <c r="C233" s="13"/>
      <c r="D233" s="191" t="s">
        <v>149</v>
      </c>
      <c r="E233" s="192" t="s">
        <v>1</v>
      </c>
      <c r="F233" s="193" t="s">
        <v>333</v>
      </c>
      <c r="G233" s="13"/>
      <c r="H233" s="194">
        <v>44</v>
      </c>
      <c r="I233" s="195"/>
      <c r="J233" s="13"/>
      <c r="K233" s="13"/>
      <c r="L233" s="190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149</v>
      </c>
      <c r="AU233" s="192" t="s">
        <v>85</v>
      </c>
      <c r="AV233" s="13" t="s">
        <v>85</v>
      </c>
      <c r="AW233" s="13" t="s">
        <v>32</v>
      </c>
      <c r="AX233" s="13" t="s">
        <v>83</v>
      </c>
      <c r="AY233" s="192" t="s">
        <v>140</v>
      </c>
    </row>
    <row r="234" s="2" customFormat="1" ht="24.15" customHeight="1">
      <c r="A234" s="38"/>
      <c r="B234" s="176"/>
      <c r="C234" s="218" t="s">
        <v>334</v>
      </c>
      <c r="D234" s="218" t="s">
        <v>232</v>
      </c>
      <c r="E234" s="219" t="s">
        <v>335</v>
      </c>
      <c r="F234" s="220" t="s">
        <v>336</v>
      </c>
      <c r="G234" s="221" t="s">
        <v>331</v>
      </c>
      <c r="H234" s="222">
        <v>23.100000000000001</v>
      </c>
      <c r="I234" s="223"/>
      <c r="J234" s="224">
        <f>ROUND(I234*H234,2)</f>
        <v>0</v>
      </c>
      <c r="K234" s="220" t="s">
        <v>158</v>
      </c>
      <c r="L234" s="225"/>
      <c r="M234" s="226" t="s">
        <v>1</v>
      </c>
      <c r="N234" s="227" t="s">
        <v>41</v>
      </c>
      <c r="O234" s="77"/>
      <c r="P234" s="186">
        <f>O234*H234</f>
        <v>0</v>
      </c>
      <c r="Q234" s="186">
        <v>0.00055000000000000003</v>
      </c>
      <c r="R234" s="186">
        <f>Q234*H234</f>
        <v>0.012705000000000001</v>
      </c>
      <c r="S234" s="186">
        <v>0</v>
      </c>
      <c r="T234" s="18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8" t="s">
        <v>235</v>
      </c>
      <c r="AT234" s="188" t="s">
        <v>232</v>
      </c>
      <c r="AU234" s="188" t="s">
        <v>85</v>
      </c>
      <c r="AY234" s="19" t="s">
        <v>140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19" t="s">
        <v>83</v>
      </c>
      <c r="BK234" s="189">
        <f>ROUND(I234*H234,2)</f>
        <v>0</v>
      </c>
      <c r="BL234" s="19" t="s">
        <v>220</v>
      </c>
      <c r="BM234" s="188" t="s">
        <v>337</v>
      </c>
    </row>
    <row r="235" s="13" customFormat="1">
      <c r="A235" s="13"/>
      <c r="B235" s="190"/>
      <c r="C235" s="13"/>
      <c r="D235" s="191" t="s">
        <v>149</v>
      </c>
      <c r="E235" s="192" t="s">
        <v>1</v>
      </c>
      <c r="F235" s="193" t="s">
        <v>338</v>
      </c>
      <c r="G235" s="13"/>
      <c r="H235" s="194">
        <v>23.100000000000001</v>
      </c>
      <c r="I235" s="195"/>
      <c r="J235" s="13"/>
      <c r="K235" s="13"/>
      <c r="L235" s="190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149</v>
      </c>
      <c r="AU235" s="192" t="s">
        <v>85</v>
      </c>
      <c r="AV235" s="13" t="s">
        <v>85</v>
      </c>
      <c r="AW235" s="13" t="s">
        <v>32</v>
      </c>
      <c r="AX235" s="13" t="s">
        <v>83</v>
      </c>
      <c r="AY235" s="192" t="s">
        <v>140</v>
      </c>
    </row>
    <row r="236" s="2" customFormat="1" ht="24.15" customHeight="1">
      <c r="A236" s="38"/>
      <c r="B236" s="176"/>
      <c r="C236" s="218" t="s">
        <v>339</v>
      </c>
      <c r="D236" s="218" t="s">
        <v>232</v>
      </c>
      <c r="E236" s="219" t="s">
        <v>340</v>
      </c>
      <c r="F236" s="220" t="s">
        <v>341</v>
      </c>
      <c r="G236" s="221" t="s">
        <v>331</v>
      </c>
      <c r="H236" s="222">
        <v>23.100000000000001</v>
      </c>
      <c r="I236" s="223"/>
      <c r="J236" s="224">
        <f>ROUND(I236*H236,2)</f>
        <v>0</v>
      </c>
      <c r="K236" s="220" t="s">
        <v>158</v>
      </c>
      <c r="L236" s="225"/>
      <c r="M236" s="226" t="s">
        <v>1</v>
      </c>
      <c r="N236" s="227" t="s">
        <v>41</v>
      </c>
      <c r="O236" s="77"/>
      <c r="P236" s="186">
        <f>O236*H236</f>
        <v>0</v>
      </c>
      <c r="Q236" s="186">
        <v>0.0015</v>
      </c>
      <c r="R236" s="186">
        <f>Q236*H236</f>
        <v>0.03465</v>
      </c>
      <c r="S236" s="186">
        <v>0</v>
      </c>
      <c r="T236" s="18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8" t="s">
        <v>235</v>
      </c>
      <c r="AT236" s="188" t="s">
        <v>232</v>
      </c>
      <c r="AU236" s="188" t="s">
        <v>85</v>
      </c>
      <c r="AY236" s="19" t="s">
        <v>140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9" t="s">
        <v>83</v>
      </c>
      <c r="BK236" s="189">
        <f>ROUND(I236*H236,2)</f>
        <v>0</v>
      </c>
      <c r="BL236" s="19" t="s">
        <v>220</v>
      </c>
      <c r="BM236" s="188" t="s">
        <v>342</v>
      </c>
    </row>
    <row r="237" s="13" customFormat="1">
      <c r="A237" s="13"/>
      <c r="B237" s="190"/>
      <c r="C237" s="13"/>
      <c r="D237" s="191" t="s">
        <v>149</v>
      </c>
      <c r="E237" s="192" t="s">
        <v>1</v>
      </c>
      <c r="F237" s="193" t="s">
        <v>338</v>
      </c>
      <c r="G237" s="13"/>
      <c r="H237" s="194">
        <v>23.100000000000001</v>
      </c>
      <c r="I237" s="195"/>
      <c r="J237" s="13"/>
      <c r="K237" s="13"/>
      <c r="L237" s="190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149</v>
      </c>
      <c r="AU237" s="192" t="s">
        <v>85</v>
      </c>
      <c r="AV237" s="13" t="s">
        <v>85</v>
      </c>
      <c r="AW237" s="13" t="s">
        <v>32</v>
      </c>
      <c r="AX237" s="13" t="s">
        <v>83</v>
      </c>
      <c r="AY237" s="192" t="s">
        <v>140</v>
      </c>
    </row>
    <row r="238" s="2" customFormat="1" ht="24.15" customHeight="1">
      <c r="A238" s="38"/>
      <c r="B238" s="176"/>
      <c r="C238" s="177" t="s">
        <v>343</v>
      </c>
      <c r="D238" s="177" t="s">
        <v>143</v>
      </c>
      <c r="E238" s="178" t="s">
        <v>344</v>
      </c>
      <c r="F238" s="179" t="s">
        <v>345</v>
      </c>
      <c r="G238" s="180" t="s">
        <v>146</v>
      </c>
      <c r="H238" s="181">
        <v>638</v>
      </c>
      <c r="I238" s="182"/>
      <c r="J238" s="183">
        <f>ROUND(I238*H238,2)</f>
        <v>0</v>
      </c>
      <c r="K238" s="179" t="s">
        <v>158</v>
      </c>
      <c r="L238" s="39"/>
      <c r="M238" s="184" t="s">
        <v>1</v>
      </c>
      <c r="N238" s="185" t="s">
        <v>41</v>
      </c>
      <c r="O238" s="77"/>
      <c r="P238" s="186">
        <f>O238*H238</f>
        <v>0</v>
      </c>
      <c r="Q238" s="186">
        <v>0</v>
      </c>
      <c r="R238" s="186">
        <f>Q238*H238</f>
        <v>0</v>
      </c>
      <c r="S238" s="186">
        <v>0</v>
      </c>
      <c r="T238" s="18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8" t="s">
        <v>220</v>
      </c>
      <c r="AT238" s="188" t="s">
        <v>143</v>
      </c>
      <c r="AU238" s="188" t="s">
        <v>85</v>
      </c>
      <c r="AY238" s="19" t="s">
        <v>140</v>
      </c>
      <c r="BE238" s="189">
        <f>IF(N238="základní",J238,0)</f>
        <v>0</v>
      </c>
      <c r="BF238" s="189">
        <f>IF(N238="snížená",J238,0)</f>
        <v>0</v>
      </c>
      <c r="BG238" s="189">
        <f>IF(N238="zákl. přenesená",J238,0)</f>
        <v>0</v>
      </c>
      <c r="BH238" s="189">
        <f>IF(N238="sníž. přenesená",J238,0)</f>
        <v>0</v>
      </c>
      <c r="BI238" s="189">
        <f>IF(N238="nulová",J238,0)</f>
        <v>0</v>
      </c>
      <c r="BJ238" s="19" t="s">
        <v>83</v>
      </c>
      <c r="BK238" s="189">
        <f>ROUND(I238*H238,2)</f>
        <v>0</v>
      </c>
      <c r="BL238" s="19" t="s">
        <v>220</v>
      </c>
      <c r="BM238" s="188" t="s">
        <v>346</v>
      </c>
    </row>
    <row r="239" s="13" customFormat="1">
      <c r="A239" s="13"/>
      <c r="B239" s="190"/>
      <c r="C239" s="13"/>
      <c r="D239" s="191" t="s">
        <v>149</v>
      </c>
      <c r="E239" s="192" t="s">
        <v>1</v>
      </c>
      <c r="F239" s="193" t="s">
        <v>93</v>
      </c>
      <c r="G239" s="13"/>
      <c r="H239" s="194">
        <v>638</v>
      </c>
      <c r="I239" s="195"/>
      <c r="J239" s="13"/>
      <c r="K239" s="13"/>
      <c r="L239" s="190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149</v>
      </c>
      <c r="AU239" s="192" t="s">
        <v>85</v>
      </c>
      <c r="AV239" s="13" t="s">
        <v>85</v>
      </c>
      <c r="AW239" s="13" t="s">
        <v>32</v>
      </c>
      <c r="AX239" s="13" t="s">
        <v>83</v>
      </c>
      <c r="AY239" s="192" t="s">
        <v>140</v>
      </c>
    </row>
    <row r="240" s="2" customFormat="1" ht="16.5" customHeight="1">
      <c r="A240" s="38"/>
      <c r="B240" s="176"/>
      <c r="C240" s="218" t="s">
        <v>347</v>
      </c>
      <c r="D240" s="218" t="s">
        <v>232</v>
      </c>
      <c r="E240" s="219" t="s">
        <v>348</v>
      </c>
      <c r="F240" s="220" t="s">
        <v>349</v>
      </c>
      <c r="G240" s="221" t="s">
        <v>168</v>
      </c>
      <c r="H240" s="222">
        <v>56.143999999999998</v>
      </c>
      <c r="I240" s="223"/>
      <c r="J240" s="224">
        <f>ROUND(I240*H240,2)</f>
        <v>0</v>
      </c>
      <c r="K240" s="220" t="s">
        <v>158</v>
      </c>
      <c r="L240" s="225"/>
      <c r="M240" s="226" t="s">
        <v>1</v>
      </c>
      <c r="N240" s="227" t="s">
        <v>41</v>
      </c>
      <c r="O240" s="77"/>
      <c r="P240" s="186">
        <f>O240*H240</f>
        <v>0</v>
      </c>
      <c r="Q240" s="186">
        <v>0.025000000000000001</v>
      </c>
      <c r="R240" s="186">
        <f>Q240*H240</f>
        <v>1.4036</v>
      </c>
      <c r="S240" s="186">
        <v>0</v>
      </c>
      <c r="T240" s="18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8" t="s">
        <v>235</v>
      </c>
      <c r="AT240" s="188" t="s">
        <v>232</v>
      </c>
      <c r="AU240" s="188" t="s">
        <v>85</v>
      </c>
      <c r="AY240" s="19" t="s">
        <v>140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19" t="s">
        <v>83</v>
      </c>
      <c r="BK240" s="189">
        <f>ROUND(I240*H240,2)</f>
        <v>0</v>
      </c>
      <c r="BL240" s="19" t="s">
        <v>220</v>
      </c>
      <c r="BM240" s="188" t="s">
        <v>350</v>
      </c>
    </row>
    <row r="241" s="13" customFormat="1">
      <c r="A241" s="13"/>
      <c r="B241" s="190"/>
      <c r="C241" s="13"/>
      <c r="D241" s="191" t="s">
        <v>149</v>
      </c>
      <c r="E241" s="192" t="s">
        <v>1</v>
      </c>
      <c r="F241" s="193" t="s">
        <v>351</v>
      </c>
      <c r="G241" s="13"/>
      <c r="H241" s="194">
        <v>56.143999999999998</v>
      </c>
      <c r="I241" s="195"/>
      <c r="J241" s="13"/>
      <c r="K241" s="13"/>
      <c r="L241" s="190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2" t="s">
        <v>149</v>
      </c>
      <c r="AU241" s="192" t="s">
        <v>85</v>
      </c>
      <c r="AV241" s="13" t="s">
        <v>85</v>
      </c>
      <c r="AW241" s="13" t="s">
        <v>32</v>
      </c>
      <c r="AX241" s="13" t="s">
        <v>83</v>
      </c>
      <c r="AY241" s="192" t="s">
        <v>140</v>
      </c>
    </row>
    <row r="242" s="2" customFormat="1" ht="24.15" customHeight="1">
      <c r="A242" s="38"/>
      <c r="B242" s="176"/>
      <c r="C242" s="177" t="s">
        <v>352</v>
      </c>
      <c r="D242" s="177" t="s">
        <v>143</v>
      </c>
      <c r="E242" s="178" t="s">
        <v>353</v>
      </c>
      <c r="F242" s="179" t="s">
        <v>354</v>
      </c>
      <c r="G242" s="180" t="s">
        <v>292</v>
      </c>
      <c r="H242" s="236"/>
      <c r="I242" s="182"/>
      <c r="J242" s="183">
        <f>ROUND(I242*H242,2)</f>
        <v>0</v>
      </c>
      <c r="K242" s="179" t="s">
        <v>158</v>
      </c>
      <c r="L242" s="39"/>
      <c r="M242" s="184" t="s">
        <v>1</v>
      </c>
      <c r="N242" s="185" t="s">
        <v>41</v>
      </c>
      <c r="O242" s="77"/>
      <c r="P242" s="186">
        <f>O242*H242</f>
        <v>0</v>
      </c>
      <c r="Q242" s="186">
        <v>0</v>
      </c>
      <c r="R242" s="186">
        <f>Q242*H242</f>
        <v>0</v>
      </c>
      <c r="S242" s="186">
        <v>0</v>
      </c>
      <c r="T242" s="18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8" t="s">
        <v>220</v>
      </c>
      <c r="AT242" s="188" t="s">
        <v>143</v>
      </c>
      <c r="AU242" s="188" t="s">
        <v>85</v>
      </c>
      <c r="AY242" s="19" t="s">
        <v>140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9" t="s">
        <v>83</v>
      </c>
      <c r="BK242" s="189">
        <f>ROUND(I242*H242,2)</f>
        <v>0</v>
      </c>
      <c r="BL242" s="19" t="s">
        <v>220</v>
      </c>
      <c r="BM242" s="188" t="s">
        <v>355</v>
      </c>
    </row>
    <row r="243" s="12" customFormat="1" ht="22.8" customHeight="1">
      <c r="A243" s="12"/>
      <c r="B243" s="163"/>
      <c r="C243" s="12"/>
      <c r="D243" s="164" t="s">
        <v>75</v>
      </c>
      <c r="E243" s="174" t="s">
        <v>356</v>
      </c>
      <c r="F243" s="174" t="s">
        <v>357</v>
      </c>
      <c r="G243" s="12"/>
      <c r="H243" s="12"/>
      <c r="I243" s="166"/>
      <c r="J243" s="175">
        <f>BK243</f>
        <v>0</v>
      </c>
      <c r="K243" s="12"/>
      <c r="L243" s="163"/>
      <c r="M243" s="168"/>
      <c r="N243" s="169"/>
      <c r="O243" s="169"/>
      <c r="P243" s="170">
        <f>SUM(P244:P248)</f>
        <v>0</v>
      </c>
      <c r="Q243" s="169"/>
      <c r="R243" s="170">
        <f>SUM(R244:R248)</f>
        <v>0.01068</v>
      </c>
      <c r="S243" s="169"/>
      <c r="T243" s="171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64" t="s">
        <v>85</v>
      </c>
      <c r="AT243" s="172" t="s">
        <v>75</v>
      </c>
      <c r="AU243" s="172" t="s">
        <v>83</v>
      </c>
      <c r="AY243" s="164" t="s">
        <v>140</v>
      </c>
      <c r="BK243" s="173">
        <f>SUM(BK244:BK248)</f>
        <v>0</v>
      </c>
    </row>
    <row r="244" s="2" customFormat="1" ht="16.5" customHeight="1">
      <c r="A244" s="38"/>
      <c r="B244" s="176"/>
      <c r="C244" s="177" t="s">
        <v>358</v>
      </c>
      <c r="D244" s="177" t="s">
        <v>143</v>
      </c>
      <c r="E244" s="178" t="s">
        <v>359</v>
      </c>
      <c r="F244" s="179" t="s">
        <v>360</v>
      </c>
      <c r="G244" s="180" t="s">
        <v>361</v>
      </c>
      <c r="H244" s="181">
        <v>1</v>
      </c>
      <c r="I244" s="182"/>
      <c r="J244" s="183">
        <f>ROUND(I244*H244,2)</f>
        <v>0</v>
      </c>
      <c r="K244" s="179" t="s">
        <v>1</v>
      </c>
      <c r="L244" s="39"/>
      <c r="M244" s="184" t="s">
        <v>1</v>
      </c>
      <c r="N244" s="185" t="s">
        <v>41</v>
      </c>
      <c r="O244" s="77"/>
      <c r="P244" s="186">
        <f>O244*H244</f>
        <v>0</v>
      </c>
      <c r="Q244" s="186">
        <v>0</v>
      </c>
      <c r="R244" s="186">
        <f>Q244*H244</f>
        <v>0</v>
      </c>
      <c r="S244" s="186">
        <v>0</v>
      </c>
      <c r="T244" s="18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8" t="s">
        <v>220</v>
      </c>
      <c r="AT244" s="188" t="s">
        <v>143</v>
      </c>
      <c r="AU244" s="188" t="s">
        <v>85</v>
      </c>
      <c r="AY244" s="19" t="s">
        <v>140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19" t="s">
        <v>83</v>
      </c>
      <c r="BK244" s="189">
        <f>ROUND(I244*H244,2)</f>
        <v>0</v>
      </c>
      <c r="BL244" s="19" t="s">
        <v>220</v>
      </c>
      <c r="BM244" s="188" t="s">
        <v>362</v>
      </c>
    </row>
    <row r="245" s="2" customFormat="1" ht="16.5" customHeight="1">
      <c r="A245" s="38"/>
      <c r="B245" s="176"/>
      <c r="C245" s="177" t="s">
        <v>363</v>
      </c>
      <c r="D245" s="177" t="s">
        <v>143</v>
      </c>
      <c r="E245" s="178" t="s">
        <v>364</v>
      </c>
      <c r="F245" s="179" t="s">
        <v>365</v>
      </c>
      <c r="G245" s="180" t="s">
        <v>361</v>
      </c>
      <c r="H245" s="181">
        <v>1</v>
      </c>
      <c r="I245" s="182"/>
      <c r="J245" s="183">
        <f>ROUND(I245*H245,2)</f>
        <v>0</v>
      </c>
      <c r="K245" s="179" t="s">
        <v>1</v>
      </c>
      <c r="L245" s="39"/>
      <c r="M245" s="184" t="s">
        <v>1</v>
      </c>
      <c r="N245" s="185" t="s">
        <v>41</v>
      </c>
      <c r="O245" s="77"/>
      <c r="P245" s="186">
        <f>O245*H245</f>
        <v>0</v>
      </c>
      <c r="Q245" s="186">
        <v>0</v>
      </c>
      <c r="R245" s="186">
        <f>Q245*H245</f>
        <v>0</v>
      </c>
      <c r="S245" s="186">
        <v>0</v>
      </c>
      <c r="T245" s="18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8" t="s">
        <v>220</v>
      </c>
      <c r="AT245" s="188" t="s">
        <v>143</v>
      </c>
      <c r="AU245" s="188" t="s">
        <v>85</v>
      </c>
      <c r="AY245" s="19" t="s">
        <v>140</v>
      </c>
      <c r="BE245" s="189">
        <f>IF(N245="základní",J245,0)</f>
        <v>0</v>
      </c>
      <c r="BF245" s="189">
        <f>IF(N245="snížená",J245,0)</f>
        <v>0</v>
      </c>
      <c r="BG245" s="189">
        <f>IF(N245="zákl. přenesená",J245,0)</f>
        <v>0</v>
      </c>
      <c r="BH245" s="189">
        <f>IF(N245="sníž. přenesená",J245,0)</f>
        <v>0</v>
      </c>
      <c r="BI245" s="189">
        <f>IF(N245="nulová",J245,0)</f>
        <v>0</v>
      </c>
      <c r="BJ245" s="19" t="s">
        <v>83</v>
      </c>
      <c r="BK245" s="189">
        <f>ROUND(I245*H245,2)</f>
        <v>0</v>
      </c>
      <c r="BL245" s="19" t="s">
        <v>220</v>
      </c>
      <c r="BM245" s="188" t="s">
        <v>366</v>
      </c>
    </row>
    <row r="246" s="2" customFormat="1" ht="24.15" customHeight="1">
      <c r="A246" s="38"/>
      <c r="B246" s="176"/>
      <c r="C246" s="177" t="s">
        <v>367</v>
      </c>
      <c r="D246" s="177" t="s">
        <v>143</v>
      </c>
      <c r="E246" s="178" t="s">
        <v>368</v>
      </c>
      <c r="F246" s="179" t="s">
        <v>369</v>
      </c>
      <c r="G246" s="180" t="s">
        <v>272</v>
      </c>
      <c r="H246" s="181">
        <v>4</v>
      </c>
      <c r="I246" s="182"/>
      <c r="J246" s="183">
        <f>ROUND(I246*H246,2)</f>
        <v>0</v>
      </c>
      <c r="K246" s="179" t="s">
        <v>158</v>
      </c>
      <c r="L246" s="39"/>
      <c r="M246" s="184" t="s">
        <v>1</v>
      </c>
      <c r="N246" s="185" t="s">
        <v>41</v>
      </c>
      <c r="O246" s="77"/>
      <c r="P246" s="186">
        <f>O246*H246</f>
        <v>0</v>
      </c>
      <c r="Q246" s="186">
        <v>0.0026700000000000001</v>
      </c>
      <c r="R246" s="186">
        <f>Q246*H246</f>
        <v>0.01068</v>
      </c>
      <c r="S246" s="186">
        <v>0</v>
      </c>
      <c r="T246" s="18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8" t="s">
        <v>220</v>
      </c>
      <c r="AT246" s="188" t="s">
        <v>143</v>
      </c>
      <c r="AU246" s="188" t="s">
        <v>85</v>
      </c>
      <c r="AY246" s="19" t="s">
        <v>140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83</v>
      </c>
      <c r="BK246" s="189">
        <f>ROUND(I246*H246,2)</f>
        <v>0</v>
      </c>
      <c r="BL246" s="19" t="s">
        <v>220</v>
      </c>
      <c r="BM246" s="188" t="s">
        <v>370</v>
      </c>
    </row>
    <row r="247" s="13" customFormat="1">
      <c r="A247" s="13"/>
      <c r="B247" s="190"/>
      <c r="C247" s="13"/>
      <c r="D247" s="191" t="s">
        <v>149</v>
      </c>
      <c r="E247" s="192" t="s">
        <v>1</v>
      </c>
      <c r="F247" s="193" t="s">
        <v>371</v>
      </c>
      <c r="G247" s="13"/>
      <c r="H247" s="194">
        <v>4</v>
      </c>
      <c r="I247" s="195"/>
      <c r="J247" s="13"/>
      <c r="K247" s="13"/>
      <c r="L247" s="190"/>
      <c r="M247" s="196"/>
      <c r="N247" s="197"/>
      <c r="O247" s="197"/>
      <c r="P247" s="197"/>
      <c r="Q247" s="197"/>
      <c r="R247" s="197"/>
      <c r="S247" s="197"/>
      <c r="T247" s="19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2" t="s">
        <v>149</v>
      </c>
      <c r="AU247" s="192" t="s">
        <v>85</v>
      </c>
      <c r="AV247" s="13" t="s">
        <v>85</v>
      </c>
      <c r="AW247" s="13" t="s">
        <v>32</v>
      </c>
      <c r="AX247" s="13" t="s">
        <v>83</v>
      </c>
      <c r="AY247" s="192" t="s">
        <v>140</v>
      </c>
    </row>
    <row r="248" s="2" customFormat="1" ht="24.15" customHeight="1">
      <c r="A248" s="38"/>
      <c r="B248" s="176"/>
      <c r="C248" s="177" t="s">
        <v>372</v>
      </c>
      <c r="D248" s="177" t="s">
        <v>143</v>
      </c>
      <c r="E248" s="178" t="s">
        <v>373</v>
      </c>
      <c r="F248" s="179" t="s">
        <v>374</v>
      </c>
      <c r="G248" s="180" t="s">
        <v>292</v>
      </c>
      <c r="H248" s="236"/>
      <c r="I248" s="182"/>
      <c r="J248" s="183">
        <f>ROUND(I248*H248,2)</f>
        <v>0</v>
      </c>
      <c r="K248" s="179" t="s">
        <v>158</v>
      </c>
      <c r="L248" s="39"/>
      <c r="M248" s="184" t="s">
        <v>1</v>
      </c>
      <c r="N248" s="185" t="s">
        <v>41</v>
      </c>
      <c r="O248" s="77"/>
      <c r="P248" s="186">
        <f>O248*H248</f>
        <v>0</v>
      </c>
      <c r="Q248" s="186">
        <v>0</v>
      </c>
      <c r="R248" s="186">
        <f>Q248*H248</f>
        <v>0</v>
      </c>
      <c r="S248" s="186">
        <v>0</v>
      </c>
      <c r="T248" s="18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8" t="s">
        <v>220</v>
      </c>
      <c r="AT248" s="188" t="s">
        <v>143</v>
      </c>
      <c r="AU248" s="188" t="s">
        <v>85</v>
      </c>
      <c r="AY248" s="19" t="s">
        <v>140</v>
      </c>
      <c r="BE248" s="189">
        <f>IF(N248="základní",J248,0)</f>
        <v>0</v>
      </c>
      <c r="BF248" s="189">
        <f>IF(N248="snížená",J248,0)</f>
        <v>0</v>
      </c>
      <c r="BG248" s="189">
        <f>IF(N248="zákl. přenesená",J248,0)</f>
        <v>0</v>
      </c>
      <c r="BH248" s="189">
        <f>IF(N248="sníž. přenesená",J248,0)</f>
        <v>0</v>
      </c>
      <c r="BI248" s="189">
        <f>IF(N248="nulová",J248,0)</f>
        <v>0</v>
      </c>
      <c r="BJ248" s="19" t="s">
        <v>83</v>
      </c>
      <c r="BK248" s="189">
        <f>ROUND(I248*H248,2)</f>
        <v>0</v>
      </c>
      <c r="BL248" s="19" t="s">
        <v>220</v>
      </c>
      <c r="BM248" s="188" t="s">
        <v>375</v>
      </c>
    </row>
    <row r="249" s="12" customFormat="1" ht="22.8" customHeight="1">
      <c r="A249" s="12"/>
      <c r="B249" s="163"/>
      <c r="C249" s="12"/>
      <c r="D249" s="164" t="s">
        <v>75</v>
      </c>
      <c r="E249" s="174" t="s">
        <v>376</v>
      </c>
      <c r="F249" s="174" t="s">
        <v>377</v>
      </c>
      <c r="G249" s="12"/>
      <c r="H249" s="12"/>
      <c r="I249" s="166"/>
      <c r="J249" s="175">
        <f>BK249</f>
        <v>0</v>
      </c>
      <c r="K249" s="12"/>
      <c r="L249" s="163"/>
      <c r="M249" s="168"/>
      <c r="N249" s="169"/>
      <c r="O249" s="169"/>
      <c r="P249" s="170">
        <f>SUM(P250:P251)</f>
        <v>0</v>
      </c>
      <c r="Q249" s="169"/>
      <c r="R249" s="170">
        <f>SUM(R250:R251)</f>
        <v>0</v>
      </c>
      <c r="S249" s="169"/>
      <c r="T249" s="171">
        <f>SUM(T250:T251)</f>
        <v>19.777999999999999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64" t="s">
        <v>85</v>
      </c>
      <c r="AT249" s="172" t="s">
        <v>75</v>
      </c>
      <c r="AU249" s="172" t="s">
        <v>83</v>
      </c>
      <c r="AY249" s="164" t="s">
        <v>140</v>
      </c>
      <c r="BK249" s="173">
        <f>SUM(BK250:BK251)</f>
        <v>0</v>
      </c>
    </row>
    <row r="250" s="2" customFormat="1" ht="16.5" customHeight="1">
      <c r="A250" s="38"/>
      <c r="B250" s="176"/>
      <c r="C250" s="177" t="s">
        <v>378</v>
      </c>
      <c r="D250" s="177" t="s">
        <v>143</v>
      </c>
      <c r="E250" s="178" t="s">
        <v>379</v>
      </c>
      <c r="F250" s="179" t="s">
        <v>380</v>
      </c>
      <c r="G250" s="180" t="s">
        <v>146</v>
      </c>
      <c r="H250" s="181">
        <v>638</v>
      </c>
      <c r="I250" s="182"/>
      <c r="J250" s="183">
        <f>ROUND(I250*H250,2)</f>
        <v>0</v>
      </c>
      <c r="K250" s="179" t="s">
        <v>1</v>
      </c>
      <c r="L250" s="39"/>
      <c r="M250" s="184" t="s">
        <v>1</v>
      </c>
      <c r="N250" s="185" t="s">
        <v>41</v>
      </c>
      <c r="O250" s="77"/>
      <c r="P250" s="186">
        <f>O250*H250</f>
        <v>0</v>
      </c>
      <c r="Q250" s="186">
        <v>0</v>
      </c>
      <c r="R250" s="186">
        <f>Q250*H250</f>
        <v>0</v>
      </c>
      <c r="S250" s="186">
        <v>0.031</v>
      </c>
      <c r="T250" s="187">
        <f>S250*H250</f>
        <v>19.777999999999999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8" t="s">
        <v>220</v>
      </c>
      <c r="AT250" s="188" t="s">
        <v>143</v>
      </c>
      <c r="AU250" s="188" t="s">
        <v>85</v>
      </c>
      <c r="AY250" s="19" t="s">
        <v>140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19" t="s">
        <v>83</v>
      </c>
      <c r="BK250" s="189">
        <f>ROUND(I250*H250,2)</f>
        <v>0</v>
      </c>
      <c r="BL250" s="19" t="s">
        <v>220</v>
      </c>
      <c r="BM250" s="188" t="s">
        <v>381</v>
      </c>
    </row>
    <row r="251" s="13" customFormat="1">
      <c r="A251" s="13"/>
      <c r="B251" s="190"/>
      <c r="C251" s="13"/>
      <c r="D251" s="191" t="s">
        <v>149</v>
      </c>
      <c r="E251" s="192" t="s">
        <v>1</v>
      </c>
      <c r="F251" s="193" t="s">
        <v>93</v>
      </c>
      <c r="G251" s="13"/>
      <c r="H251" s="194">
        <v>638</v>
      </c>
      <c r="I251" s="195"/>
      <c r="J251" s="13"/>
      <c r="K251" s="13"/>
      <c r="L251" s="190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2" t="s">
        <v>149</v>
      </c>
      <c r="AU251" s="192" t="s">
        <v>85</v>
      </c>
      <c r="AV251" s="13" t="s">
        <v>85</v>
      </c>
      <c r="AW251" s="13" t="s">
        <v>32</v>
      </c>
      <c r="AX251" s="13" t="s">
        <v>83</v>
      </c>
      <c r="AY251" s="192" t="s">
        <v>140</v>
      </c>
    </row>
    <row r="252" s="12" customFormat="1" ht="22.8" customHeight="1">
      <c r="A252" s="12"/>
      <c r="B252" s="163"/>
      <c r="C252" s="12"/>
      <c r="D252" s="164" t="s">
        <v>75</v>
      </c>
      <c r="E252" s="174" t="s">
        <v>382</v>
      </c>
      <c r="F252" s="174" t="s">
        <v>383</v>
      </c>
      <c r="G252" s="12"/>
      <c r="H252" s="12"/>
      <c r="I252" s="166"/>
      <c r="J252" s="175">
        <f>BK252</f>
        <v>0</v>
      </c>
      <c r="K252" s="12"/>
      <c r="L252" s="163"/>
      <c r="M252" s="168"/>
      <c r="N252" s="169"/>
      <c r="O252" s="169"/>
      <c r="P252" s="170">
        <f>SUM(P253:P268)</f>
        <v>0</v>
      </c>
      <c r="Q252" s="169"/>
      <c r="R252" s="170">
        <f>SUM(R253:R268)</f>
        <v>0.58095399999999997</v>
      </c>
      <c r="S252" s="169"/>
      <c r="T252" s="171">
        <f>SUM(T253:T268)</f>
        <v>0.32003399999999999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64" t="s">
        <v>85</v>
      </c>
      <c r="AT252" s="172" t="s">
        <v>75</v>
      </c>
      <c r="AU252" s="172" t="s">
        <v>83</v>
      </c>
      <c r="AY252" s="164" t="s">
        <v>140</v>
      </c>
      <c r="BK252" s="173">
        <f>SUM(BK253:BK268)</f>
        <v>0</v>
      </c>
    </row>
    <row r="253" s="2" customFormat="1" ht="24.15" customHeight="1">
      <c r="A253" s="38"/>
      <c r="B253" s="176"/>
      <c r="C253" s="177" t="s">
        <v>384</v>
      </c>
      <c r="D253" s="177" t="s">
        <v>143</v>
      </c>
      <c r="E253" s="178" t="s">
        <v>385</v>
      </c>
      <c r="F253" s="179" t="s">
        <v>386</v>
      </c>
      <c r="G253" s="180" t="s">
        <v>331</v>
      </c>
      <c r="H253" s="181">
        <v>147.40000000000001</v>
      </c>
      <c r="I253" s="182"/>
      <c r="J253" s="183">
        <f>ROUND(I253*H253,2)</f>
        <v>0</v>
      </c>
      <c r="K253" s="179" t="s">
        <v>158</v>
      </c>
      <c r="L253" s="39"/>
      <c r="M253" s="184" t="s">
        <v>1</v>
      </c>
      <c r="N253" s="185" t="s">
        <v>41</v>
      </c>
      <c r="O253" s="77"/>
      <c r="P253" s="186">
        <f>O253*H253</f>
        <v>0</v>
      </c>
      <c r="Q253" s="186">
        <v>0</v>
      </c>
      <c r="R253" s="186">
        <f>Q253*H253</f>
        <v>0</v>
      </c>
      <c r="S253" s="186">
        <v>0.00191</v>
      </c>
      <c r="T253" s="187">
        <f>S253*H253</f>
        <v>0.28153400000000001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8" t="s">
        <v>220</v>
      </c>
      <c r="AT253" s="188" t="s">
        <v>143</v>
      </c>
      <c r="AU253" s="188" t="s">
        <v>85</v>
      </c>
      <c r="AY253" s="19" t="s">
        <v>140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9" t="s">
        <v>83</v>
      </c>
      <c r="BK253" s="189">
        <f>ROUND(I253*H253,2)</f>
        <v>0</v>
      </c>
      <c r="BL253" s="19" t="s">
        <v>220</v>
      </c>
      <c r="BM253" s="188" t="s">
        <v>387</v>
      </c>
    </row>
    <row r="254" s="13" customFormat="1">
      <c r="A254" s="13"/>
      <c r="B254" s="190"/>
      <c r="C254" s="13"/>
      <c r="D254" s="191" t="s">
        <v>149</v>
      </c>
      <c r="E254" s="192" t="s">
        <v>1</v>
      </c>
      <c r="F254" s="193" t="s">
        <v>388</v>
      </c>
      <c r="G254" s="13"/>
      <c r="H254" s="194">
        <v>10.199999999999999</v>
      </c>
      <c r="I254" s="195"/>
      <c r="J254" s="13"/>
      <c r="K254" s="13"/>
      <c r="L254" s="190"/>
      <c r="M254" s="196"/>
      <c r="N254" s="197"/>
      <c r="O254" s="197"/>
      <c r="P254" s="197"/>
      <c r="Q254" s="197"/>
      <c r="R254" s="197"/>
      <c r="S254" s="197"/>
      <c r="T254" s="19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2" t="s">
        <v>149</v>
      </c>
      <c r="AU254" s="192" t="s">
        <v>85</v>
      </c>
      <c r="AV254" s="13" t="s">
        <v>85</v>
      </c>
      <c r="AW254" s="13" t="s">
        <v>32</v>
      </c>
      <c r="AX254" s="13" t="s">
        <v>76</v>
      </c>
      <c r="AY254" s="192" t="s">
        <v>140</v>
      </c>
    </row>
    <row r="255" s="13" customFormat="1">
      <c r="A255" s="13"/>
      <c r="B255" s="190"/>
      <c r="C255" s="13"/>
      <c r="D255" s="191" t="s">
        <v>149</v>
      </c>
      <c r="E255" s="192" t="s">
        <v>1</v>
      </c>
      <c r="F255" s="193" t="s">
        <v>389</v>
      </c>
      <c r="G255" s="13"/>
      <c r="H255" s="194">
        <v>56.600000000000001</v>
      </c>
      <c r="I255" s="195"/>
      <c r="J255" s="13"/>
      <c r="K255" s="13"/>
      <c r="L255" s="190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149</v>
      </c>
      <c r="AU255" s="192" t="s">
        <v>85</v>
      </c>
      <c r="AV255" s="13" t="s">
        <v>85</v>
      </c>
      <c r="AW255" s="13" t="s">
        <v>32</v>
      </c>
      <c r="AX255" s="13" t="s">
        <v>76</v>
      </c>
      <c r="AY255" s="192" t="s">
        <v>140</v>
      </c>
    </row>
    <row r="256" s="13" customFormat="1">
      <c r="A256" s="13"/>
      <c r="B256" s="190"/>
      <c r="C256" s="13"/>
      <c r="D256" s="191" t="s">
        <v>149</v>
      </c>
      <c r="E256" s="192" t="s">
        <v>1</v>
      </c>
      <c r="F256" s="193" t="s">
        <v>258</v>
      </c>
      <c r="G256" s="13"/>
      <c r="H256" s="194">
        <v>80.599999999999994</v>
      </c>
      <c r="I256" s="195"/>
      <c r="J256" s="13"/>
      <c r="K256" s="13"/>
      <c r="L256" s="190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149</v>
      </c>
      <c r="AU256" s="192" t="s">
        <v>85</v>
      </c>
      <c r="AV256" s="13" t="s">
        <v>85</v>
      </c>
      <c r="AW256" s="13" t="s">
        <v>32</v>
      </c>
      <c r="AX256" s="13" t="s">
        <v>76</v>
      </c>
      <c r="AY256" s="192" t="s">
        <v>140</v>
      </c>
    </row>
    <row r="257" s="14" customFormat="1">
      <c r="A257" s="14"/>
      <c r="B257" s="199"/>
      <c r="C257" s="14"/>
      <c r="D257" s="191" t="s">
        <v>149</v>
      </c>
      <c r="E257" s="200" t="s">
        <v>1</v>
      </c>
      <c r="F257" s="201" t="s">
        <v>152</v>
      </c>
      <c r="G257" s="14"/>
      <c r="H257" s="202">
        <v>147.40000000000001</v>
      </c>
      <c r="I257" s="203"/>
      <c r="J257" s="14"/>
      <c r="K257" s="14"/>
      <c r="L257" s="199"/>
      <c r="M257" s="204"/>
      <c r="N257" s="205"/>
      <c r="O257" s="205"/>
      <c r="P257" s="205"/>
      <c r="Q257" s="205"/>
      <c r="R257" s="205"/>
      <c r="S257" s="205"/>
      <c r="T257" s="20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0" t="s">
        <v>149</v>
      </c>
      <c r="AU257" s="200" t="s">
        <v>85</v>
      </c>
      <c r="AV257" s="14" t="s">
        <v>147</v>
      </c>
      <c r="AW257" s="14" t="s">
        <v>32</v>
      </c>
      <c r="AX257" s="14" t="s">
        <v>83</v>
      </c>
      <c r="AY257" s="200" t="s">
        <v>140</v>
      </c>
    </row>
    <row r="258" s="2" customFormat="1" ht="16.5" customHeight="1">
      <c r="A258" s="38"/>
      <c r="B258" s="176"/>
      <c r="C258" s="177" t="s">
        <v>390</v>
      </c>
      <c r="D258" s="177" t="s">
        <v>143</v>
      </c>
      <c r="E258" s="178" t="s">
        <v>391</v>
      </c>
      <c r="F258" s="179" t="s">
        <v>392</v>
      </c>
      <c r="G258" s="180" t="s">
        <v>331</v>
      </c>
      <c r="H258" s="181">
        <v>22</v>
      </c>
      <c r="I258" s="182"/>
      <c r="J258" s="183">
        <f>ROUND(I258*H258,2)</f>
        <v>0</v>
      </c>
      <c r="K258" s="179" t="s">
        <v>158</v>
      </c>
      <c r="L258" s="39"/>
      <c r="M258" s="184" t="s">
        <v>1</v>
      </c>
      <c r="N258" s="185" t="s">
        <v>41</v>
      </c>
      <c r="O258" s="77"/>
      <c r="P258" s="186">
        <f>O258*H258</f>
        <v>0</v>
      </c>
      <c r="Q258" s="186">
        <v>0</v>
      </c>
      <c r="R258" s="186">
        <f>Q258*H258</f>
        <v>0</v>
      </c>
      <c r="S258" s="186">
        <v>0.00175</v>
      </c>
      <c r="T258" s="187">
        <f>S258*H258</f>
        <v>0.0385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8" t="s">
        <v>220</v>
      </c>
      <c r="AT258" s="188" t="s">
        <v>143</v>
      </c>
      <c r="AU258" s="188" t="s">
        <v>85</v>
      </c>
      <c r="AY258" s="19" t="s">
        <v>140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19" t="s">
        <v>83</v>
      </c>
      <c r="BK258" s="189">
        <f>ROUND(I258*H258,2)</f>
        <v>0</v>
      </c>
      <c r="BL258" s="19" t="s">
        <v>220</v>
      </c>
      <c r="BM258" s="188" t="s">
        <v>393</v>
      </c>
    </row>
    <row r="259" s="13" customFormat="1">
      <c r="A259" s="13"/>
      <c r="B259" s="190"/>
      <c r="C259" s="13"/>
      <c r="D259" s="191" t="s">
        <v>149</v>
      </c>
      <c r="E259" s="192" t="s">
        <v>1</v>
      </c>
      <c r="F259" s="193" t="s">
        <v>394</v>
      </c>
      <c r="G259" s="13"/>
      <c r="H259" s="194">
        <v>22</v>
      </c>
      <c r="I259" s="195"/>
      <c r="J259" s="13"/>
      <c r="K259" s="13"/>
      <c r="L259" s="190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2" t="s">
        <v>149</v>
      </c>
      <c r="AU259" s="192" t="s">
        <v>85</v>
      </c>
      <c r="AV259" s="13" t="s">
        <v>85</v>
      </c>
      <c r="AW259" s="13" t="s">
        <v>32</v>
      </c>
      <c r="AX259" s="13" t="s">
        <v>83</v>
      </c>
      <c r="AY259" s="192" t="s">
        <v>140</v>
      </c>
    </row>
    <row r="260" s="2" customFormat="1" ht="33" customHeight="1">
      <c r="A260" s="38"/>
      <c r="B260" s="176"/>
      <c r="C260" s="177" t="s">
        <v>395</v>
      </c>
      <c r="D260" s="177" t="s">
        <v>143</v>
      </c>
      <c r="E260" s="178" t="s">
        <v>396</v>
      </c>
      <c r="F260" s="179" t="s">
        <v>397</v>
      </c>
      <c r="G260" s="180" t="s">
        <v>331</v>
      </c>
      <c r="H260" s="181">
        <v>147.40000000000001</v>
      </c>
      <c r="I260" s="182"/>
      <c r="J260" s="183">
        <f>ROUND(I260*H260,2)</f>
        <v>0</v>
      </c>
      <c r="K260" s="179" t="s">
        <v>158</v>
      </c>
      <c r="L260" s="39"/>
      <c r="M260" s="184" t="s">
        <v>1</v>
      </c>
      <c r="N260" s="185" t="s">
        <v>41</v>
      </c>
      <c r="O260" s="77"/>
      <c r="P260" s="186">
        <f>O260*H260</f>
        <v>0</v>
      </c>
      <c r="Q260" s="186">
        <v>0.0035100000000000001</v>
      </c>
      <c r="R260" s="186">
        <f>Q260*H260</f>
        <v>0.517374</v>
      </c>
      <c r="S260" s="186">
        <v>0</v>
      </c>
      <c r="T260" s="18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8" t="s">
        <v>220</v>
      </c>
      <c r="AT260" s="188" t="s">
        <v>143</v>
      </c>
      <c r="AU260" s="188" t="s">
        <v>85</v>
      </c>
      <c r="AY260" s="19" t="s">
        <v>140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19" t="s">
        <v>83</v>
      </c>
      <c r="BK260" s="189">
        <f>ROUND(I260*H260,2)</f>
        <v>0</v>
      </c>
      <c r="BL260" s="19" t="s">
        <v>220</v>
      </c>
      <c r="BM260" s="188" t="s">
        <v>398</v>
      </c>
    </row>
    <row r="261" s="15" customFormat="1">
      <c r="A261" s="15"/>
      <c r="B261" s="211"/>
      <c r="C261" s="15"/>
      <c r="D261" s="191" t="s">
        <v>149</v>
      </c>
      <c r="E261" s="212" t="s">
        <v>1</v>
      </c>
      <c r="F261" s="213" t="s">
        <v>399</v>
      </c>
      <c r="G261" s="15"/>
      <c r="H261" s="212" t="s">
        <v>1</v>
      </c>
      <c r="I261" s="214"/>
      <c r="J261" s="15"/>
      <c r="K261" s="15"/>
      <c r="L261" s="211"/>
      <c r="M261" s="215"/>
      <c r="N261" s="216"/>
      <c r="O261" s="216"/>
      <c r="P261" s="216"/>
      <c r="Q261" s="216"/>
      <c r="R261" s="216"/>
      <c r="S261" s="216"/>
      <c r="T261" s="21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2" t="s">
        <v>149</v>
      </c>
      <c r="AU261" s="212" t="s">
        <v>85</v>
      </c>
      <c r="AV261" s="15" t="s">
        <v>83</v>
      </c>
      <c r="AW261" s="15" t="s">
        <v>32</v>
      </c>
      <c r="AX261" s="15" t="s">
        <v>76</v>
      </c>
      <c r="AY261" s="212" t="s">
        <v>140</v>
      </c>
    </row>
    <row r="262" s="13" customFormat="1">
      <c r="A262" s="13"/>
      <c r="B262" s="190"/>
      <c r="C262" s="13"/>
      <c r="D262" s="191" t="s">
        <v>149</v>
      </c>
      <c r="E262" s="192" t="s">
        <v>1</v>
      </c>
      <c r="F262" s="193" t="s">
        <v>388</v>
      </c>
      <c r="G262" s="13"/>
      <c r="H262" s="194">
        <v>10.199999999999999</v>
      </c>
      <c r="I262" s="195"/>
      <c r="J262" s="13"/>
      <c r="K262" s="13"/>
      <c r="L262" s="190"/>
      <c r="M262" s="196"/>
      <c r="N262" s="197"/>
      <c r="O262" s="197"/>
      <c r="P262" s="197"/>
      <c r="Q262" s="197"/>
      <c r="R262" s="197"/>
      <c r="S262" s="197"/>
      <c r="T262" s="19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2" t="s">
        <v>149</v>
      </c>
      <c r="AU262" s="192" t="s">
        <v>85</v>
      </c>
      <c r="AV262" s="13" t="s">
        <v>85</v>
      </c>
      <c r="AW262" s="13" t="s">
        <v>32</v>
      </c>
      <c r="AX262" s="13" t="s">
        <v>76</v>
      </c>
      <c r="AY262" s="192" t="s">
        <v>140</v>
      </c>
    </row>
    <row r="263" s="13" customFormat="1">
      <c r="A263" s="13"/>
      <c r="B263" s="190"/>
      <c r="C263" s="13"/>
      <c r="D263" s="191" t="s">
        <v>149</v>
      </c>
      <c r="E263" s="192" t="s">
        <v>1</v>
      </c>
      <c r="F263" s="193" t="s">
        <v>389</v>
      </c>
      <c r="G263" s="13"/>
      <c r="H263" s="194">
        <v>56.600000000000001</v>
      </c>
      <c r="I263" s="195"/>
      <c r="J263" s="13"/>
      <c r="K263" s="13"/>
      <c r="L263" s="190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149</v>
      </c>
      <c r="AU263" s="192" t="s">
        <v>85</v>
      </c>
      <c r="AV263" s="13" t="s">
        <v>85</v>
      </c>
      <c r="AW263" s="13" t="s">
        <v>32</v>
      </c>
      <c r="AX263" s="13" t="s">
        <v>76</v>
      </c>
      <c r="AY263" s="192" t="s">
        <v>140</v>
      </c>
    </row>
    <row r="264" s="13" customFormat="1">
      <c r="A264" s="13"/>
      <c r="B264" s="190"/>
      <c r="C264" s="13"/>
      <c r="D264" s="191" t="s">
        <v>149</v>
      </c>
      <c r="E264" s="192" t="s">
        <v>1</v>
      </c>
      <c r="F264" s="193" t="s">
        <v>258</v>
      </c>
      <c r="G264" s="13"/>
      <c r="H264" s="194">
        <v>80.599999999999994</v>
      </c>
      <c r="I264" s="195"/>
      <c r="J264" s="13"/>
      <c r="K264" s="13"/>
      <c r="L264" s="190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149</v>
      </c>
      <c r="AU264" s="192" t="s">
        <v>85</v>
      </c>
      <c r="AV264" s="13" t="s">
        <v>85</v>
      </c>
      <c r="AW264" s="13" t="s">
        <v>32</v>
      </c>
      <c r="AX264" s="13" t="s">
        <v>76</v>
      </c>
      <c r="AY264" s="192" t="s">
        <v>140</v>
      </c>
    </row>
    <row r="265" s="14" customFormat="1">
      <c r="A265" s="14"/>
      <c r="B265" s="199"/>
      <c r="C265" s="14"/>
      <c r="D265" s="191" t="s">
        <v>149</v>
      </c>
      <c r="E265" s="200" t="s">
        <v>1</v>
      </c>
      <c r="F265" s="201" t="s">
        <v>152</v>
      </c>
      <c r="G265" s="14"/>
      <c r="H265" s="202">
        <v>147.40000000000001</v>
      </c>
      <c r="I265" s="203"/>
      <c r="J265" s="14"/>
      <c r="K265" s="14"/>
      <c r="L265" s="199"/>
      <c r="M265" s="204"/>
      <c r="N265" s="205"/>
      <c r="O265" s="205"/>
      <c r="P265" s="205"/>
      <c r="Q265" s="205"/>
      <c r="R265" s="205"/>
      <c r="S265" s="205"/>
      <c r="T265" s="20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0" t="s">
        <v>149</v>
      </c>
      <c r="AU265" s="200" t="s">
        <v>85</v>
      </c>
      <c r="AV265" s="14" t="s">
        <v>147</v>
      </c>
      <c r="AW265" s="14" t="s">
        <v>32</v>
      </c>
      <c r="AX265" s="14" t="s">
        <v>83</v>
      </c>
      <c r="AY265" s="200" t="s">
        <v>140</v>
      </c>
    </row>
    <row r="266" s="2" customFormat="1" ht="24.15" customHeight="1">
      <c r="A266" s="38"/>
      <c r="B266" s="176"/>
      <c r="C266" s="177" t="s">
        <v>400</v>
      </c>
      <c r="D266" s="177" t="s">
        <v>143</v>
      </c>
      <c r="E266" s="178" t="s">
        <v>401</v>
      </c>
      <c r="F266" s="179" t="s">
        <v>402</v>
      </c>
      <c r="G266" s="180" t="s">
        <v>331</v>
      </c>
      <c r="H266" s="181">
        <v>22</v>
      </c>
      <c r="I266" s="182"/>
      <c r="J266" s="183">
        <f>ROUND(I266*H266,2)</f>
        <v>0</v>
      </c>
      <c r="K266" s="179" t="s">
        <v>1</v>
      </c>
      <c r="L266" s="39"/>
      <c r="M266" s="184" t="s">
        <v>1</v>
      </c>
      <c r="N266" s="185" t="s">
        <v>41</v>
      </c>
      <c r="O266" s="77"/>
      <c r="P266" s="186">
        <f>O266*H266</f>
        <v>0</v>
      </c>
      <c r="Q266" s="186">
        <v>0.0028900000000000002</v>
      </c>
      <c r="R266" s="186">
        <f>Q266*H266</f>
        <v>0.063579999999999998</v>
      </c>
      <c r="S266" s="186">
        <v>0</v>
      </c>
      <c r="T266" s="18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8" t="s">
        <v>220</v>
      </c>
      <c r="AT266" s="188" t="s">
        <v>143</v>
      </c>
      <c r="AU266" s="188" t="s">
        <v>85</v>
      </c>
      <c r="AY266" s="19" t="s">
        <v>140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19" t="s">
        <v>83</v>
      </c>
      <c r="BK266" s="189">
        <f>ROUND(I266*H266,2)</f>
        <v>0</v>
      </c>
      <c r="BL266" s="19" t="s">
        <v>220</v>
      </c>
      <c r="BM266" s="188" t="s">
        <v>403</v>
      </c>
    </row>
    <row r="267" s="13" customFormat="1">
      <c r="A267" s="13"/>
      <c r="B267" s="190"/>
      <c r="C267" s="13"/>
      <c r="D267" s="191" t="s">
        <v>149</v>
      </c>
      <c r="E267" s="192" t="s">
        <v>1</v>
      </c>
      <c r="F267" s="193" t="s">
        <v>394</v>
      </c>
      <c r="G267" s="13"/>
      <c r="H267" s="194">
        <v>22</v>
      </c>
      <c r="I267" s="195"/>
      <c r="J267" s="13"/>
      <c r="K267" s="13"/>
      <c r="L267" s="190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149</v>
      </c>
      <c r="AU267" s="192" t="s">
        <v>85</v>
      </c>
      <c r="AV267" s="13" t="s">
        <v>85</v>
      </c>
      <c r="AW267" s="13" t="s">
        <v>32</v>
      </c>
      <c r="AX267" s="13" t="s">
        <v>83</v>
      </c>
      <c r="AY267" s="192" t="s">
        <v>140</v>
      </c>
    </row>
    <row r="268" s="2" customFormat="1" ht="24.15" customHeight="1">
      <c r="A268" s="38"/>
      <c r="B268" s="176"/>
      <c r="C268" s="177" t="s">
        <v>404</v>
      </c>
      <c r="D268" s="177" t="s">
        <v>143</v>
      </c>
      <c r="E268" s="178" t="s">
        <v>405</v>
      </c>
      <c r="F268" s="179" t="s">
        <v>406</v>
      </c>
      <c r="G268" s="180" t="s">
        <v>292</v>
      </c>
      <c r="H268" s="236"/>
      <c r="I268" s="182"/>
      <c r="J268" s="183">
        <f>ROUND(I268*H268,2)</f>
        <v>0</v>
      </c>
      <c r="K268" s="179" t="s">
        <v>158</v>
      </c>
      <c r="L268" s="39"/>
      <c r="M268" s="184" t="s">
        <v>1</v>
      </c>
      <c r="N268" s="185" t="s">
        <v>41</v>
      </c>
      <c r="O268" s="77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8" t="s">
        <v>220</v>
      </c>
      <c r="AT268" s="188" t="s">
        <v>143</v>
      </c>
      <c r="AU268" s="188" t="s">
        <v>85</v>
      </c>
      <c r="AY268" s="19" t="s">
        <v>140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19" t="s">
        <v>83</v>
      </c>
      <c r="BK268" s="189">
        <f>ROUND(I268*H268,2)</f>
        <v>0</v>
      </c>
      <c r="BL268" s="19" t="s">
        <v>220</v>
      </c>
      <c r="BM268" s="188" t="s">
        <v>407</v>
      </c>
    </row>
    <row r="269" s="12" customFormat="1" ht="22.8" customHeight="1">
      <c r="A269" s="12"/>
      <c r="B269" s="163"/>
      <c r="C269" s="12"/>
      <c r="D269" s="164" t="s">
        <v>75</v>
      </c>
      <c r="E269" s="174" t="s">
        <v>408</v>
      </c>
      <c r="F269" s="174" t="s">
        <v>409</v>
      </c>
      <c r="G269" s="12"/>
      <c r="H269" s="12"/>
      <c r="I269" s="166"/>
      <c r="J269" s="175">
        <f>BK269</f>
        <v>0</v>
      </c>
      <c r="K269" s="12"/>
      <c r="L269" s="163"/>
      <c r="M269" s="168"/>
      <c r="N269" s="169"/>
      <c r="O269" s="169"/>
      <c r="P269" s="170">
        <f>SUM(P270:P278)</f>
        <v>0</v>
      </c>
      <c r="Q269" s="169"/>
      <c r="R269" s="170">
        <f>SUM(R270:R278)</f>
        <v>0.25875920000000002</v>
      </c>
      <c r="S269" s="169"/>
      <c r="T269" s="171">
        <f>SUM(T270:T278)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64" t="s">
        <v>85</v>
      </c>
      <c r="AT269" s="172" t="s">
        <v>75</v>
      </c>
      <c r="AU269" s="172" t="s">
        <v>83</v>
      </c>
      <c r="AY269" s="164" t="s">
        <v>140</v>
      </c>
      <c r="BK269" s="173">
        <f>SUM(BK270:BK278)</f>
        <v>0</v>
      </c>
    </row>
    <row r="270" s="2" customFormat="1" ht="16.5" customHeight="1">
      <c r="A270" s="38"/>
      <c r="B270" s="176"/>
      <c r="C270" s="177" t="s">
        <v>410</v>
      </c>
      <c r="D270" s="177" t="s">
        <v>143</v>
      </c>
      <c r="E270" s="178" t="s">
        <v>411</v>
      </c>
      <c r="F270" s="179" t="s">
        <v>412</v>
      </c>
      <c r="G270" s="180" t="s">
        <v>146</v>
      </c>
      <c r="H270" s="181">
        <v>315.56</v>
      </c>
      <c r="I270" s="182"/>
      <c r="J270" s="183">
        <f>ROUND(I270*H270,2)</f>
        <v>0</v>
      </c>
      <c r="K270" s="179" t="s">
        <v>158</v>
      </c>
      <c r="L270" s="39"/>
      <c r="M270" s="184" t="s">
        <v>1</v>
      </c>
      <c r="N270" s="185" t="s">
        <v>41</v>
      </c>
      <c r="O270" s="77"/>
      <c r="P270" s="186">
        <f>O270*H270</f>
        <v>0</v>
      </c>
      <c r="Q270" s="186">
        <v>0</v>
      </c>
      <c r="R270" s="186">
        <f>Q270*H270</f>
        <v>0</v>
      </c>
      <c r="S270" s="186">
        <v>0</v>
      </c>
      <c r="T270" s="18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8" t="s">
        <v>220</v>
      </c>
      <c r="AT270" s="188" t="s">
        <v>143</v>
      </c>
      <c r="AU270" s="188" t="s">
        <v>85</v>
      </c>
      <c r="AY270" s="19" t="s">
        <v>140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9" t="s">
        <v>83</v>
      </c>
      <c r="BK270" s="189">
        <f>ROUND(I270*H270,2)</f>
        <v>0</v>
      </c>
      <c r="BL270" s="19" t="s">
        <v>220</v>
      </c>
      <c r="BM270" s="188" t="s">
        <v>413</v>
      </c>
    </row>
    <row r="271" s="13" customFormat="1">
      <c r="A271" s="13"/>
      <c r="B271" s="190"/>
      <c r="C271" s="13"/>
      <c r="D271" s="191" t="s">
        <v>149</v>
      </c>
      <c r="E271" s="192" t="s">
        <v>1</v>
      </c>
      <c r="F271" s="193" t="s">
        <v>91</v>
      </c>
      <c r="G271" s="13"/>
      <c r="H271" s="194">
        <v>315.56</v>
      </c>
      <c r="I271" s="195"/>
      <c r="J271" s="13"/>
      <c r="K271" s="13"/>
      <c r="L271" s="190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2" t="s">
        <v>149</v>
      </c>
      <c r="AU271" s="192" t="s">
        <v>85</v>
      </c>
      <c r="AV271" s="13" t="s">
        <v>85</v>
      </c>
      <c r="AW271" s="13" t="s">
        <v>32</v>
      </c>
      <c r="AX271" s="13" t="s">
        <v>83</v>
      </c>
      <c r="AY271" s="192" t="s">
        <v>140</v>
      </c>
    </row>
    <row r="272" s="2" customFormat="1" ht="24.15" customHeight="1">
      <c r="A272" s="38"/>
      <c r="B272" s="176"/>
      <c r="C272" s="177" t="s">
        <v>414</v>
      </c>
      <c r="D272" s="177" t="s">
        <v>143</v>
      </c>
      <c r="E272" s="178" t="s">
        <v>415</v>
      </c>
      <c r="F272" s="179" t="s">
        <v>416</v>
      </c>
      <c r="G272" s="180" t="s">
        <v>146</v>
      </c>
      <c r="H272" s="181">
        <v>315.56</v>
      </c>
      <c r="I272" s="182"/>
      <c r="J272" s="183">
        <f>ROUND(I272*H272,2)</f>
        <v>0</v>
      </c>
      <c r="K272" s="179" t="s">
        <v>158</v>
      </c>
      <c r="L272" s="39"/>
      <c r="M272" s="184" t="s">
        <v>1</v>
      </c>
      <c r="N272" s="185" t="s">
        <v>41</v>
      </c>
      <c r="O272" s="77"/>
      <c r="P272" s="186">
        <f>O272*H272</f>
        <v>0</v>
      </c>
      <c r="Q272" s="186">
        <v>0.00010000000000000001</v>
      </c>
      <c r="R272" s="186">
        <f>Q272*H272</f>
        <v>0.031556000000000001</v>
      </c>
      <c r="S272" s="186">
        <v>0</v>
      </c>
      <c r="T272" s="18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8" t="s">
        <v>220</v>
      </c>
      <c r="AT272" s="188" t="s">
        <v>143</v>
      </c>
      <c r="AU272" s="188" t="s">
        <v>85</v>
      </c>
      <c r="AY272" s="19" t="s">
        <v>140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19" t="s">
        <v>83</v>
      </c>
      <c r="BK272" s="189">
        <f>ROUND(I272*H272,2)</f>
        <v>0</v>
      </c>
      <c r="BL272" s="19" t="s">
        <v>220</v>
      </c>
      <c r="BM272" s="188" t="s">
        <v>417</v>
      </c>
    </row>
    <row r="273" s="13" customFormat="1">
      <c r="A273" s="13"/>
      <c r="B273" s="190"/>
      <c r="C273" s="13"/>
      <c r="D273" s="191" t="s">
        <v>149</v>
      </c>
      <c r="E273" s="192" t="s">
        <v>1</v>
      </c>
      <c r="F273" s="193" t="s">
        <v>91</v>
      </c>
      <c r="G273" s="13"/>
      <c r="H273" s="194">
        <v>315.56</v>
      </c>
      <c r="I273" s="195"/>
      <c r="J273" s="13"/>
      <c r="K273" s="13"/>
      <c r="L273" s="190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149</v>
      </c>
      <c r="AU273" s="192" t="s">
        <v>85</v>
      </c>
      <c r="AV273" s="13" t="s">
        <v>85</v>
      </c>
      <c r="AW273" s="13" t="s">
        <v>32</v>
      </c>
      <c r="AX273" s="13" t="s">
        <v>83</v>
      </c>
      <c r="AY273" s="192" t="s">
        <v>140</v>
      </c>
    </row>
    <row r="274" s="2" customFormat="1" ht="24.15" customHeight="1">
      <c r="A274" s="38"/>
      <c r="B274" s="176"/>
      <c r="C274" s="177" t="s">
        <v>418</v>
      </c>
      <c r="D274" s="177" t="s">
        <v>143</v>
      </c>
      <c r="E274" s="178" t="s">
        <v>419</v>
      </c>
      <c r="F274" s="179" t="s">
        <v>420</v>
      </c>
      <c r="G274" s="180" t="s">
        <v>146</v>
      </c>
      <c r="H274" s="181">
        <v>315.56</v>
      </c>
      <c r="I274" s="182"/>
      <c r="J274" s="183">
        <f>ROUND(I274*H274,2)</f>
        <v>0</v>
      </c>
      <c r="K274" s="179" t="s">
        <v>158</v>
      </c>
      <c r="L274" s="39"/>
      <c r="M274" s="184" t="s">
        <v>1</v>
      </c>
      <c r="N274" s="185" t="s">
        <v>41</v>
      </c>
      <c r="O274" s="77"/>
      <c r="P274" s="186">
        <f>O274*H274</f>
        <v>0</v>
      </c>
      <c r="Q274" s="186">
        <v>0.00072000000000000005</v>
      </c>
      <c r="R274" s="186">
        <f>Q274*H274</f>
        <v>0.22720320000000002</v>
      </c>
      <c r="S274" s="186">
        <v>0</v>
      </c>
      <c r="T274" s="18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8" t="s">
        <v>220</v>
      </c>
      <c r="AT274" s="188" t="s">
        <v>143</v>
      </c>
      <c r="AU274" s="188" t="s">
        <v>85</v>
      </c>
      <c r="AY274" s="19" t="s">
        <v>140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19" t="s">
        <v>83</v>
      </c>
      <c r="BK274" s="189">
        <f>ROUND(I274*H274,2)</f>
        <v>0</v>
      </c>
      <c r="BL274" s="19" t="s">
        <v>220</v>
      </c>
      <c r="BM274" s="188" t="s">
        <v>421</v>
      </c>
    </row>
    <row r="275" s="15" customFormat="1">
      <c r="A275" s="15"/>
      <c r="B275" s="211"/>
      <c r="C275" s="15"/>
      <c r="D275" s="191" t="s">
        <v>149</v>
      </c>
      <c r="E275" s="212" t="s">
        <v>1</v>
      </c>
      <c r="F275" s="213" t="s">
        <v>422</v>
      </c>
      <c r="G275" s="15"/>
      <c r="H275" s="212" t="s">
        <v>1</v>
      </c>
      <c r="I275" s="214"/>
      <c r="J275" s="15"/>
      <c r="K275" s="15"/>
      <c r="L275" s="211"/>
      <c r="M275" s="215"/>
      <c r="N275" s="216"/>
      <c r="O275" s="216"/>
      <c r="P275" s="216"/>
      <c r="Q275" s="216"/>
      <c r="R275" s="216"/>
      <c r="S275" s="216"/>
      <c r="T275" s="21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2" t="s">
        <v>149</v>
      </c>
      <c r="AU275" s="212" t="s">
        <v>85</v>
      </c>
      <c r="AV275" s="15" t="s">
        <v>83</v>
      </c>
      <c r="AW275" s="15" t="s">
        <v>32</v>
      </c>
      <c r="AX275" s="15" t="s">
        <v>76</v>
      </c>
      <c r="AY275" s="212" t="s">
        <v>140</v>
      </c>
    </row>
    <row r="276" s="13" customFormat="1">
      <c r="A276" s="13"/>
      <c r="B276" s="190"/>
      <c r="C276" s="13"/>
      <c r="D276" s="191" t="s">
        <v>149</v>
      </c>
      <c r="E276" s="192" t="s">
        <v>1</v>
      </c>
      <c r="F276" s="193" t="s">
        <v>423</v>
      </c>
      <c r="G276" s="13"/>
      <c r="H276" s="194">
        <v>130.18000000000001</v>
      </c>
      <c r="I276" s="195"/>
      <c r="J276" s="13"/>
      <c r="K276" s="13"/>
      <c r="L276" s="190"/>
      <c r="M276" s="196"/>
      <c r="N276" s="197"/>
      <c r="O276" s="197"/>
      <c r="P276" s="197"/>
      <c r="Q276" s="197"/>
      <c r="R276" s="197"/>
      <c r="S276" s="197"/>
      <c r="T276" s="19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2" t="s">
        <v>149</v>
      </c>
      <c r="AU276" s="192" t="s">
        <v>85</v>
      </c>
      <c r="AV276" s="13" t="s">
        <v>85</v>
      </c>
      <c r="AW276" s="13" t="s">
        <v>32</v>
      </c>
      <c r="AX276" s="13" t="s">
        <v>76</v>
      </c>
      <c r="AY276" s="192" t="s">
        <v>140</v>
      </c>
    </row>
    <row r="277" s="13" customFormat="1">
      <c r="A277" s="13"/>
      <c r="B277" s="190"/>
      <c r="C277" s="13"/>
      <c r="D277" s="191" t="s">
        <v>149</v>
      </c>
      <c r="E277" s="192" t="s">
        <v>1</v>
      </c>
      <c r="F277" s="193" t="s">
        <v>424</v>
      </c>
      <c r="G277" s="13"/>
      <c r="H277" s="194">
        <v>185.38</v>
      </c>
      <c r="I277" s="195"/>
      <c r="J277" s="13"/>
      <c r="K277" s="13"/>
      <c r="L277" s="190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149</v>
      </c>
      <c r="AU277" s="192" t="s">
        <v>85</v>
      </c>
      <c r="AV277" s="13" t="s">
        <v>85</v>
      </c>
      <c r="AW277" s="13" t="s">
        <v>32</v>
      </c>
      <c r="AX277" s="13" t="s">
        <v>76</v>
      </c>
      <c r="AY277" s="192" t="s">
        <v>140</v>
      </c>
    </row>
    <row r="278" s="14" customFormat="1">
      <c r="A278" s="14"/>
      <c r="B278" s="199"/>
      <c r="C278" s="14"/>
      <c r="D278" s="191" t="s">
        <v>149</v>
      </c>
      <c r="E278" s="200" t="s">
        <v>91</v>
      </c>
      <c r="F278" s="201" t="s">
        <v>152</v>
      </c>
      <c r="G278" s="14"/>
      <c r="H278" s="202">
        <v>315.56</v>
      </c>
      <c r="I278" s="203"/>
      <c r="J278" s="14"/>
      <c r="K278" s="14"/>
      <c r="L278" s="199"/>
      <c r="M278" s="204"/>
      <c r="N278" s="205"/>
      <c r="O278" s="205"/>
      <c r="P278" s="205"/>
      <c r="Q278" s="205"/>
      <c r="R278" s="205"/>
      <c r="S278" s="205"/>
      <c r="T278" s="20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0" t="s">
        <v>149</v>
      </c>
      <c r="AU278" s="200" t="s">
        <v>85</v>
      </c>
      <c r="AV278" s="14" t="s">
        <v>147</v>
      </c>
      <c r="AW278" s="14" t="s">
        <v>32</v>
      </c>
      <c r="AX278" s="14" t="s">
        <v>83</v>
      </c>
      <c r="AY278" s="200" t="s">
        <v>140</v>
      </c>
    </row>
    <row r="279" s="12" customFormat="1" ht="25.92" customHeight="1">
      <c r="A279" s="12"/>
      <c r="B279" s="163"/>
      <c r="C279" s="12"/>
      <c r="D279" s="164" t="s">
        <v>75</v>
      </c>
      <c r="E279" s="165" t="s">
        <v>425</v>
      </c>
      <c r="F279" s="165" t="s">
        <v>426</v>
      </c>
      <c r="G279" s="12"/>
      <c r="H279" s="12"/>
      <c r="I279" s="166"/>
      <c r="J279" s="167">
        <f>BK279</f>
        <v>0</v>
      </c>
      <c r="K279" s="12"/>
      <c r="L279" s="163"/>
      <c r="M279" s="168"/>
      <c r="N279" s="169"/>
      <c r="O279" s="169"/>
      <c r="P279" s="170">
        <f>SUM(P280:P281)</f>
        <v>0</v>
      </c>
      <c r="Q279" s="169"/>
      <c r="R279" s="170">
        <f>SUM(R280:R281)</f>
        <v>0</v>
      </c>
      <c r="S279" s="169"/>
      <c r="T279" s="171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4" t="s">
        <v>147</v>
      </c>
      <c r="AT279" s="172" t="s">
        <v>75</v>
      </c>
      <c r="AU279" s="172" t="s">
        <v>76</v>
      </c>
      <c r="AY279" s="164" t="s">
        <v>140</v>
      </c>
      <c r="BK279" s="173">
        <f>SUM(BK280:BK281)</f>
        <v>0</v>
      </c>
    </row>
    <row r="280" s="2" customFormat="1" ht="16.5" customHeight="1">
      <c r="A280" s="38"/>
      <c r="B280" s="176"/>
      <c r="C280" s="177" t="s">
        <v>427</v>
      </c>
      <c r="D280" s="177" t="s">
        <v>143</v>
      </c>
      <c r="E280" s="178" t="s">
        <v>80</v>
      </c>
      <c r="F280" s="179" t="s">
        <v>428</v>
      </c>
      <c r="G280" s="180" t="s">
        <v>361</v>
      </c>
      <c r="H280" s="181">
        <v>1</v>
      </c>
      <c r="I280" s="182"/>
      <c r="J280" s="183">
        <f>ROUND(I280*H280,2)</f>
        <v>0</v>
      </c>
      <c r="K280" s="179" t="s">
        <v>1</v>
      </c>
      <c r="L280" s="39"/>
      <c r="M280" s="184" t="s">
        <v>1</v>
      </c>
      <c r="N280" s="185" t="s">
        <v>41</v>
      </c>
      <c r="O280" s="77"/>
      <c r="P280" s="186">
        <f>O280*H280</f>
        <v>0</v>
      </c>
      <c r="Q280" s="186">
        <v>0</v>
      </c>
      <c r="R280" s="186">
        <f>Q280*H280</f>
        <v>0</v>
      </c>
      <c r="S280" s="186">
        <v>0</v>
      </c>
      <c r="T280" s="18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88" t="s">
        <v>429</v>
      </c>
      <c r="AT280" s="188" t="s">
        <v>143</v>
      </c>
      <c r="AU280" s="188" t="s">
        <v>83</v>
      </c>
      <c r="AY280" s="19" t="s">
        <v>140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19" t="s">
        <v>83</v>
      </c>
      <c r="BK280" s="189">
        <f>ROUND(I280*H280,2)</f>
        <v>0</v>
      </c>
      <c r="BL280" s="19" t="s">
        <v>429</v>
      </c>
      <c r="BM280" s="188" t="s">
        <v>430</v>
      </c>
    </row>
    <row r="281" s="2" customFormat="1">
      <c r="A281" s="38"/>
      <c r="B281" s="39"/>
      <c r="C281" s="38"/>
      <c r="D281" s="191" t="s">
        <v>160</v>
      </c>
      <c r="E281" s="38"/>
      <c r="F281" s="207" t="s">
        <v>431</v>
      </c>
      <c r="G281" s="38"/>
      <c r="H281" s="38"/>
      <c r="I281" s="208"/>
      <c r="J281" s="38"/>
      <c r="K281" s="38"/>
      <c r="L281" s="39"/>
      <c r="M281" s="209"/>
      <c r="N281" s="210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160</v>
      </c>
      <c r="AU281" s="19" t="s">
        <v>83</v>
      </c>
    </row>
    <row r="282" s="12" customFormat="1" ht="25.92" customHeight="1">
      <c r="A282" s="12"/>
      <c r="B282" s="163"/>
      <c r="C282" s="12"/>
      <c r="D282" s="164" t="s">
        <v>75</v>
      </c>
      <c r="E282" s="165" t="s">
        <v>432</v>
      </c>
      <c r="F282" s="165" t="s">
        <v>433</v>
      </c>
      <c r="G282" s="12"/>
      <c r="H282" s="12"/>
      <c r="I282" s="166"/>
      <c r="J282" s="167">
        <f>BK282</f>
        <v>0</v>
      </c>
      <c r="K282" s="12"/>
      <c r="L282" s="163"/>
      <c r="M282" s="168"/>
      <c r="N282" s="169"/>
      <c r="O282" s="169"/>
      <c r="P282" s="170">
        <f>P283+P285+P287+P289</f>
        <v>0</v>
      </c>
      <c r="Q282" s="169"/>
      <c r="R282" s="170">
        <f>R283+R285+R287+R289</f>
        <v>0</v>
      </c>
      <c r="S282" s="169"/>
      <c r="T282" s="171">
        <f>T283+T285+T287+T289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4" t="s">
        <v>171</v>
      </c>
      <c r="AT282" s="172" t="s">
        <v>75</v>
      </c>
      <c r="AU282" s="172" t="s">
        <v>76</v>
      </c>
      <c r="AY282" s="164" t="s">
        <v>140</v>
      </c>
      <c r="BK282" s="173">
        <f>BK283+BK285+BK287+BK289</f>
        <v>0</v>
      </c>
    </row>
    <row r="283" s="12" customFormat="1" ht="22.8" customHeight="1">
      <c r="A283" s="12"/>
      <c r="B283" s="163"/>
      <c r="C283" s="12"/>
      <c r="D283" s="164" t="s">
        <v>75</v>
      </c>
      <c r="E283" s="174" t="s">
        <v>434</v>
      </c>
      <c r="F283" s="174" t="s">
        <v>435</v>
      </c>
      <c r="G283" s="12"/>
      <c r="H283" s="12"/>
      <c r="I283" s="166"/>
      <c r="J283" s="175">
        <f>BK283</f>
        <v>0</v>
      </c>
      <c r="K283" s="12"/>
      <c r="L283" s="163"/>
      <c r="M283" s="168"/>
      <c r="N283" s="169"/>
      <c r="O283" s="169"/>
      <c r="P283" s="170">
        <f>P284</f>
        <v>0</v>
      </c>
      <c r="Q283" s="169"/>
      <c r="R283" s="170">
        <f>R284</f>
        <v>0</v>
      </c>
      <c r="S283" s="169"/>
      <c r="T283" s="171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64" t="s">
        <v>171</v>
      </c>
      <c r="AT283" s="172" t="s">
        <v>75</v>
      </c>
      <c r="AU283" s="172" t="s">
        <v>83</v>
      </c>
      <c r="AY283" s="164" t="s">
        <v>140</v>
      </c>
      <c r="BK283" s="173">
        <f>BK284</f>
        <v>0</v>
      </c>
    </row>
    <row r="284" s="2" customFormat="1" ht="16.5" customHeight="1">
      <c r="A284" s="38"/>
      <c r="B284" s="176"/>
      <c r="C284" s="177" t="s">
        <v>436</v>
      </c>
      <c r="D284" s="177" t="s">
        <v>143</v>
      </c>
      <c r="E284" s="178" t="s">
        <v>437</v>
      </c>
      <c r="F284" s="179" t="s">
        <v>438</v>
      </c>
      <c r="G284" s="180" t="s">
        <v>361</v>
      </c>
      <c r="H284" s="181">
        <v>1</v>
      </c>
      <c r="I284" s="182"/>
      <c r="J284" s="183">
        <f>ROUND(I284*H284,2)</f>
        <v>0</v>
      </c>
      <c r="K284" s="179" t="s">
        <v>158</v>
      </c>
      <c r="L284" s="39"/>
      <c r="M284" s="184" t="s">
        <v>1</v>
      </c>
      <c r="N284" s="185" t="s">
        <v>41</v>
      </c>
      <c r="O284" s="77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88" t="s">
        <v>439</v>
      </c>
      <c r="AT284" s="188" t="s">
        <v>143</v>
      </c>
      <c r="AU284" s="188" t="s">
        <v>85</v>
      </c>
      <c r="AY284" s="19" t="s">
        <v>140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19" t="s">
        <v>83</v>
      </c>
      <c r="BK284" s="189">
        <f>ROUND(I284*H284,2)</f>
        <v>0</v>
      </c>
      <c r="BL284" s="19" t="s">
        <v>439</v>
      </c>
      <c r="BM284" s="188" t="s">
        <v>440</v>
      </c>
    </row>
    <row r="285" s="12" customFormat="1" ht="22.8" customHeight="1">
      <c r="A285" s="12"/>
      <c r="B285" s="163"/>
      <c r="C285" s="12"/>
      <c r="D285" s="164" t="s">
        <v>75</v>
      </c>
      <c r="E285" s="174" t="s">
        <v>441</v>
      </c>
      <c r="F285" s="174" t="s">
        <v>442</v>
      </c>
      <c r="G285" s="12"/>
      <c r="H285" s="12"/>
      <c r="I285" s="166"/>
      <c r="J285" s="175">
        <f>BK285</f>
        <v>0</v>
      </c>
      <c r="K285" s="12"/>
      <c r="L285" s="163"/>
      <c r="M285" s="168"/>
      <c r="N285" s="169"/>
      <c r="O285" s="169"/>
      <c r="P285" s="170">
        <f>P286</f>
        <v>0</v>
      </c>
      <c r="Q285" s="169"/>
      <c r="R285" s="170">
        <f>R286</f>
        <v>0</v>
      </c>
      <c r="S285" s="169"/>
      <c r="T285" s="171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4" t="s">
        <v>171</v>
      </c>
      <c r="AT285" s="172" t="s">
        <v>75</v>
      </c>
      <c r="AU285" s="172" t="s">
        <v>83</v>
      </c>
      <c r="AY285" s="164" t="s">
        <v>140</v>
      </c>
      <c r="BK285" s="173">
        <f>BK286</f>
        <v>0</v>
      </c>
    </row>
    <row r="286" s="2" customFormat="1" ht="16.5" customHeight="1">
      <c r="A286" s="38"/>
      <c r="B286" s="176"/>
      <c r="C286" s="177" t="s">
        <v>443</v>
      </c>
      <c r="D286" s="177" t="s">
        <v>143</v>
      </c>
      <c r="E286" s="178" t="s">
        <v>444</v>
      </c>
      <c r="F286" s="179" t="s">
        <v>442</v>
      </c>
      <c r="G286" s="180" t="s">
        <v>361</v>
      </c>
      <c r="H286" s="181">
        <v>1</v>
      </c>
      <c r="I286" s="182"/>
      <c r="J286" s="183">
        <f>ROUND(I286*H286,2)</f>
        <v>0</v>
      </c>
      <c r="K286" s="179" t="s">
        <v>158</v>
      </c>
      <c r="L286" s="39"/>
      <c r="M286" s="184" t="s">
        <v>1</v>
      </c>
      <c r="N286" s="185" t="s">
        <v>41</v>
      </c>
      <c r="O286" s="77"/>
      <c r="P286" s="186">
        <f>O286*H286</f>
        <v>0</v>
      </c>
      <c r="Q286" s="186">
        <v>0</v>
      </c>
      <c r="R286" s="186">
        <f>Q286*H286</f>
        <v>0</v>
      </c>
      <c r="S286" s="186">
        <v>0</v>
      </c>
      <c r="T286" s="18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8" t="s">
        <v>439</v>
      </c>
      <c r="AT286" s="188" t="s">
        <v>143</v>
      </c>
      <c r="AU286" s="188" t="s">
        <v>85</v>
      </c>
      <c r="AY286" s="19" t="s">
        <v>140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83</v>
      </c>
      <c r="BK286" s="189">
        <f>ROUND(I286*H286,2)</f>
        <v>0</v>
      </c>
      <c r="BL286" s="19" t="s">
        <v>439</v>
      </c>
      <c r="BM286" s="188" t="s">
        <v>445</v>
      </c>
    </row>
    <row r="287" s="12" customFormat="1" ht="22.8" customHeight="1">
      <c r="A287" s="12"/>
      <c r="B287" s="163"/>
      <c r="C287" s="12"/>
      <c r="D287" s="164" t="s">
        <v>75</v>
      </c>
      <c r="E287" s="174" t="s">
        <v>446</v>
      </c>
      <c r="F287" s="174" t="s">
        <v>447</v>
      </c>
      <c r="G287" s="12"/>
      <c r="H287" s="12"/>
      <c r="I287" s="166"/>
      <c r="J287" s="175">
        <f>BK287</f>
        <v>0</v>
      </c>
      <c r="K287" s="12"/>
      <c r="L287" s="163"/>
      <c r="M287" s="168"/>
      <c r="N287" s="169"/>
      <c r="O287" s="169"/>
      <c r="P287" s="170">
        <f>P288</f>
        <v>0</v>
      </c>
      <c r="Q287" s="169"/>
      <c r="R287" s="170">
        <f>R288</f>
        <v>0</v>
      </c>
      <c r="S287" s="169"/>
      <c r="T287" s="171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4" t="s">
        <v>171</v>
      </c>
      <c r="AT287" s="172" t="s">
        <v>75</v>
      </c>
      <c r="AU287" s="172" t="s">
        <v>83</v>
      </c>
      <c r="AY287" s="164" t="s">
        <v>140</v>
      </c>
      <c r="BK287" s="173">
        <f>BK288</f>
        <v>0</v>
      </c>
    </row>
    <row r="288" s="2" customFormat="1" ht="16.5" customHeight="1">
      <c r="A288" s="38"/>
      <c r="B288" s="176"/>
      <c r="C288" s="177" t="s">
        <v>448</v>
      </c>
      <c r="D288" s="177" t="s">
        <v>143</v>
      </c>
      <c r="E288" s="178" t="s">
        <v>449</v>
      </c>
      <c r="F288" s="179" t="s">
        <v>447</v>
      </c>
      <c r="G288" s="180" t="s">
        <v>361</v>
      </c>
      <c r="H288" s="181">
        <v>1</v>
      </c>
      <c r="I288" s="182"/>
      <c r="J288" s="183">
        <f>ROUND(I288*H288,2)</f>
        <v>0</v>
      </c>
      <c r="K288" s="179" t="s">
        <v>158</v>
      </c>
      <c r="L288" s="39"/>
      <c r="M288" s="184" t="s">
        <v>1</v>
      </c>
      <c r="N288" s="185" t="s">
        <v>41</v>
      </c>
      <c r="O288" s="77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8" t="s">
        <v>439</v>
      </c>
      <c r="AT288" s="188" t="s">
        <v>143</v>
      </c>
      <c r="AU288" s="188" t="s">
        <v>85</v>
      </c>
      <c r="AY288" s="19" t="s">
        <v>140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9" t="s">
        <v>83</v>
      </c>
      <c r="BK288" s="189">
        <f>ROUND(I288*H288,2)</f>
        <v>0</v>
      </c>
      <c r="BL288" s="19" t="s">
        <v>439</v>
      </c>
      <c r="BM288" s="188" t="s">
        <v>450</v>
      </c>
    </row>
    <row r="289" s="12" customFormat="1" ht="22.8" customHeight="1">
      <c r="A289" s="12"/>
      <c r="B289" s="163"/>
      <c r="C289" s="12"/>
      <c r="D289" s="164" t="s">
        <v>75</v>
      </c>
      <c r="E289" s="174" t="s">
        <v>451</v>
      </c>
      <c r="F289" s="174" t="s">
        <v>452</v>
      </c>
      <c r="G289" s="12"/>
      <c r="H289" s="12"/>
      <c r="I289" s="166"/>
      <c r="J289" s="175">
        <f>BK289</f>
        <v>0</v>
      </c>
      <c r="K289" s="12"/>
      <c r="L289" s="163"/>
      <c r="M289" s="168"/>
      <c r="N289" s="169"/>
      <c r="O289" s="169"/>
      <c r="P289" s="170">
        <f>P290</f>
        <v>0</v>
      </c>
      <c r="Q289" s="169"/>
      <c r="R289" s="170">
        <f>R290</f>
        <v>0</v>
      </c>
      <c r="S289" s="169"/>
      <c r="T289" s="171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64" t="s">
        <v>171</v>
      </c>
      <c r="AT289" s="172" t="s">
        <v>75</v>
      </c>
      <c r="AU289" s="172" t="s">
        <v>83</v>
      </c>
      <c r="AY289" s="164" t="s">
        <v>140</v>
      </c>
      <c r="BK289" s="173">
        <f>BK290</f>
        <v>0</v>
      </c>
    </row>
    <row r="290" s="2" customFormat="1" ht="16.5" customHeight="1">
      <c r="A290" s="38"/>
      <c r="B290" s="176"/>
      <c r="C290" s="177" t="s">
        <v>453</v>
      </c>
      <c r="D290" s="177" t="s">
        <v>143</v>
      </c>
      <c r="E290" s="178" t="s">
        <v>454</v>
      </c>
      <c r="F290" s="179" t="s">
        <v>452</v>
      </c>
      <c r="G290" s="180" t="s">
        <v>361</v>
      </c>
      <c r="H290" s="181">
        <v>1</v>
      </c>
      <c r="I290" s="182"/>
      <c r="J290" s="183">
        <f>ROUND(I290*H290,2)</f>
        <v>0</v>
      </c>
      <c r="K290" s="179" t="s">
        <v>158</v>
      </c>
      <c r="L290" s="39"/>
      <c r="M290" s="237" t="s">
        <v>1</v>
      </c>
      <c r="N290" s="238" t="s">
        <v>41</v>
      </c>
      <c r="O290" s="239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8" t="s">
        <v>439</v>
      </c>
      <c r="AT290" s="188" t="s">
        <v>143</v>
      </c>
      <c r="AU290" s="188" t="s">
        <v>85</v>
      </c>
      <c r="AY290" s="19" t="s">
        <v>140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9" t="s">
        <v>83</v>
      </c>
      <c r="BK290" s="189">
        <f>ROUND(I290*H290,2)</f>
        <v>0</v>
      </c>
      <c r="BL290" s="19" t="s">
        <v>439</v>
      </c>
      <c r="BM290" s="188" t="s">
        <v>455</v>
      </c>
    </row>
    <row r="291" s="2" customFormat="1" ht="6.96" customHeight="1">
      <c r="A291" s="38"/>
      <c r="B291" s="60"/>
      <c r="C291" s="61"/>
      <c r="D291" s="61"/>
      <c r="E291" s="61"/>
      <c r="F291" s="61"/>
      <c r="G291" s="61"/>
      <c r="H291" s="61"/>
      <c r="I291" s="61"/>
      <c r="J291" s="61"/>
      <c r="K291" s="61"/>
      <c r="L291" s="39"/>
      <c r="M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</sheetData>
  <autoFilter ref="C137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456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12. 6. 2024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3"/>
      <c r="B9" s="154"/>
      <c r="C9" s="155" t="s">
        <v>57</v>
      </c>
      <c r="D9" s="156" t="s">
        <v>58</v>
      </c>
      <c r="E9" s="156" t="s">
        <v>127</v>
      </c>
      <c r="F9" s="157" t="s">
        <v>457</v>
      </c>
      <c r="G9" s="153"/>
      <c r="H9" s="154"/>
    </row>
    <row r="10" s="2" customFormat="1" ht="26.4" customHeight="1">
      <c r="A10" s="38"/>
      <c r="B10" s="39"/>
      <c r="C10" s="242" t="s">
        <v>458</v>
      </c>
      <c r="D10" s="242" t="s">
        <v>88</v>
      </c>
      <c r="E10" s="38"/>
      <c r="F10" s="38"/>
      <c r="G10" s="38"/>
      <c r="H10" s="39"/>
    </row>
    <row r="11" s="2" customFormat="1" ht="16.8" customHeight="1">
      <c r="A11" s="38"/>
      <c r="B11" s="39"/>
      <c r="C11" s="243" t="s">
        <v>91</v>
      </c>
      <c r="D11" s="244" t="s">
        <v>1</v>
      </c>
      <c r="E11" s="245" t="s">
        <v>1</v>
      </c>
      <c r="F11" s="246">
        <v>315.56</v>
      </c>
      <c r="G11" s="38"/>
      <c r="H11" s="39"/>
    </row>
    <row r="12" s="2" customFormat="1" ht="16.8" customHeight="1">
      <c r="A12" s="38"/>
      <c r="B12" s="39"/>
      <c r="C12" s="247" t="s">
        <v>1</v>
      </c>
      <c r="D12" s="247" t="s">
        <v>422</v>
      </c>
      <c r="E12" s="19" t="s">
        <v>1</v>
      </c>
      <c r="F12" s="248">
        <v>0</v>
      </c>
      <c r="G12" s="38"/>
      <c r="H12" s="39"/>
    </row>
    <row r="13" s="2" customFormat="1" ht="16.8" customHeight="1">
      <c r="A13" s="38"/>
      <c r="B13" s="39"/>
      <c r="C13" s="247" t="s">
        <v>1</v>
      </c>
      <c r="D13" s="247" t="s">
        <v>423</v>
      </c>
      <c r="E13" s="19" t="s">
        <v>1</v>
      </c>
      <c r="F13" s="248">
        <v>130.18000000000001</v>
      </c>
      <c r="G13" s="38"/>
      <c r="H13" s="39"/>
    </row>
    <row r="14" s="2" customFormat="1" ht="16.8" customHeight="1">
      <c r="A14" s="38"/>
      <c r="B14" s="39"/>
      <c r="C14" s="247" t="s">
        <v>1</v>
      </c>
      <c r="D14" s="247" t="s">
        <v>424</v>
      </c>
      <c r="E14" s="19" t="s">
        <v>1</v>
      </c>
      <c r="F14" s="248">
        <v>185.38</v>
      </c>
      <c r="G14" s="38"/>
      <c r="H14" s="39"/>
    </row>
    <row r="15" s="2" customFormat="1" ht="16.8" customHeight="1">
      <c r="A15" s="38"/>
      <c r="B15" s="39"/>
      <c r="C15" s="247" t="s">
        <v>91</v>
      </c>
      <c r="D15" s="247" t="s">
        <v>152</v>
      </c>
      <c r="E15" s="19" t="s">
        <v>1</v>
      </c>
      <c r="F15" s="248">
        <v>315.56</v>
      </c>
      <c r="G15" s="38"/>
      <c r="H15" s="39"/>
    </row>
    <row r="16" s="2" customFormat="1" ht="16.8" customHeight="1">
      <c r="A16" s="38"/>
      <c r="B16" s="39"/>
      <c r="C16" s="249" t="s">
        <v>459</v>
      </c>
      <c r="D16" s="38"/>
      <c r="E16" s="38"/>
      <c r="F16" s="38"/>
      <c r="G16" s="38"/>
      <c r="H16" s="39"/>
    </row>
    <row r="17" s="2" customFormat="1" ht="16.8" customHeight="1">
      <c r="A17" s="38"/>
      <c r="B17" s="39"/>
      <c r="C17" s="247" t="s">
        <v>419</v>
      </c>
      <c r="D17" s="247" t="s">
        <v>420</v>
      </c>
      <c r="E17" s="19" t="s">
        <v>146</v>
      </c>
      <c r="F17" s="248">
        <v>315.56</v>
      </c>
      <c r="G17" s="38"/>
      <c r="H17" s="39"/>
    </row>
    <row r="18" s="2" customFormat="1" ht="16.8" customHeight="1">
      <c r="A18" s="38"/>
      <c r="B18" s="39"/>
      <c r="C18" s="247" t="s">
        <v>411</v>
      </c>
      <c r="D18" s="247" t="s">
        <v>412</v>
      </c>
      <c r="E18" s="19" t="s">
        <v>146</v>
      </c>
      <c r="F18" s="248">
        <v>315.56</v>
      </c>
      <c r="G18" s="38"/>
      <c r="H18" s="39"/>
    </row>
    <row r="19" s="2" customFormat="1" ht="16.8" customHeight="1">
      <c r="A19" s="38"/>
      <c r="B19" s="39"/>
      <c r="C19" s="247" t="s">
        <v>415</v>
      </c>
      <c r="D19" s="247" t="s">
        <v>416</v>
      </c>
      <c r="E19" s="19" t="s">
        <v>146</v>
      </c>
      <c r="F19" s="248">
        <v>315.56</v>
      </c>
      <c r="G19" s="38"/>
      <c r="H19" s="39"/>
    </row>
    <row r="20" s="2" customFormat="1" ht="16.8" customHeight="1">
      <c r="A20" s="38"/>
      <c r="B20" s="39"/>
      <c r="C20" s="243" t="s">
        <v>93</v>
      </c>
      <c r="D20" s="244" t="s">
        <v>1</v>
      </c>
      <c r="E20" s="245" t="s">
        <v>1</v>
      </c>
      <c r="F20" s="246">
        <v>638</v>
      </c>
      <c r="G20" s="38"/>
      <c r="H20" s="39"/>
    </row>
    <row r="21" s="2" customFormat="1" ht="16.8" customHeight="1">
      <c r="A21" s="38"/>
      <c r="B21" s="39"/>
      <c r="C21" s="247" t="s">
        <v>1</v>
      </c>
      <c r="D21" s="247" t="s">
        <v>251</v>
      </c>
      <c r="E21" s="19" t="s">
        <v>1</v>
      </c>
      <c r="F21" s="248">
        <v>0</v>
      </c>
      <c r="G21" s="38"/>
      <c r="H21" s="39"/>
    </row>
    <row r="22" s="2" customFormat="1" ht="16.8" customHeight="1">
      <c r="A22" s="38"/>
      <c r="B22" s="39"/>
      <c r="C22" s="247" t="s">
        <v>1</v>
      </c>
      <c r="D22" s="247" t="s">
        <v>252</v>
      </c>
      <c r="E22" s="19" t="s">
        <v>1</v>
      </c>
      <c r="F22" s="248">
        <v>638</v>
      </c>
      <c r="G22" s="38"/>
      <c r="H22" s="39"/>
    </row>
    <row r="23" s="2" customFormat="1" ht="16.8" customHeight="1">
      <c r="A23" s="38"/>
      <c r="B23" s="39"/>
      <c r="C23" s="247" t="s">
        <v>93</v>
      </c>
      <c r="D23" s="247" t="s">
        <v>253</v>
      </c>
      <c r="E23" s="19" t="s">
        <v>1</v>
      </c>
      <c r="F23" s="248">
        <v>638</v>
      </c>
      <c r="G23" s="38"/>
      <c r="H23" s="39"/>
    </row>
    <row r="24" s="2" customFormat="1" ht="16.8" customHeight="1">
      <c r="A24" s="38"/>
      <c r="B24" s="39"/>
      <c r="C24" s="249" t="s">
        <v>459</v>
      </c>
      <c r="D24" s="38"/>
      <c r="E24" s="38"/>
      <c r="F24" s="38"/>
      <c r="G24" s="38"/>
      <c r="H24" s="39"/>
    </row>
    <row r="25" s="2" customFormat="1" ht="16.8" customHeight="1">
      <c r="A25" s="38"/>
      <c r="B25" s="39"/>
      <c r="C25" s="247" t="s">
        <v>248</v>
      </c>
      <c r="D25" s="247" t="s">
        <v>249</v>
      </c>
      <c r="E25" s="19" t="s">
        <v>146</v>
      </c>
      <c r="F25" s="248">
        <v>763.55999999999995</v>
      </c>
      <c r="G25" s="38"/>
      <c r="H25" s="39"/>
    </row>
    <row r="26" s="2" customFormat="1" ht="16.8" customHeight="1">
      <c r="A26" s="38"/>
      <c r="B26" s="39"/>
      <c r="C26" s="247" t="s">
        <v>227</v>
      </c>
      <c r="D26" s="247" t="s">
        <v>228</v>
      </c>
      <c r="E26" s="19" t="s">
        <v>146</v>
      </c>
      <c r="F26" s="248">
        <v>763.55999999999995</v>
      </c>
      <c r="G26" s="38"/>
      <c r="H26" s="39"/>
    </row>
    <row r="27" s="2" customFormat="1" ht="16.8" customHeight="1">
      <c r="A27" s="38"/>
      <c r="B27" s="39"/>
      <c r="C27" s="247" t="s">
        <v>218</v>
      </c>
      <c r="D27" s="247" t="s">
        <v>219</v>
      </c>
      <c r="E27" s="19" t="s">
        <v>146</v>
      </c>
      <c r="F27" s="248">
        <v>638</v>
      </c>
      <c r="G27" s="38"/>
      <c r="H27" s="39"/>
    </row>
    <row r="28" s="2" customFormat="1">
      <c r="A28" s="38"/>
      <c r="B28" s="39"/>
      <c r="C28" s="247" t="s">
        <v>239</v>
      </c>
      <c r="D28" s="247" t="s">
        <v>240</v>
      </c>
      <c r="E28" s="19" t="s">
        <v>146</v>
      </c>
      <c r="F28" s="248">
        <v>763.55999999999995</v>
      </c>
      <c r="G28" s="38"/>
      <c r="H28" s="39"/>
    </row>
    <row r="29" s="2" customFormat="1">
      <c r="A29" s="38"/>
      <c r="B29" s="39"/>
      <c r="C29" s="247" t="s">
        <v>223</v>
      </c>
      <c r="D29" s="247" t="s">
        <v>224</v>
      </c>
      <c r="E29" s="19" t="s">
        <v>146</v>
      </c>
      <c r="F29" s="248">
        <v>1527.1199999999999</v>
      </c>
      <c r="G29" s="38"/>
      <c r="H29" s="39"/>
    </row>
    <row r="30" s="2" customFormat="1" ht="16.8" customHeight="1">
      <c r="A30" s="38"/>
      <c r="B30" s="39"/>
      <c r="C30" s="247" t="s">
        <v>248</v>
      </c>
      <c r="D30" s="247" t="s">
        <v>249</v>
      </c>
      <c r="E30" s="19" t="s">
        <v>146</v>
      </c>
      <c r="F30" s="248">
        <v>763.55999999999995</v>
      </c>
      <c r="G30" s="38"/>
      <c r="H30" s="39"/>
    </row>
    <row r="31" s="2" customFormat="1">
      <c r="A31" s="38"/>
      <c r="B31" s="39"/>
      <c r="C31" s="247" t="s">
        <v>312</v>
      </c>
      <c r="D31" s="247" t="s">
        <v>313</v>
      </c>
      <c r="E31" s="19" t="s">
        <v>146</v>
      </c>
      <c r="F31" s="248">
        <v>638</v>
      </c>
      <c r="G31" s="38"/>
      <c r="H31" s="39"/>
    </row>
    <row r="32" s="2" customFormat="1">
      <c r="A32" s="38"/>
      <c r="B32" s="39"/>
      <c r="C32" s="247" t="s">
        <v>316</v>
      </c>
      <c r="D32" s="247" t="s">
        <v>317</v>
      </c>
      <c r="E32" s="19" t="s">
        <v>146</v>
      </c>
      <c r="F32" s="248">
        <v>638</v>
      </c>
      <c r="G32" s="38"/>
      <c r="H32" s="39"/>
    </row>
    <row r="33" s="2" customFormat="1" ht="16.8" customHeight="1">
      <c r="A33" s="38"/>
      <c r="B33" s="39"/>
      <c r="C33" s="247" t="s">
        <v>344</v>
      </c>
      <c r="D33" s="247" t="s">
        <v>345</v>
      </c>
      <c r="E33" s="19" t="s">
        <v>146</v>
      </c>
      <c r="F33" s="248">
        <v>638</v>
      </c>
      <c r="G33" s="38"/>
      <c r="H33" s="39"/>
    </row>
    <row r="34" s="2" customFormat="1" ht="16.8" customHeight="1">
      <c r="A34" s="38"/>
      <c r="B34" s="39"/>
      <c r="C34" s="247" t="s">
        <v>379</v>
      </c>
      <c r="D34" s="247" t="s">
        <v>380</v>
      </c>
      <c r="E34" s="19" t="s">
        <v>146</v>
      </c>
      <c r="F34" s="248">
        <v>638</v>
      </c>
      <c r="G34" s="38"/>
      <c r="H34" s="39"/>
    </row>
    <row r="35" s="2" customFormat="1" ht="16.8" customHeight="1">
      <c r="A35" s="38"/>
      <c r="B35" s="39"/>
      <c r="C35" s="247" t="s">
        <v>166</v>
      </c>
      <c r="D35" s="247" t="s">
        <v>167</v>
      </c>
      <c r="E35" s="19" t="s">
        <v>168</v>
      </c>
      <c r="F35" s="248">
        <v>102.08</v>
      </c>
      <c r="G35" s="38"/>
      <c r="H35" s="39"/>
    </row>
    <row r="36" s="2" customFormat="1">
      <c r="A36" s="38"/>
      <c r="B36" s="39"/>
      <c r="C36" s="247" t="s">
        <v>172</v>
      </c>
      <c r="D36" s="247" t="s">
        <v>173</v>
      </c>
      <c r="E36" s="19" t="s">
        <v>168</v>
      </c>
      <c r="F36" s="248">
        <v>46.255000000000003</v>
      </c>
      <c r="G36" s="38"/>
      <c r="H36" s="39"/>
    </row>
    <row r="37" s="2" customFormat="1" ht="16.8" customHeight="1">
      <c r="A37" s="38"/>
      <c r="B37" s="39"/>
      <c r="C37" s="247" t="s">
        <v>177</v>
      </c>
      <c r="D37" s="247" t="s">
        <v>178</v>
      </c>
      <c r="E37" s="19" t="s">
        <v>146</v>
      </c>
      <c r="F37" s="248">
        <v>638</v>
      </c>
      <c r="G37" s="38"/>
      <c r="H37" s="39"/>
    </row>
    <row r="38" s="2" customFormat="1" ht="16.8" customHeight="1">
      <c r="A38" s="38"/>
      <c r="B38" s="39"/>
      <c r="C38" s="247" t="s">
        <v>233</v>
      </c>
      <c r="D38" s="247" t="s">
        <v>234</v>
      </c>
      <c r="E38" s="19" t="s">
        <v>186</v>
      </c>
      <c r="F38" s="248">
        <v>0.26700000000000002</v>
      </c>
      <c r="G38" s="38"/>
      <c r="H38" s="39"/>
    </row>
    <row r="39" s="2" customFormat="1" ht="16.8" customHeight="1">
      <c r="A39" s="38"/>
      <c r="B39" s="39"/>
      <c r="C39" s="247" t="s">
        <v>320</v>
      </c>
      <c r="D39" s="247" t="s">
        <v>321</v>
      </c>
      <c r="E39" s="19" t="s">
        <v>146</v>
      </c>
      <c r="F39" s="248">
        <v>669.89999999999998</v>
      </c>
      <c r="G39" s="38"/>
      <c r="H39" s="39"/>
    </row>
    <row r="40" s="2" customFormat="1" ht="16.8" customHeight="1">
      <c r="A40" s="38"/>
      <c r="B40" s="39"/>
      <c r="C40" s="247" t="s">
        <v>325</v>
      </c>
      <c r="D40" s="247" t="s">
        <v>326</v>
      </c>
      <c r="E40" s="19" t="s">
        <v>146</v>
      </c>
      <c r="F40" s="248">
        <v>669.89999999999998</v>
      </c>
      <c r="G40" s="38"/>
      <c r="H40" s="39"/>
    </row>
    <row r="41" s="2" customFormat="1" ht="16.8" customHeight="1">
      <c r="A41" s="38"/>
      <c r="B41" s="39"/>
      <c r="C41" s="247" t="s">
        <v>348</v>
      </c>
      <c r="D41" s="247" t="s">
        <v>349</v>
      </c>
      <c r="E41" s="19" t="s">
        <v>168</v>
      </c>
      <c r="F41" s="248">
        <v>56.143999999999998</v>
      </c>
      <c r="G41" s="38"/>
      <c r="H41" s="39"/>
    </row>
    <row r="42" s="2" customFormat="1">
      <c r="A42" s="38"/>
      <c r="B42" s="39"/>
      <c r="C42" s="247" t="s">
        <v>243</v>
      </c>
      <c r="D42" s="247" t="s">
        <v>244</v>
      </c>
      <c r="E42" s="19" t="s">
        <v>146</v>
      </c>
      <c r="F42" s="248">
        <v>878.09400000000005</v>
      </c>
      <c r="G42" s="38"/>
      <c r="H42" s="39"/>
    </row>
    <row r="43" s="2" customFormat="1">
      <c r="A43" s="38"/>
      <c r="B43" s="39"/>
      <c r="C43" s="247" t="s">
        <v>259</v>
      </c>
      <c r="D43" s="247" t="s">
        <v>260</v>
      </c>
      <c r="E43" s="19" t="s">
        <v>146</v>
      </c>
      <c r="F43" s="248">
        <v>878.09400000000005</v>
      </c>
      <c r="G43" s="38"/>
      <c r="H43" s="39"/>
    </row>
    <row r="44" s="2" customFormat="1" ht="16.8" customHeight="1">
      <c r="A44" s="38"/>
      <c r="B44" s="39"/>
      <c r="C44" s="247" t="s">
        <v>266</v>
      </c>
      <c r="D44" s="247" t="s">
        <v>267</v>
      </c>
      <c r="E44" s="19" t="s">
        <v>146</v>
      </c>
      <c r="F44" s="248">
        <v>878.09400000000005</v>
      </c>
      <c r="G44" s="38"/>
      <c r="H44" s="39"/>
    </row>
    <row r="45" s="2" customFormat="1" ht="16.8" customHeight="1">
      <c r="A45" s="38"/>
      <c r="B45" s="39"/>
      <c r="C45" s="243" t="s">
        <v>96</v>
      </c>
      <c r="D45" s="244" t="s">
        <v>1</v>
      </c>
      <c r="E45" s="245" t="s">
        <v>1</v>
      </c>
      <c r="F45" s="246">
        <v>125.56</v>
      </c>
      <c r="G45" s="38"/>
      <c r="H45" s="39"/>
    </row>
    <row r="46" s="2" customFormat="1" ht="16.8" customHeight="1">
      <c r="A46" s="38"/>
      <c r="B46" s="39"/>
      <c r="C46" s="247" t="s">
        <v>1</v>
      </c>
      <c r="D46" s="247" t="s">
        <v>254</v>
      </c>
      <c r="E46" s="19" t="s">
        <v>1</v>
      </c>
      <c r="F46" s="248">
        <v>0</v>
      </c>
      <c r="G46" s="38"/>
      <c r="H46" s="39"/>
    </row>
    <row r="47" s="2" customFormat="1" ht="16.8" customHeight="1">
      <c r="A47" s="38"/>
      <c r="B47" s="39"/>
      <c r="C47" s="247" t="s">
        <v>1</v>
      </c>
      <c r="D47" s="247" t="s">
        <v>255</v>
      </c>
      <c r="E47" s="19" t="s">
        <v>1</v>
      </c>
      <c r="F47" s="248">
        <v>11</v>
      </c>
      <c r="G47" s="38"/>
      <c r="H47" s="39"/>
    </row>
    <row r="48" s="2" customFormat="1" ht="16.8" customHeight="1">
      <c r="A48" s="38"/>
      <c r="B48" s="39"/>
      <c r="C48" s="247" t="s">
        <v>1</v>
      </c>
      <c r="D48" s="247" t="s">
        <v>256</v>
      </c>
      <c r="E48" s="19" t="s">
        <v>1</v>
      </c>
      <c r="F48" s="248">
        <v>0</v>
      </c>
      <c r="G48" s="38"/>
      <c r="H48" s="39"/>
    </row>
    <row r="49" s="2" customFormat="1" ht="16.8" customHeight="1">
      <c r="A49" s="38"/>
      <c r="B49" s="39"/>
      <c r="C49" s="247" t="s">
        <v>1</v>
      </c>
      <c r="D49" s="247" t="s">
        <v>257</v>
      </c>
      <c r="E49" s="19" t="s">
        <v>1</v>
      </c>
      <c r="F49" s="248">
        <v>33.960000000000001</v>
      </c>
      <c r="G49" s="38"/>
      <c r="H49" s="39"/>
    </row>
    <row r="50" s="2" customFormat="1" ht="16.8" customHeight="1">
      <c r="A50" s="38"/>
      <c r="B50" s="39"/>
      <c r="C50" s="247" t="s">
        <v>1</v>
      </c>
      <c r="D50" s="247" t="s">
        <v>258</v>
      </c>
      <c r="E50" s="19" t="s">
        <v>1</v>
      </c>
      <c r="F50" s="248">
        <v>80.599999999999994</v>
      </c>
      <c r="G50" s="38"/>
      <c r="H50" s="39"/>
    </row>
    <row r="51" s="2" customFormat="1" ht="16.8" customHeight="1">
      <c r="A51" s="38"/>
      <c r="B51" s="39"/>
      <c r="C51" s="247" t="s">
        <v>96</v>
      </c>
      <c r="D51" s="247" t="s">
        <v>253</v>
      </c>
      <c r="E51" s="19" t="s">
        <v>1</v>
      </c>
      <c r="F51" s="248">
        <v>125.56</v>
      </c>
      <c r="G51" s="38"/>
      <c r="H51" s="39"/>
    </row>
    <row r="52" s="2" customFormat="1" ht="16.8" customHeight="1">
      <c r="A52" s="38"/>
      <c r="B52" s="39"/>
      <c r="C52" s="249" t="s">
        <v>459</v>
      </c>
      <c r="D52" s="38"/>
      <c r="E52" s="38"/>
      <c r="F52" s="38"/>
      <c r="G52" s="38"/>
      <c r="H52" s="39"/>
    </row>
    <row r="53" s="2" customFormat="1" ht="16.8" customHeight="1">
      <c r="A53" s="38"/>
      <c r="B53" s="39"/>
      <c r="C53" s="247" t="s">
        <v>248</v>
      </c>
      <c r="D53" s="247" t="s">
        <v>249</v>
      </c>
      <c r="E53" s="19" t="s">
        <v>146</v>
      </c>
      <c r="F53" s="248">
        <v>763.55999999999995</v>
      </c>
      <c r="G53" s="38"/>
      <c r="H53" s="39"/>
    </row>
    <row r="54" s="2" customFormat="1" ht="16.8" customHeight="1">
      <c r="A54" s="38"/>
      <c r="B54" s="39"/>
      <c r="C54" s="247" t="s">
        <v>227</v>
      </c>
      <c r="D54" s="247" t="s">
        <v>228</v>
      </c>
      <c r="E54" s="19" t="s">
        <v>146</v>
      </c>
      <c r="F54" s="248">
        <v>763.55999999999995</v>
      </c>
      <c r="G54" s="38"/>
      <c r="H54" s="39"/>
    </row>
    <row r="55" s="2" customFormat="1">
      <c r="A55" s="38"/>
      <c r="B55" s="39"/>
      <c r="C55" s="247" t="s">
        <v>239</v>
      </c>
      <c r="D55" s="247" t="s">
        <v>240</v>
      </c>
      <c r="E55" s="19" t="s">
        <v>146</v>
      </c>
      <c r="F55" s="248">
        <v>763.55999999999995</v>
      </c>
      <c r="G55" s="38"/>
      <c r="H55" s="39"/>
    </row>
    <row r="56" s="2" customFormat="1">
      <c r="A56" s="38"/>
      <c r="B56" s="39"/>
      <c r="C56" s="247" t="s">
        <v>223</v>
      </c>
      <c r="D56" s="247" t="s">
        <v>224</v>
      </c>
      <c r="E56" s="19" t="s">
        <v>146</v>
      </c>
      <c r="F56" s="248">
        <v>1527.1199999999999</v>
      </c>
      <c r="G56" s="38"/>
      <c r="H56" s="39"/>
    </row>
    <row r="57" s="2" customFormat="1" ht="16.8" customHeight="1">
      <c r="A57" s="38"/>
      <c r="B57" s="39"/>
      <c r="C57" s="247" t="s">
        <v>248</v>
      </c>
      <c r="D57" s="247" t="s">
        <v>249</v>
      </c>
      <c r="E57" s="19" t="s">
        <v>146</v>
      </c>
      <c r="F57" s="248">
        <v>763.55999999999995</v>
      </c>
      <c r="G57" s="38"/>
      <c r="H57" s="39"/>
    </row>
    <row r="58" s="2" customFormat="1" ht="16.8" customHeight="1">
      <c r="A58" s="38"/>
      <c r="B58" s="39"/>
      <c r="C58" s="247" t="s">
        <v>233</v>
      </c>
      <c r="D58" s="247" t="s">
        <v>234</v>
      </c>
      <c r="E58" s="19" t="s">
        <v>186</v>
      </c>
      <c r="F58" s="248">
        <v>0.26700000000000002</v>
      </c>
      <c r="G58" s="38"/>
      <c r="H58" s="39"/>
    </row>
    <row r="59" s="2" customFormat="1">
      <c r="A59" s="38"/>
      <c r="B59" s="39"/>
      <c r="C59" s="247" t="s">
        <v>243</v>
      </c>
      <c r="D59" s="247" t="s">
        <v>244</v>
      </c>
      <c r="E59" s="19" t="s">
        <v>146</v>
      </c>
      <c r="F59" s="248">
        <v>878.09400000000005</v>
      </c>
      <c r="G59" s="38"/>
      <c r="H59" s="39"/>
    </row>
    <row r="60" s="2" customFormat="1">
      <c r="A60" s="38"/>
      <c r="B60" s="39"/>
      <c r="C60" s="247" t="s">
        <v>259</v>
      </c>
      <c r="D60" s="247" t="s">
        <v>260</v>
      </c>
      <c r="E60" s="19" t="s">
        <v>146</v>
      </c>
      <c r="F60" s="248">
        <v>878.09400000000005</v>
      </c>
      <c r="G60" s="38"/>
      <c r="H60" s="39"/>
    </row>
    <row r="61" s="2" customFormat="1" ht="16.8" customHeight="1">
      <c r="A61" s="38"/>
      <c r="B61" s="39"/>
      <c r="C61" s="247" t="s">
        <v>266</v>
      </c>
      <c r="D61" s="247" t="s">
        <v>267</v>
      </c>
      <c r="E61" s="19" t="s">
        <v>146</v>
      </c>
      <c r="F61" s="248">
        <v>878.09400000000005</v>
      </c>
      <c r="G61" s="38"/>
      <c r="H61" s="39"/>
    </row>
    <row r="62" s="2" customFormat="1" ht="7.44" customHeight="1">
      <c r="A62" s="38"/>
      <c r="B62" s="60"/>
      <c r="C62" s="61"/>
      <c r="D62" s="61"/>
      <c r="E62" s="61"/>
      <c r="F62" s="61"/>
      <c r="G62" s="61"/>
      <c r="H62" s="39"/>
    </row>
    <row r="63" s="2" customFormat="1">
      <c r="A63" s="38"/>
      <c r="B63" s="38"/>
      <c r="C63" s="38"/>
      <c r="D63" s="38"/>
      <c r="E63" s="38"/>
      <c r="F63" s="38"/>
      <c r="G63" s="38"/>
      <c r="H63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2024-11-05T07:12:40Z</dcterms:created>
  <dcterms:modified xsi:type="dcterms:W3CDTF">2024-11-05T07:12:42Z</dcterms:modified>
</cp:coreProperties>
</file>