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ZPŘ a Nadlimit\Drcení suti  a Demolice Táb kasárna\"/>
    </mc:Choice>
  </mc:AlternateContent>
  <xr:revisionPtr revIDLastSave="0" documentId="8_{63A302A5-2D00-4F06-B6C1-49B083BD0752}" xr6:coauthVersionLast="36" xr6:coauthVersionMax="36" xr10:uidLastSave="{00000000-0000-0000-0000-000000000000}"/>
  <bookViews>
    <workbookView xWindow="0" yWindow="0" windowWidth="28800" windowHeight="11760" activeTab="1" xr2:uid="{00000000-000D-0000-FFFF-FFFF00000000}"/>
  </bookViews>
  <sheets>
    <sheet name="Demolice TK 2024 rekap" sheetId="3" r:id="rId1"/>
    <sheet name="Demolice TK 2024" sheetId="4" r:id="rId2"/>
  </sheets>
  <calcPr calcId="191029"/>
</workbook>
</file>

<file path=xl/calcChain.xml><?xml version="1.0" encoding="utf-8"?>
<calcChain xmlns="http://schemas.openxmlformats.org/spreadsheetml/2006/main">
  <c r="H95" i="4" l="1"/>
  <c r="H124" i="4"/>
  <c r="H94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F93" i="4"/>
  <c r="H93" i="4" s="1"/>
  <c r="H92" i="4" l="1"/>
  <c r="H91" i="4" s="1"/>
  <c r="AT86" i="3"/>
  <c r="AN82" i="3"/>
  <c r="M82" i="3"/>
  <c r="AN81" i="3"/>
  <c r="M81" i="3"/>
  <c r="AN79" i="3"/>
  <c r="M79" i="3"/>
  <c r="M77" i="3"/>
  <c r="M76" i="3"/>
  <c r="D88" i="4"/>
  <c r="C85" i="4"/>
  <c r="D76" i="4"/>
  <c r="D74" i="4"/>
  <c r="C72" i="4"/>
  <c r="H34" i="4"/>
  <c r="H33" i="4"/>
  <c r="H32" i="4"/>
  <c r="AY87" i="3" l="1"/>
  <c r="AZ87" i="3" l="1"/>
  <c r="BC87" i="3"/>
  <c r="BC86" i="3" s="1"/>
  <c r="BD87" i="3"/>
  <c r="BD86" i="3" s="1"/>
  <c r="BB87" i="3" l="1"/>
  <c r="BB86" i="3" s="1"/>
  <c r="AX87" i="3"/>
  <c r="AY86" i="3"/>
  <c r="AZ86" i="3"/>
  <c r="BE87" i="3"/>
  <c r="BE86" i="3" s="1"/>
  <c r="BA87" i="3" l="1"/>
  <c r="BA86" i="3" s="1"/>
  <c r="AU87" i="3"/>
  <c r="AW87" i="3"/>
  <c r="AX86" i="3"/>
  <c r="AV87" i="3"/>
  <c r="AV86" i="3" s="1"/>
  <c r="AW86" i="3" l="1"/>
  <c r="AU86" i="3" l="1"/>
  <c r="H81" i="4"/>
  <c r="H27" i="4" l="1"/>
  <c r="H80" i="4" l="1"/>
  <c r="AH87" i="3" l="1"/>
  <c r="AH86" i="3" s="1"/>
  <c r="AL26" i="3" s="1"/>
  <c r="X29" i="3"/>
  <c r="AL29" i="3" s="1"/>
  <c r="AL35" i="3" s="1"/>
  <c r="D30" i="4"/>
  <c r="H30" i="4" s="1"/>
  <c r="H36" i="4" s="1"/>
  <c r="AO87" i="3" l="1"/>
  <c r="AO86" i="3" s="1"/>
</calcChain>
</file>

<file path=xl/sharedStrings.xml><?xml version="1.0" encoding="utf-8"?>
<sst xmlns="http://schemas.openxmlformats.org/spreadsheetml/2006/main" count="330" uniqueCount="136">
  <si>
    <t>Export Komplet</t>
  </si>
  <si>
    <t/>
  </si>
  <si>
    <t>2.0</t>
  </si>
  <si>
    <t>ZAMOK</t>
  </si>
  <si>
    <t>False</t>
  </si>
  <si>
    <t>{e5748406-9cde-42fb-b49c-f55ef6f145c2}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</si>
  <si>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</si>
  <si>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</si>
  <si>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</si>
  <si>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</si>
  <si>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</si>
  <si>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</si>
  <si>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</si>
  <si>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</si>
  <si>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</si>
  <si>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</si>
  <si>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</si>
  <si>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</si>
  <si>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</si>
  <si>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Benešov</t>
  </si>
  <si>
    <t>Datum:</t>
  </si>
  <si>
    <t>Zadavatel:</t>
  </si>
  <si>
    <t>IČ:</t>
  </si>
  <si>
    <t xml:space="preserve">Město Benešov 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</si>
  <si>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</si>
  <si>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</si>
  <si>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</si>
  <si>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</si>
  <si>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</si>
  <si>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</si>
  <si>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</si>
  <si>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</si>
  <si>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</si>
  <si>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</si>
  <si>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</si>
  <si>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</si>
  <si>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</si>
  <si>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</si>
  <si>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</si>
  <si>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</si>
  <si>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</si>
  <si>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</si>
  <si>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</si>
  <si>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</si>
  <si>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</si>
  <si>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</si>
  <si>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</si>
  <si>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</si>
  <si>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</si>
  <si>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</si>
  <si>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</si>
  <si>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</si>
  <si>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</si>
  <si>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</si>
  <si>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</si>
  <si>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</si>
  <si>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</si>
  <si>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</si>
  <si>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</si>
  <si>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</si>
  <si>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</si>
  <si>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</si>
  <si>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</si>
  <si>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</si>
  <si>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</si>
  <si>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</si>
  <si>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</si>
  <si>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</si>
  <si>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</si>
  <si>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</si>
  <si>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</si>
  <si>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</si>
  <si>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</si>
  <si>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</si>
  <si>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</si>
  <si>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</si>
  <si>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</si>
  <si>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</si>
  <si>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</si>
  <si>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</si>
  <si>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</si>
  <si>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</si>
  <si>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</si>
  <si>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>SOUPIS PRACÍ</t>
  </si>
  <si>
    <t>PČ</t>
  </si>
  <si>
    <t>MJ</t>
  </si>
  <si>
    <t>Množství</t>
  </si>
  <si>
    <t>J.cena [CZK]</t>
  </si>
  <si>
    <t>Náklady soupisu celkem</t>
  </si>
  <si>
    <t>HSV</t>
  </si>
  <si>
    <t>Práce a dodávky HSV</t>
  </si>
  <si>
    <t>K</t>
  </si>
  <si>
    <t>997</t>
  </si>
  <si>
    <t>Přesun sutě</t>
  </si>
  <si>
    <t>997006002</t>
  </si>
  <si>
    <t>Hrubé třídění stavebního odpadu</t>
  </si>
  <si>
    <t>t</t>
  </si>
  <si>
    <t>98215A DEMOLICE HAL ŽELEZOBETONOVÝCH S PODÍLEM KONSTR DO 10% - BEZ DOPRAVY M3OP 311,00 Kč</t>
  </si>
  <si>
    <t>982141 DEMOLICE HAL BETON S PODÍLEM KONSTR DO 10%, ODVOZ DO 1KM M3OP 142,00 Kč</t>
  </si>
  <si>
    <t>98214A DEMOLICE HAL BETONOVÝCH S PODÍLEM KONSTR DO 10% - BEZ DOPRAVY M3OP 136,00 Kč</t>
  </si>
  <si>
    <t>982151 DEMOLICE HAL ŽELBET S PODÍLEM KONSTR DO 10%, ODVOZ DO 1KM M3OP 322,00 Kč</t>
  </si>
  <si>
    <t>R</t>
  </si>
  <si>
    <t>982231 DEMOLICE HAL CIHEL S PODÍLEM KONSTR DO 20%, ODVOZ DO 1KM M3OP 166,00 Kč</t>
  </si>
  <si>
    <t>982211 DEMOL HAL Z BET DÍLCŮ S PODÍLEM KONSTR DO 20%, ODVOZ DO 1KM M3OP 854,00 Kč</t>
  </si>
  <si>
    <t xml:space="preserve">Uchazeč: </t>
  </si>
  <si>
    <t>Město Benešov</t>
  </si>
  <si>
    <t>961055111R</t>
  </si>
  <si>
    <t>m3</t>
  </si>
  <si>
    <t>Bourání základů ze ŽB (čerpací stanice a okolní základové kce) , včetně dopravy na mezideponii do 400 m</t>
  </si>
  <si>
    <t>732324821R</t>
  </si>
  <si>
    <t>ks</t>
  </si>
  <si>
    <t>122351405R</t>
  </si>
  <si>
    <t>963051213R</t>
  </si>
  <si>
    <t xml:space="preserve">m3 </t>
  </si>
  <si>
    <r>
      <t>Bourání</t>
    </r>
    <r>
      <rPr>
        <sz val="8"/>
        <color rgb="FF000000"/>
        <rFont val="Segoe UI"/>
        <family val="2"/>
        <charset val="238"/>
      </rPr>
      <t> ŽB </t>
    </r>
    <r>
      <rPr>
        <b/>
        <sz val="8"/>
        <color rgb="FF000000"/>
        <rFont val="Segoe UI"/>
        <family val="2"/>
        <charset val="238"/>
      </rPr>
      <t>stropů</t>
    </r>
    <r>
      <rPr>
        <sz val="8"/>
        <color rgb="FF000000"/>
        <rFont val="Segoe UI"/>
        <family val="2"/>
        <charset val="238"/>
      </rPr>
      <t> žebrových s viditelnými trámy (zbytky žb vazníků zdemolovaných kcí), včetně odvozu na mezideponii</t>
    </r>
  </si>
  <si>
    <t>963012510R</t>
  </si>
  <si>
    <t>Bourání základů ze ŽB (bývalých objektů) , včetně dopravy na mezideponii do 400 m</t>
  </si>
  <si>
    <t>Drcení stavebního odpadu ze zdiva z betonu prostého, žb, kamene, cihelného s dopravou do 100 m a naložením</t>
  </si>
  <si>
    <t xml:space="preserve">997006006R </t>
  </si>
  <si>
    <t>Vodorovné doprava suti s naložením a složením na skládku přes 100 m do 1 km (na mezideponii po nadrcení)</t>
  </si>
  <si>
    <t>997006512R</t>
  </si>
  <si>
    <t>Hrubé urovnání suti na skládce bez zhutnění (úprava mezideponie)</t>
  </si>
  <si>
    <t xml:space="preserve">997006551R </t>
  </si>
  <si>
    <r>
      <t>Demontáž nádrže</t>
    </r>
    <r>
      <rPr>
        <sz val="8"/>
        <color rgb="FF000000"/>
        <rFont val="Segoe UI"/>
        <family val="2"/>
        <charset val="238"/>
      </rPr>
      <t> beztlaké vypuštění kapaliny z </t>
    </r>
    <r>
      <rPr>
        <b/>
        <sz val="8"/>
        <color rgb="FF000000"/>
        <rFont val="Segoe UI"/>
        <family val="2"/>
        <charset val="238"/>
      </rPr>
      <t>nádrže</t>
    </r>
    <r>
      <rPr>
        <sz val="8"/>
        <color rgb="FF000000"/>
        <rFont val="Segoe UI"/>
        <family val="2"/>
        <charset val="238"/>
      </rPr>
      <t> obsah přes 7000 do 10000 l, včetně odvozu a skládkovného na příslušnou skládku</t>
    </r>
  </si>
  <si>
    <r>
      <t>Vykopávky</t>
    </r>
    <r>
      <rPr>
        <sz val="8"/>
        <color rgb="FF000000"/>
        <rFont val="Segoe UI"/>
        <family val="2"/>
        <charset val="238"/>
      </rPr>
      <t xml:space="preserve"> na suchu v hornině třídy těžitelnosti II skupiny 4 objem přes </t>
    </r>
    <r>
      <rPr>
        <b/>
        <sz val="8"/>
        <color rgb="FF000000"/>
        <rFont val="Segoe UI"/>
        <family val="2"/>
        <charset val="238"/>
      </rPr>
      <t>1000</t>
    </r>
    <r>
      <rPr>
        <sz val="8"/>
        <color rgb="FF000000"/>
        <rFont val="Segoe UI"/>
        <family val="2"/>
        <charset val="238"/>
      </rPr>
      <t xml:space="preserve"> m3 strojně, včetně odvozu a skládkovného na příslušnou skládku (kontaminace zemina okolo čerpací stanice) </t>
    </r>
  </si>
  <si>
    <t>181151334R</t>
  </si>
  <si>
    <t xml:space="preserve">m2 </t>
  </si>
  <si>
    <t xml:space="preserve">Plošná úprava terénu přes 500 m2 zemina skupiny 1 až 4 nerovnosti přes 150 do 200 mm ve svahu přes 1:1 (vyrovnání terénu cihelným recyklátek a okolní plochy zeminou do okolní nivelety,) </t>
  </si>
  <si>
    <r>
      <t>Bourání</t>
    </r>
    <r>
      <rPr>
        <sz val="8"/>
        <color rgb="FF000000"/>
        <rFont val="Segoe UI"/>
        <family val="2"/>
        <charset val="238"/>
      </rPr>
      <t> stropů z ŽB desek š do 300 mm tl do 140 mm, (žb podlahové kce bývalých objektů) , včetně odvozu na mezideponii</t>
    </r>
  </si>
  <si>
    <r>
      <t>Poplatek za uložení na skládce (</t>
    </r>
    <r>
      <rPr>
        <sz val="8"/>
        <color rgb="FF000000"/>
        <rFont val="Segoe UI"/>
        <family val="2"/>
        <charset val="238"/>
      </rPr>
      <t>skládkovné) stavebního odpadu asfaltového s dehtem kód odpadu 17 03 01</t>
    </r>
  </si>
  <si>
    <r>
      <t>Poplatek za uložení na skládce (</t>
    </r>
    <r>
      <rPr>
        <sz val="8"/>
        <color rgb="FF000000"/>
        <rFont val="Segoe UI"/>
        <family val="2"/>
        <charset val="238"/>
      </rPr>
      <t>skládkovné) komunálního odpadu kód odpadu 20 03 01</t>
    </r>
  </si>
  <si>
    <r>
      <t>Poplatek za uložení na skládce (</t>
    </r>
    <r>
      <rPr>
        <sz val="8"/>
        <color rgb="FF000000"/>
        <rFont val="Segoe UI"/>
        <family val="2"/>
        <charset val="238"/>
      </rPr>
      <t>skládkovné) stavebního odpadu izolací kód odpadu 17 06 04</t>
    </r>
  </si>
  <si>
    <t>VRN (veškeré případné práce nezahrnuté v ostatních položkách - zhotovitel doplní dle vlastního průzkumu zakázky)</t>
  </si>
  <si>
    <t>01R</t>
  </si>
  <si>
    <t>Demolice zbytků objektů, drcení suti a úprava ploch Táborská kasárna Benešov</t>
  </si>
  <si>
    <t>2024_M_02_1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</si>
</sst>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646464"/>
      <name val="Segoe UI"/>
      <family val="2"/>
      <charset val="238"/>
    </font>
    <font>
      <b/>
      <sz val="8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/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rgb="FF969696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3" xfId="0" applyBorder="1"/>
    <xf numFmtId="0" fontId="0" fillId="0" borderId="2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2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166" fontId="24" fillId="0" borderId="18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167" fontId="18" fillId="0" borderId="20" xfId="0" applyNumberFormat="1" applyFont="1" applyBorder="1" applyAlignment="1">
      <alignment vertical="center"/>
    </xf>
    <xf numFmtId="4" fontId="18" fillId="2" borderId="20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0" fillId="0" borderId="2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0" xfId="0"/>
    <xf numFmtId="0" fontId="0" fillId="0" borderId="4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165" fontId="2" fillId="0" borderId="25" xfId="0" applyNumberFormat="1" applyFont="1" applyBorder="1" applyAlignment="1">
      <alignment horizontal="left" vertical="center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0" fillId="0" borderId="26" xfId="0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" fontId="20" fillId="0" borderId="2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4" fontId="1" fillId="0" borderId="25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4" fontId="4" fillId="4" borderId="27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0" xfId="0" applyFont="1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18" fillId="4" borderId="24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18" fillId="4" borderId="25" xfId="0" applyFont="1" applyFill="1" applyBorder="1" applyAlignment="1">
      <alignment horizontal="right" vertical="center"/>
    </xf>
    <xf numFmtId="0" fontId="25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8" fillId="4" borderId="36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/>
    </xf>
    <xf numFmtId="4" fontId="20" fillId="0" borderId="25" xfId="0" applyNumberFormat="1" applyFont="1" applyBorder="1"/>
    <xf numFmtId="0" fontId="7" fillId="0" borderId="24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Protection="1">
      <protection locked="0"/>
    </xf>
    <xf numFmtId="4" fontId="6" fillId="0" borderId="25" xfId="0" applyNumberFormat="1" applyFont="1" applyBorder="1"/>
    <xf numFmtId="0" fontId="18" fillId="0" borderId="38" xfId="0" applyFont="1" applyBorder="1" applyAlignment="1">
      <alignment horizontal="center" vertical="center"/>
    </xf>
    <xf numFmtId="4" fontId="18" fillId="0" borderId="39" xfId="0" applyNumberFormat="1" applyFont="1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 wrapText="1"/>
    </xf>
    <xf numFmtId="167" fontId="18" fillId="0" borderId="41" xfId="0" applyNumberFormat="1" applyFont="1" applyBorder="1" applyAlignment="1">
      <alignment vertical="center"/>
    </xf>
    <xf numFmtId="4" fontId="18" fillId="2" borderId="41" xfId="0" applyNumberFormat="1" applyFont="1" applyFill="1" applyBorder="1" applyAlignment="1" applyProtection="1">
      <alignment vertical="center"/>
      <protection locked="0"/>
    </xf>
    <xf numFmtId="4" fontId="18" fillId="0" borderId="42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/>
    </xf>
    <xf numFmtId="49" fontId="18" fillId="0" borderId="4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3" borderId="25" xfId="0" applyFill="1" applyBorder="1" applyAlignment="1">
      <alignment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4" fontId="20" fillId="0" borderId="25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right" vertical="center"/>
    </xf>
    <xf numFmtId="0" fontId="18" fillId="4" borderId="2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topLeftCell="A10" workbookViewId="0">
      <selection activeCell="CU24" sqref="CU24"/>
    </sheetView>
  </sheetViews>
  <sheetFormatPr defaultColWidth="9.28515625" defaultRowHeight="10.199999999999999" x14ac:dyDescent="0.2"/>
  <cols>
    <col min="1" max="1" width="6.7109375" style="72" customWidth="1"/>
    <col min="2" max="2" width="3" customWidth="1"/>
    <col min="3" max="3" width="1.7109375" customWidth="1"/>
    <col min="4" max="4" width="4.140625" customWidth="1"/>
    <col min="5" max="34" width="2.7109375" customWidth="1"/>
    <col min="35" max="35" width="3.28515625" customWidth="1"/>
    <col min="36" max="36" width="13.140625" customWidth="1"/>
    <col min="37" max="38" width="2.42578125" customWidth="1"/>
    <col min="39" max="39" width="8.28515625" customWidth="1"/>
    <col min="40" max="40" width="3.28515625" customWidth="1"/>
    <col min="41" max="41" width="13.28515625" customWidth="1"/>
    <col min="42" max="42" width="7.42578125" customWidth="1"/>
    <col min="43" max="43" width="4.140625" customWidth="1"/>
    <col min="44" max="44" width="15.7109375" hidden="1" customWidth="1"/>
    <col min="45" max="45" width="13.7109375" hidden="1" customWidth="1"/>
    <col min="46" max="48" width="25.85546875" hidden="1" customWidth="1"/>
    <col min="49" max="50" width="21.7109375" hidden="1" customWidth="1"/>
    <col min="51" max="52" width="25" hidden="1" customWidth="1"/>
    <col min="53" max="53" width="21.7109375" hidden="1" customWidth="1"/>
    <col min="54" max="54" width="19.140625" hidden="1" customWidth="1"/>
    <col min="55" max="55" width="25" hidden="1" customWidth="1"/>
    <col min="56" max="56" width="21.7109375" hidden="1" customWidth="1"/>
    <col min="57" max="57" width="19.140625" hidden="1" customWidth="1"/>
    <col min="58" max="58" width="66.42578125" hidden="1" customWidth="1"/>
    <col min="59" max="96" width="0" hidden="1" customWidth="1"/>
  </cols>
  <sheetData>
    <row r="1" spans="2:75" x14ac:dyDescent="0.2">
      <c r="B1" s="10" t="s">
        <v>0</v>
      </c>
      <c r="BA1" s="10" t="s">
        <v>1</v>
      </c>
      <c r="BB1" s="10" t="s">
        <v>2</v>
      </c>
      <c r="BC1" s="10" t="s">
        <v>3</v>
      </c>
      <c r="BU1" s="10" t="s">
        <v>4</v>
      </c>
      <c r="BV1" s="10" t="s">
        <v>4</v>
      </c>
      <c r="BW1" s="10" t="s">
        <v>5</v>
      </c>
    </row>
    <row r="2" spans="2:75" ht="18.75" customHeight="1" thickBot="1" x14ac:dyDescent="0.25"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T2" s="11" t="s">
        <v>6</v>
      </c>
      <c r="BU2" s="11" t="s">
        <v>7</v>
      </c>
    </row>
    <row r="3" spans="2:75" ht="6.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4"/>
      <c r="AR3" s="12"/>
      <c r="AS3" s="13"/>
      <c r="BT3" s="11" t="s">
        <v>6</v>
      </c>
      <c r="BU3" s="11" t="s">
        <v>8</v>
      </c>
    </row>
    <row r="4" spans="2:75" ht="24.9" customHeight="1" x14ac:dyDescent="0.2">
      <c r="C4" s="95"/>
      <c r="D4" s="76"/>
      <c r="E4" s="74" t="s">
        <v>9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96"/>
      <c r="AS4" s="13"/>
      <c r="AT4" s="14" t="s">
        <v>10</v>
      </c>
      <c r="BF4" s="15" t="s">
        <v>11</v>
      </c>
      <c r="BT4" s="11" t="s">
        <v>12</v>
      </c>
    </row>
    <row r="5" spans="2:75" ht="12" customHeight="1" x14ac:dyDescent="0.2">
      <c r="C5" s="95"/>
      <c r="D5" s="76"/>
      <c r="E5" s="75" t="s">
        <v>13</v>
      </c>
      <c r="F5" s="76"/>
      <c r="G5" s="76"/>
      <c r="H5" s="76"/>
      <c r="I5" s="76"/>
      <c r="J5" s="76"/>
      <c r="K5" s="76"/>
      <c r="L5" s="194" t="s">
        <v>135</v>
      </c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76"/>
      <c r="AM5" s="76"/>
      <c r="AN5" s="76"/>
      <c r="AO5" s="76"/>
      <c r="AP5" s="76"/>
      <c r="AQ5" s="96"/>
      <c r="AS5" s="13"/>
      <c r="BF5" s="196" t="s">
        <v>14</v>
      </c>
      <c r="BT5" s="11" t="s">
        <v>6</v>
      </c>
    </row>
    <row r="6" spans="2:75" ht="36.9" customHeight="1" x14ac:dyDescent="0.2">
      <c r="C6" s="95"/>
      <c r="D6" s="76"/>
      <c r="E6" s="77" t="s">
        <v>15</v>
      </c>
      <c r="F6" s="76"/>
      <c r="G6" s="76"/>
      <c r="H6" s="76"/>
      <c r="I6" s="76"/>
      <c r="J6" s="76"/>
      <c r="K6" s="76"/>
      <c r="L6" s="199" t="s">
        <v>134</v>
      </c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76"/>
      <c r="AM6" s="76"/>
      <c r="AN6" s="76"/>
      <c r="AO6" s="76"/>
      <c r="AP6" s="76"/>
      <c r="AQ6" s="96"/>
      <c r="AS6" s="13"/>
      <c r="BF6" s="197"/>
      <c r="BT6" s="11" t="s">
        <v>6</v>
      </c>
    </row>
    <row r="7" spans="2:75" ht="12" customHeight="1" x14ac:dyDescent="0.2">
      <c r="C7" s="95"/>
      <c r="D7" s="76"/>
      <c r="E7" s="78" t="s">
        <v>16</v>
      </c>
      <c r="F7" s="76"/>
      <c r="G7" s="76"/>
      <c r="H7" s="76"/>
      <c r="I7" s="76"/>
      <c r="J7" s="76"/>
      <c r="K7" s="76"/>
      <c r="L7" s="79" t="s">
        <v>1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8" t="s">
        <v>17</v>
      </c>
      <c r="AM7" s="76"/>
      <c r="AN7" s="76"/>
      <c r="AO7" s="79" t="s">
        <v>1</v>
      </c>
      <c r="AP7" s="76"/>
      <c r="AQ7" s="96"/>
      <c r="AS7" s="13"/>
      <c r="BF7" s="197"/>
      <c r="BT7" s="11" t="s">
        <v>6</v>
      </c>
    </row>
    <row r="8" spans="2:75" ht="12" customHeight="1" x14ac:dyDescent="0.2">
      <c r="C8" s="95"/>
      <c r="D8" s="76"/>
      <c r="E8" s="78" t="s">
        <v>18</v>
      </c>
      <c r="F8" s="76"/>
      <c r="G8" s="76"/>
      <c r="H8" s="76"/>
      <c r="I8" s="76"/>
      <c r="J8" s="76"/>
      <c r="K8" s="76"/>
      <c r="L8" s="79" t="s">
        <v>19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8" t="s">
        <v>20</v>
      </c>
      <c r="AM8" s="76"/>
      <c r="AN8" s="76"/>
      <c r="AO8" s="80">
        <v>45586</v>
      </c>
      <c r="AP8" s="76"/>
      <c r="AQ8" s="96"/>
      <c r="AS8" s="13"/>
      <c r="BF8" s="197"/>
      <c r="BT8" s="11" t="s">
        <v>6</v>
      </c>
    </row>
    <row r="9" spans="2:75" ht="14.4" customHeight="1" x14ac:dyDescent="0.2">
      <c r="C9" s="9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96"/>
      <c r="AS9" s="13"/>
      <c r="BF9" s="197"/>
      <c r="BT9" s="11" t="s">
        <v>6</v>
      </c>
    </row>
    <row r="10" spans="2:75" ht="12" customHeight="1" x14ac:dyDescent="0.2">
      <c r="C10" s="95"/>
      <c r="D10" s="76"/>
      <c r="E10" s="78" t="s">
        <v>21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8" t="s">
        <v>22</v>
      </c>
      <c r="AM10" s="76"/>
      <c r="AN10" s="76"/>
      <c r="AO10" s="79" t="s">
        <v>1</v>
      </c>
      <c r="AP10" s="76"/>
      <c r="AQ10" s="96"/>
      <c r="AS10" s="13"/>
      <c r="BF10" s="197"/>
      <c r="BT10" s="11" t="s">
        <v>6</v>
      </c>
    </row>
    <row r="11" spans="2:75" ht="18.45" customHeight="1" x14ac:dyDescent="0.2">
      <c r="C11" s="95"/>
      <c r="D11" s="76"/>
      <c r="E11" s="76"/>
      <c r="F11" s="79" t="s">
        <v>23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8" t="s">
        <v>24</v>
      </c>
      <c r="AM11" s="76"/>
      <c r="AN11" s="76"/>
      <c r="AO11" s="79" t="s">
        <v>1</v>
      </c>
      <c r="AP11" s="76"/>
      <c r="AQ11" s="96"/>
      <c r="AS11" s="13"/>
      <c r="BF11" s="197"/>
      <c r="BT11" s="11" t="s">
        <v>6</v>
      </c>
    </row>
    <row r="12" spans="2:75" ht="6.9" customHeight="1" x14ac:dyDescent="0.2">
      <c r="C12" s="9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96"/>
      <c r="AS12" s="13"/>
      <c r="BF12" s="197"/>
      <c r="BT12" s="11" t="s">
        <v>6</v>
      </c>
    </row>
    <row r="13" spans="2:75" ht="12" customHeight="1" x14ac:dyDescent="0.2">
      <c r="C13" s="95"/>
      <c r="D13" s="76"/>
      <c r="E13" s="78" t="s">
        <v>25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8" t="s">
        <v>22</v>
      </c>
      <c r="AM13" s="76"/>
      <c r="AN13" s="76"/>
      <c r="AO13" s="81" t="s">
        <v>27</v>
      </c>
      <c r="AP13" s="76"/>
      <c r="AQ13" s="96"/>
      <c r="AS13" s="13"/>
      <c r="BF13" s="197"/>
      <c r="BT13" s="11" t="s">
        <v>6</v>
      </c>
    </row>
    <row r="14" spans="2:75" ht="13.2" x14ac:dyDescent="0.2">
      <c r="C14" s="95"/>
      <c r="D14" s="76"/>
      <c r="E14" s="76"/>
      <c r="F14" s="200" t="s">
        <v>27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78" t="s">
        <v>24</v>
      </c>
      <c r="AM14" s="76"/>
      <c r="AN14" s="76"/>
      <c r="AO14" s="81" t="s">
        <v>27</v>
      </c>
      <c r="AP14" s="76"/>
      <c r="AQ14" s="96"/>
      <c r="AS14" s="13"/>
      <c r="BF14" s="197"/>
      <c r="BT14" s="11" t="s">
        <v>6</v>
      </c>
    </row>
    <row r="15" spans="2:75" ht="6.9" customHeight="1" x14ac:dyDescent="0.2">
      <c r="C15" s="9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96"/>
      <c r="AS15" s="13"/>
      <c r="BF15" s="197"/>
      <c r="BT15" s="11" t="s">
        <v>4</v>
      </c>
    </row>
    <row r="16" spans="2:75" ht="12" customHeight="1" x14ac:dyDescent="0.2">
      <c r="C16" s="95"/>
      <c r="D16" s="76"/>
      <c r="E16" s="78" t="s">
        <v>26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8" t="s">
        <v>22</v>
      </c>
      <c r="AM16" s="76"/>
      <c r="AN16" s="76"/>
      <c r="AO16" s="79" t="s">
        <v>1</v>
      </c>
      <c r="AP16" s="76"/>
      <c r="AQ16" s="96"/>
      <c r="AS16" s="13"/>
      <c r="BF16" s="197"/>
      <c r="BT16" s="11" t="s">
        <v>4</v>
      </c>
    </row>
    <row r="17" spans="1:72" ht="13.2" x14ac:dyDescent="0.2">
      <c r="C17" s="95"/>
      <c r="D17" s="76"/>
      <c r="E17" s="76"/>
      <c r="F17" s="79" t="s">
        <v>27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8" t="s">
        <v>24</v>
      </c>
      <c r="AM17" s="76"/>
      <c r="AN17" s="76"/>
      <c r="AO17" s="79" t="s">
        <v>1</v>
      </c>
      <c r="AP17" s="76"/>
      <c r="AQ17" s="96"/>
      <c r="AS17" s="13"/>
      <c r="BF17" s="197"/>
      <c r="BT17" s="11" t="s">
        <v>28</v>
      </c>
    </row>
    <row r="18" spans="1:72" x14ac:dyDescent="0.2">
      <c r="C18" s="9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96"/>
      <c r="AS18" s="13"/>
      <c r="BF18" s="197"/>
      <c r="BT18" s="11" t="s">
        <v>6</v>
      </c>
    </row>
    <row r="19" spans="1:72" ht="13.2" x14ac:dyDescent="0.2">
      <c r="C19" s="95"/>
      <c r="D19" s="76"/>
      <c r="E19" s="78" t="s">
        <v>29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8" t="s">
        <v>22</v>
      </c>
      <c r="AM19" s="76"/>
      <c r="AN19" s="76"/>
      <c r="AO19" s="79" t="s">
        <v>1</v>
      </c>
      <c r="AP19" s="76"/>
      <c r="AQ19" s="96"/>
      <c r="AS19" s="13"/>
      <c r="BF19" s="197"/>
      <c r="BT19" s="11" t="s">
        <v>6</v>
      </c>
    </row>
    <row r="20" spans="1:72" ht="13.2" x14ac:dyDescent="0.2">
      <c r="C20" s="95"/>
      <c r="D20" s="76"/>
      <c r="E20" s="76"/>
      <c r="F20" s="79" t="s">
        <v>27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8" t="s">
        <v>24</v>
      </c>
      <c r="AM20" s="76"/>
      <c r="AN20" s="76"/>
      <c r="AO20" s="79" t="s">
        <v>1</v>
      </c>
      <c r="AP20" s="76"/>
      <c r="AQ20" s="96"/>
      <c r="AS20" s="13"/>
      <c r="BF20" s="197"/>
      <c r="BT20" s="11" t="s">
        <v>28</v>
      </c>
    </row>
    <row r="21" spans="1:72" x14ac:dyDescent="0.2">
      <c r="C21" s="9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96"/>
      <c r="AS21" s="13"/>
      <c r="BF21" s="197"/>
    </row>
    <row r="22" spans="1:72" ht="13.2" x14ac:dyDescent="0.2">
      <c r="C22" s="95"/>
      <c r="D22" s="76"/>
      <c r="E22" s="78" t="s">
        <v>30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96"/>
      <c r="AS22" s="13"/>
      <c r="BF22" s="197"/>
    </row>
    <row r="23" spans="1:72" ht="13.2" x14ac:dyDescent="0.2">
      <c r="C23" s="95"/>
      <c r="D23" s="76"/>
      <c r="E23" s="76"/>
      <c r="F23" s="202" t="s">
        <v>1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76"/>
      <c r="AQ23" s="96"/>
      <c r="AS23" s="13"/>
      <c r="BF23" s="197"/>
    </row>
    <row r="24" spans="1:72" x14ac:dyDescent="0.2">
      <c r="C24" s="9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96"/>
      <c r="AS24" s="13"/>
      <c r="BF24" s="197"/>
    </row>
    <row r="25" spans="1:72" x14ac:dyDescent="0.2">
      <c r="C25" s="95"/>
      <c r="D25" s="7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96"/>
      <c r="AS25" s="13"/>
      <c r="BF25" s="197"/>
    </row>
    <row r="26" spans="1:72" s="1" customFormat="1" ht="13.2" x14ac:dyDescent="0.2">
      <c r="A26" s="67"/>
      <c r="C26" s="97"/>
      <c r="D26" s="99"/>
      <c r="E26" s="18" t="s">
        <v>31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203">
        <f>ROUND(AH86,2)</f>
        <v>0</v>
      </c>
      <c r="AM26" s="204"/>
      <c r="AN26" s="204"/>
      <c r="AO26" s="204"/>
      <c r="AP26" s="204"/>
      <c r="AQ26" s="98"/>
      <c r="AS26" s="17"/>
      <c r="BF26" s="197"/>
    </row>
    <row r="27" spans="1:72" s="1" customFormat="1" x14ac:dyDescent="0.2">
      <c r="A27" s="67"/>
      <c r="C27" s="9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8"/>
      <c r="AS27" s="17"/>
      <c r="BF27" s="197"/>
    </row>
    <row r="28" spans="1:72" s="1" customFormat="1" ht="13.2" x14ac:dyDescent="0.2">
      <c r="A28" s="67"/>
      <c r="C28" s="97"/>
      <c r="D28" s="99"/>
      <c r="E28" s="99"/>
      <c r="F28" s="99"/>
      <c r="G28" s="99"/>
      <c r="H28" s="99"/>
      <c r="I28" s="99"/>
      <c r="J28" s="99"/>
      <c r="K28" s="99"/>
      <c r="L28" s="99"/>
      <c r="M28" s="205" t="s">
        <v>32</v>
      </c>
      <c r="N28" s="205"/>
      <c r="O28" s="205"/>
      <c r="P28" s="205"/>
      <c r="Q28" s="205"/>
      <c r="R28" s="99"/>
      <c r="S28" s="99"/>
      <c r="T28" s="99"/>
      <c r="U28" s="99"/>
      <c r="V28" s="99"/>
      <c r="W28" s="99"/>
      <c r="X28" s="205" t="s">
        <v>33</v>
      </c>
      <c r="Y28" s="205"/>
      <c r="Z28" s="205"/>
      <c r="AA28" s="205"/>
      <c r="AB28" s="205"/>
      <c r="AC28" s="205"/>
      <c r="AD28" s="205"/>
      <c r="AE28" s="205"/>
      <c r="AF28" s="205"/>
      <c r="AG28" s="99"/>
      <c r="AH28" s="99"/>
      <c r="AI28" s="99"/>
      <c r="AJ28" s="99"/>
      <c r="AK28" s="99"/>
      <c r="AL28" s="205" t="s">
        <v>34</v>
      </c>
      <c r="AM28" s="205"/>
      <c r="AN28" s="205"/>
      <c r="AO28" s="205"/>
      <c r="AP28" s="205"/>
      <c r="AQ28" s="98"/>
      <c r="AS28" s="17"/>
      <c r="BF28" s="197"/>
    </row>
    <row r="29" spans="1:72" s="2" customFormat="1" ht="13.2" x14ac:dyDescent="0.2">
      <c r="C29" s="161"/>
      <c r="D29" s="82"/>
      <c r="E29" s="78" t="s">
        <v>35</v>
      </c>
      <c r="F29" s="82"/>
      <c r="G29" s="78" t="s">
        <v>36</v>
      </c>
      <c r="H29" s="82"/>
      <c r="I29" s="82"/>
      <c r="J29" s="82"/>
      <c r="K29" s="82"/>
      <c r="L29" s="82"/>
      <c r="M29" s="186">
        <v>0.21</v>
      </c>
      <c r="N29" s="187"/>
      <c r="O29" s="187"/>
      <c r="P29" s="187"/>
      <c r="Q29" s="187"/>
      <c r="R29" s="82"/>
      <c r="S29" s="82"/>
      <c r="T29" s="82"/>
      <c r="U29" s="82"/>
      <c r="V29" s="82"/>
      <c r="W29" s="82"/>
      <c r="X29" s="188">
        <f>SUM('Demolice TK 2024'!H80)</f>
        <v>0</v>
      </c>
      <c r="Y29" s="187"/>
      <c r="Z29" s="187"/>
      <c r="AA29" s="187"/>
      <c r="AB29" s="187"/>
      <c r="AC29" s="187"/>
      <c r="AD29" s="187"/>
      <c r="AE29" s="187"/>
      <c r="AF29" s="187"/>
      <c r="AG29" s="82"/>
      <c r="AH29" s="82"/>
      <c r="AI29" s="82"/>
      <c r="AJ29" s="82"/>
      <c r="AK29" s="82"/>
      <c r="AL29" s="188">
        <f>SUM(X29*0.21)</f>
        <v>0</v>
      </c>
      <c r="AM29" s="187"/>
      <c r="AN29" s="187"/>
      <c r="AO29" s="187"/>
      <c r="AP29" s="187"/>
      <c r="AQ29" s="162"/>
      <c r="AS29" s="19"/>
      <c r="BF29" s="198"/>
    </row>
    <row r="30" spans="1:72" s="2" customFormat="1" ht="13.2" x14ac:dyDescent="0.2">
      <c r="C30" s="161"/>
      <c r="D30" s="82"/>
      <c r="E30" s="82"/>
      <c r="F30" s="82"/>
      <c r="G30" s="78" t="s">
        <v>37</v>
      </c>
      <c r="H30" s="82"/>
      <c r="I30" s="82"/>
      <c r="J30" s="82"/>
      <c r="K30" s="82"/>
      <c r="L30" s="82"/>
      <c r="M30" s="186">
        <v>0.15</v>
      </c>
      <c r="N30" s="187"/>
      <c r="O30" s="187"/>
      <c r="P30" s="187"/>
      <c r="Q30" s="187"/>
      <c r="R30" s="82"/>
      <c r="S30" s="82"/>
      <c r="T30" s="82"/>
      <c r="U30" s="82"/>
      <c r="V30" s="82"/>
      <c r="W30" s="82"/>
      <c r="X30" s="188"/>
      <c r="Y30" s="187"/>
      <c r="Z30" s="187"/>
      <c r="AA30" s="187"/>
      <c r="AB30" s="187"/>
      <c r="AC30" s="187"/>
      <c r="AD30" s="187"/>
      <c r="AE30" s="187"/>
      <c r="AF30" s="187"/>
      <c r="AG30" s="82"/>
      <c r="AH30" s="82"/>
      <c r="AI30" s="82"/>
      <c r="AJ30" s="82"/>
      <c r="AK30" s="82"/>
      <c r="AL30" s="188"/>
      <c r="AM30" s="187"/>
      <c r="AN30" s="187"/>
      <c r="AO30" s="187"/>
      <c r="AP30" s="187"/>
      <c r="AQ30" s="162"/>
      <c r="AS30" s="19"/>
      <c r="BF30" s="198"/>
    </row>
    <row r="31" spans="1:72" s="2" customFormat="1" ht="13.2" x14ac:dyDescent="0.2">
      <c r="C31" s="161"/>
      <c r="D31" s="82"/>
      <c r="E31" s="82"/>
      <c r="F31" s="82"/>
      <c r="G31" s="78" t="s">
        <v>38</v>
      </c>
      <c r="H31" s="82"/>
      <c r="I31" s="82"/>
      <c r="J31" s="82"/>
      <c r="K31" s="82"/>
      <c r="L31" s="82"/>
      <c r="M31" s="186">
        <v>0.21</v>
      </c>
      <c r="N31" s="187"/>
      <c r="O31" s="187"/>
      <c r="P31" s="187"/>
      <c r="Q31" s="187"/>
      <c r="R31" s="82"/>
      <c r="S31" s="82"/>
      <c r="T31" s="82"/>
      <c r="U31" s="82"/>
      <c r="V31" s="82"/>
      <c r="W31" s="82"/>
      <c r="X31" s="188"/>
      <c r="Y31" s="187"/>
      <c r="Z31" s="187"/>
      <c r="AA31" s="187"/>
      <c r="AB31" s="187"/>
      <c r="AC31" s="187"/>
      <c r="AD31" s="187"/>
      <c r="AE31" s="187"/>
      <c r="AF31" s="187"/>
      <c r="AG31" s="82"/>
      <c r="AH31" s="82"/>
      <c r="AI31" s="82"/>
      <c r="AJ31" s="82"/>
      <c r="AK31" s="82"/>
      <c r="AL31" s="188">
        <v>0</v>
      </c>
      <c r="AM31" s="187"/>
      <c r="AN31" s="187"/>
      <c r="AO31" s="187"/>
      <c r="AP31" s="187"/>
      <c r="AQ31" s="162"/>
      <c r="AS31" s="19"/>
      <c r="BF31" s="198"/>
    </row>
    <row r="32" spans="1:72" s="2" customFormat="1" ht="13.2" x14ac:dyDescent="0.2">
      <c r="C32" s="161"/>
      <c r="D32" s="82"/>
      <c r="E32" s="82"/>
      <c r="F32" s="82"/>
      <c r="G32" s="78" t="s">
        <v>39</v>
      </c>
      <c r="H32" s="82"/>
      <c r="I32" s="82"/>
      <c r="J32" s="82"/>
      <c r="K32" s="82"/>
      <c r="L32" s="82"/>
      <c r="M32" s="186">
        <v>0.15</v>
      </c>
      <c r="N32" s="187"/>
      <c r="O32" s="187"/>
      <c r="P32" s="187"/>
      <c r="Q32" s="187"/>
      <c r="R32" s="82"/>
      <c r="S32" s="82"/>
      <c r="T32" s="82"/>
      <c r="U32" s="82"/>
      <c r="V32" s="82"/>
      <c r="W32" s="82"/>
      <c r="X32" s="188"/>
      <c r="Y32" s="187"/>
      <c r="Z32" s="187"/>
      <c r="AA32" s="187"/>
      <c r="AB32" s="187"/>
      <c r="AC32" s="187"/>
      <c r="AD32" s="187"/>
      <c r="AE32" s="187"/>
      <c r="AF32" s="187"/>
      <c r="AG32" s="82"/>
      <c r="AH32" s="82"/>
      <c r="AI32" s="82"/>
      <c r="AJ32" s="82"/>
      <c r="AK32" s="82"/>
      <c r="AL32" s="188">
        <v>0</v>
      </c>
      <c r="AM32" s="187"/>
      <c r="AN32" s="187"/>
      <c r="AO32" s="187"/>
      <c r="AP32" s="187"/>
      <c r="AQ32" s="162"/>
      <c r="AS32" s="19"/>
      <c r="BF32" s="198"/>
    </row>
    <row r="33" spans="1:58" s="2" customFormat="1" ht="13.2" x14ac:dyDescent="0.2">
      <c r="C33" s="161"/>
      <c r="D33" s="82"/>
      <c r="E33" s="82"/>
      <c r="F33" s="82"/>
      <c r="G33" s="78" t="s">
        <v>40</v>
      </c>
      <c r="H33" s="82"/>
      <c r="I33" s="82"/>
      <c r="J33" s="82"/>
      <c r="K33" s="82"/>
      <c r="L33" s="82"/>
      <c r="M33" s="186">
        <v>0</v>
      </c>
      <c r="N33" s="187"/>
      <c r="O33" s="187"/>
      <c r="P33" s="187"/>
      <c r="Q33" s="187"/>
      <c r="R33" s="82"/>
      <c r="S33" s="82"/>
      <c r="T33" s="82"/>
      <c r="U33" s="82"/>
      <c r="V33" s="82"/>
      <c r="W33" s="82"/>
      <c r="X33" s="188"/>
      <c r="Y33" s="187"/>
      <c r="Z33" s="187"/>
      <c r="AA33" s="187"/>
      <c r="AB33" s="187"/>
      <c r="AC33" s="187"/>
      <c r="AD33" s="187"/>
      <c r="AE33" s="187"/>
      <c r="AF33" s="187"/>
      <c r="AG33" s="82"/>
      <c r="AH33" s="82"/>
      <c r="AI33" s="82"/>
      <c r="AJ33" s="82"/>
      <c r="AK33" s="82"/>
      <c r="AL33" s="188">
        <v>0</v>
      </c>
      <c r="AM33" s="187"/>
      <c r="AN33" s="187"/>
      <c r="AO33" s="187"/>
      <c r="AP33" s="187"/>
      <c r="AQ33" s="162"/>
      <c r="AS33" s="19"/>
      <c r="BF33" s="198"/>
    </row>
    <row r="34" spans="1:58" s="1" customFormat="1" x14ac:dyDescent="0.2">
      <c r="A34" s="67"/>
      <c r="C34" s="9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8"/>
      <c r="AS34" s="17"/>
      <c r="BF34" s="197"/>
    </row>
    <row r="35" spans="1:58" s="1" customFormat="1" ht="15.6" x14ac:dyDescent="0.2">
      <c r="A35" s="67"/>
      <c r="C35" s="97"/>
      <c r="D35" s="83"/>
      <c r="E35" s="21" t="s">
        <v>41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22" t="s">
        <v>42</v>
      </c>
      <c r="V35" s="71"/>
      <c r="W35" s="71"/>
      <c r="X35" s="71"/>
      <c r="Y35" s="189" t="s">
        <v>43</v>
      </c>
      <c r="Z35" s="190"/>
      <c r="AA35" s="190"/>
      <c r="AB35" s="190"/>
      <c r="AC35" s="190"/>
      <c r="AD35" s="71"/>
      <c r="AE35" s="71"/>
      <c r="AF35" s="71"/>
      <c r="AG35" s="71"/>
      <c r="AH35" s="71"/>
      <c r="AI35" s="71"/>
      <c r="AJ35" s="71"/>
      <c r="AK35" s="71"/>
      <c r="AL35" s="191">
        <f>SUM('Demolice TK 2024'!H80)+AL29</f>
        <v>0</v>
      </c>
      <c r="AM35" s="190"/>
      <c r="AN35" s="190"/>
      <c r="AO35" s="190"/>
      <c r="AP35" s="192"/>
      <c r="AQ35" s="163"/>
      <c r="AR35" s="20"/>
      <c r="AS35" s="17"/>
    </row>
    <row r="36" spans="1:58" s="1" customFormat="1" x14ac:dyDescent="0.2">
      <c r="A36" s="67"/>
      <c r="C36" s="9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8"/>
      <c r="AS36" s="17"/>
    </row>
    <row r="37" spans="1:58" s="1" customFormat="1" x14ac:dyDescent="0.2">
      <c r="A37" s="67"/>
      <c r="C37" s="9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8"/>
      <c r="AS37" s="17"/>
    </row>
    <row r="38" spans="1:58" x14ac:dyDescent="0.2">
      <c r="C38" s="9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96"/>
      <c r="AS38" s="13"/>
    </row>
    <row r="39" spans="1:58" x14ac:dyDescent="0.2">
      <c r="C39" s="9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96"/>
      <c r="AS39" s="13"/>
    </row>
    <row r="40" spans="1:58" x14ac:dyDescent="0.2">
      <c r="C40" s="9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96"/>
      <c r="AS40" s="13"/>
    </row>
    <row r="41" spans="1:58" x14ac:dyDescent="0.2">
      <c r="C41" s="9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96"/>
      <c r="AS41" s="13"/>
    </row>
    <row r="42" spans="1:58" x14ac:dyDescent="0.2">
      <c r="C42" s="9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96"/>
      <c r="AS42" s="13"/>
    </row>
    <row r="43" spans="1:58" x14ac:dyDescent="0.2">
      <c r="C43" s="9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96"/>
      <c r="AS43" s="13"/>
    </row>
    <row r="44" spans="1:58" s="1" customFormat="1" ht="14.4" customHeight="1" x14ac:dyDescent="0.2">
      <c r="A44" s="67"/>
      <c r="C44" s="97"/>
      <c r="D44" s="99"/>
      <c r="E44" s="23" t="s">
        <v>44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3" t="s">
        <v>45</v>
      </c>
      <c r="AJ44" s="24"/>
      <c r="AK44" s="24"/>
      <c r="AL44" s="24"/>
      <c r="AM44" s="24"/>
      <c r="AN44" s="24"/>
      <c r="AO44" s="24"/>
      <c r="AP44" s="24"/>
      <c r="AQ44" s="98"/>
      <c r="AS44" s="17"/>
    </row>
    <row r="45" spans="1:58" x14ac:dyDescent="0.2">
      <c r="C45" s="9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96"/>
      <c r="AS45" s="13"/>
    </row>
    <row r="46" spans="1:58" x14ac:dyDescent="0.2">
      <c r="C46" s="9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96"/>
      <c r="AS46" s="13"/>
    </row>
    <row r="47" spans="1:58" x14ac:dyDescent="0.2">
      <c r="C47" s="9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96"/>
      <c r="AS47" s="13"/>
    </row>
    <row r="48" spans="1:58" x14ac:dyDescent="0.2">
      <c r="C48" s="9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96"/>
      <c r="AS48" s="13"/>
    </row>
    <row r="49" spans="1:45" x14ac:dyDescent="0.2">
      <c r="C49" s="9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96"/>
      <c r="AS49" s="13"/>
    </row>
    <row r="50" spans="1:45" x14ac:dyDescent="0.2">
      <c r="C50" s="9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96"/>
      <c r="AS50" s="13"/>
    </row>
    <row r="51" spans="1:45" x14ac:dyDescent="0.2">
      <c r="C51" s="9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96"/>
      <c r="AS51" s="13"/>
    </row>
    <row r="52" spans="1:45" x14ac:dyDescent="0.2">
      <c r="C52" s="9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96"/>
      <c r="AS52" s="13"/>
    </row>
    <row r="53" spans="1:45" x14ac:dyDescent="0.2">
      <c r="C53" s="9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96"/>
      <c r="AS53" s="13"/>
    </row>
    <row r="54" spans="1:45" x14ac:dyDescent="0.2">
      <c r="C54" s="9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96"/>
      <c r="AS54" s="13"/>
    </row>
    <row r="55" spans="1:45" s="1" customFormat="1" ht="13.2" x14ac:dyDescent="0.2">
      <c r="A55" s="67"/>
      <c r="C55" s="97"/>
      <c r="D55" s="99"/>
      <c r="E55" s="25" t="s">
        <v>46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25" t="s">
        <v>47</v>
      </c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25" t="s">
        <v>46</v>
      </c>
      <c r="AJ55" s="73"/>
      <c r="AK55" s="73"/>
      <c r="AL55" s="73"/>
      <c r="AM55" s="73"/>
      <c r="AN55" s="25" t="s">
        <v>47</v>
      </c>
      <c r="AO55" s="73"/>
      <c r="AP55" s="73"/>
      <c r="AQ55" s="98"/>
      <c r="AS55" s="17"/>
    </row>
    <row r="56" spans="1:45" x14ac:dyDescent="0.2">
      <c r="C56" s="9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96"/>
      <c r="AS56" s="13"/>
    </row>
    <row r="57" spans="1:45" x14ac:dyDescent="0.2">
      <c r="C57" s="9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96"/>
      <c r="AS57" s="13"/>
    </row>
    <row r="58" spans="1:45" x14ac:dyDescent="0.2">
      <c r="C58" s="9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96"/>
      <c r="AS58" s="13"/>
    </row>
    <row r="59" spans="1:45" s="1" customFormat="1" ht="13.2" x14ac:dyDescent="0.2">
      <c r="A59" s="67"/>
      <c r="C59" s="97"/>
      <c r="D59" s="99"/>
      <c r="E59" s="23" t="s">
        <v>48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3" t="s">
        <v>49</v>
      </c>
      <c r="AJ59" s="24"/>
      <c r="AK59" s="24"/>
      <c r="AL59" s="24"/>
      <c r="AM59" s="24"/>
      <c r="AN59" s="24"/>
      <c r="AO59" s="24"/>
      <c r="AP59" s="24"/>
      <c r="AQ59" s="98"/>
      <c r="AS59" s="17"/>
    </row>
    <row r="60" spans="1:45" x14ac:dyDescent="0.2">
      <c r="C60" s="9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96"/>
      <c r="AS60" s="13"/>
    </row>
    <row r="61" spans="1:45" x14ac:dyDescent="0.2">
      <c r="C61" s="9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96"/>
      <c r="AS61" s="13"/>
    </row>
    <row r="62" spans="1:45" x14ac:dyDescent="0.2">
      <c r="C62" s="9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96"/>
      <c r="AS62" s="13"/>
    </row>
    <row r="63" spans="1:45" x14ac:dyDescent="0.2">
      <c r="C63" s="9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96"/>
      <c r="AS63" s="13"/>
    </row>
    <row r="64" spans="1:45" x14ac:dyDescent="0.2">
      <c r="C64" s="9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96"/>
      <c r="AS64" s="13"/>
    </row>
    <row r="65" spans="1:45" x14ac:dyDescent="0.2">
      <c r="C65" s="9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96"/>
      <c r="AS65" s="13"/>
    </row>
    <row r="66" spans="1:45" x14ac:dyDescent="0.2">
      <c r="C66" s="9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96"/>
      <c r="AS66" s="13"/>
    </row>
    <row r="67" spans="1:45" s="1" customFormat="1" ht="13.2" x14ac:dyDescent="0.2">
      <c r="A67" s="67"/>
      <c r="C67" s="97"/>
      <c r="D67" s="99"/>
      <c r="E67" s="25" t="s">
        <v>46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25" t="s">
        <v>47</v>
      </c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25" t="s">
        <v>46</v>
      </c>
      <c r="AJ67" s="73"/>
      <c r="AK67" s="73"/>
      <c r="AL67" s="73"/>
      <c r="AM67" s="73"/>
      <c r="AN67" s="25" t="s">
        <v>47</v>
      </c>
      <c r="AO67" s="73"/>
      <c r="AP67" s="73"/>
      <c r="AQ67" s="98"/>
      <c r="AS67" s="17"/>
    </row>
    <row r="68" spans="1:45" s="1" customFormat="1" x14ac:dyDescent="0.2">
      <c r="A68" s="67"/>
      <c r="C68" s="97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8"/>
      <c r="AS68" s="17"/>
    </row>
    <row r="69" spans="1:45" s="1" customFormat="1" ht="6.9" customHeight="1" thickBot="1" x14ac:dyDescent="0.25">
      <c r="A69" s="67"/>
      <c r="C69" s="116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8"/>
      <c r="AR69" s="26"/>
      <c r="AS69" s="17"/>
    </row>
    <row r="72" spans="1:45" ht="10.8" thickBot="1" x14ac:dyDescent="0.25"/>
    <row r="73" spans="1:45" s="1" customFormat="1" x14ac:dyDescent="0.2">
      <c r="A73" s="67"/>
      <c r="C73" s="120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2"/>
      <c r="AR73" s="27"/>
      <c r="AS73" s="17"/>
    </row>
    <row r="74" spans="1:45" s="1" customFormat="1" ht="17.399999999999999" x14ac:dyDescent="0.2">
      <c r="A74" s="67"/>
      <c r="C74" s="97"/>
      <c r="D74" s="74" t="s">
        <v>50</v>
      </c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8"/>
      <c r="AS74" s="17"/>
    </row>
    <row r="75" spans="1:45" s="1" customFormat="1" x14ac:dyDescent="0.2">
      <c r="A75" s="67"/>
      <c r="C75" s="97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8"/>
      <c r="AS75" s="17"/>
    </row>
    <row r="76" spans="1:45" s="3" customFormat="1" ht="13.2" x14ac:dyDescent="0.2">
      <c r="C76" s="157"/>
      <c r="D76" s="78" t="s">
        <v>13</v>
      </c>
      <c r="E76" s="87"/>
      <c r="F76" s="87"/>
      <c r="G76" s="87"/>
      <c r="H76" s="87"/>
      <c r="I76" s="87"/>
      <c r="J76" s="87"/>
      <c r="K76" s="87"/>
      <c r="L76" s="87"/>
      <c r="M76" s="87" t="str">
        <f>L5</f>
        <v>2024_M_02_1</v>
      </c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155"/>
      <c r="AS76" s="28"/>
    </row>
    <row r="77" spans="1:45" s="4" customFormat="1" ht="13.8" x14ac:dyDescent="0.2">
      <c r="C77" s="158"/>
      <c r="D77" s="84" t="s">
        <v>15</v>
      </c>
      <c r="E77" s="85"/>
      <c r="F77" s="85"/>
      <c r="G77" s="85"/>
      <c r="H77" s="85"/>
      <c r="I77" s="85"/>
      <c r="J77" s="85"/>
      <c r="K77" s="85"/>
      <c r="L77" s="85"/>
      <c r="M77" s="184" t="str">
        <f>L6</f>
        <v>Demolice zbytků objektů, drcení suti a úprava ploch Táborská kasárna Benešov</v>
      </c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85"/>
      <c r="AM77" s="85"/>
      <c r="AN77" s="85"/>
      <c r="AO77" s="85"/>
      <c r="AP77" s="85"/>
      <c r="AQ77" s="156"/>
      <c r="AS77" s="29"/>
    </row>
    <row r="78" spans="1:45" s="1" customFormat="1" x14ac:dyDescent="0.2">
      <c r="A78" s="67"/>
      <c r="C78" s="97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8"/>
      <c r="AS78" s="17"/>
    </row>
    <row r="79" spans="1:45" s="1" customFormat="1" ht="13.2" x14ac:dyDescent="0.2">
      <c r="A79" s="67"/>
      <c r="C79" s="97"/>
      <c r="D79" s="78" t="s">
        <v>18</v>
      </c>
      <c r="E79" s="99"/>
      <c r="F79" s="99"/>
      <c r="G79" s="99"/>
      <c r="H79" s="99"/>
      <c r="I79" s="99"/>
      <c r="J79" s="99"/>
      <c r="K79" s="99"/>
      <c r="L79" s="99"/>
      <c r="M79" s="86" t="str">
        <f>IF(L8="","",L8)</f>
        <v>Benešov</v>
      </c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78" t="s">
        <v>20</v>
      </c>
      <c r="AK79" s="99"/>
      <c r="AL79" s="99"/>
      <c r="AM79" s="99"/>
      <c r="AN79" s="171">
        <f>IF(AO8= "","",AO8)</f>
        <v>45586</v>
      </c>
      <c r="AO79" s="171"/>
      <c r="AP79" s="99"/>
      <c r="AQ79" s="98"/>
      <c r="AS79" s="17"/>
    </row>
    <row r="80" spans="1:45" s="1" customFormat="1" x14ac:dyDescent="0.2">
      <c r="A80" s="67"/>
      <c r="C80" s="9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8"/>
      <c r="AS80" s="17"/>
    </row>
    <row r="81" spans="1:91" s="1" customFormat="1" ht="13.2" x14ac:dyDescent="0.2">
      <c r="A81" s="67"/>
      <c r="C81" s="97"/>
      <c r="D81" s="78" t="s">
        <v>21</v>
      </c>
      <c r="E81" s="99"/>
      <c r="F81" s="99"/>
      <c r="G81" s="99"/>
      <c r="H81" s="99"/>
      <c r="I81" s="99"/>
      <c r="J81" s="99"/>
      <c r="K81" s="99"/>
      <c r="L81" s="99"/>
      <c r="M81" s="87" t="str">
        <f>IF(F11= "","",F11)</f>
        <v xml:space="preserve">Město Benešov </v>
      </c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78" t="s">
        <v>26</v>
      </c>
      <c r="AK81" s="99"/>
      <c r="AL81" s="99"/>
      <c r="AM81" s="99"/>
      <c r="AN81" s="172" t="str">
        <f>IF(F17="","",F17)</f>
        <v xml:space="preserve"> </v>
      </c>
      <c r="AO81" s="173"/>
      <c r="AP81" s="173"/>
      <c r="AQ81" s="174"/>
      <c r="AS81" s="17"/>
      <c r="AT81" s="175" t="s">
        <v>51</v>
      </c>
      <c r="AU81" s="176"/>
      <c r="AV81" s="30"/>
      <c r="AW81" s="30"/>
      <c r="AX81" s="30"/>
      <c r="AY81" s="30"/>
      <c r="AZ81" s="30"/>
      <c r="BA81" s="30"/>
      <c r="BB81" s="30"/>
      <c r="BC81" s="30"/>
      <c r="BD81" s="30"/>
      <c r="BE81" s="31"/>
    </row>
    <row r="82" spans="1:91" s="1" customFormat="1" ht="13.2" x14ac:dyDescent="0.2">
      <c r="A82" s="67"/>
      <c r="C82" s="97"/>
      <c r="D82" s="78" t="s">
        <v>25</v>
      </c>
      <c r="E82" s="99"/>
      <c r="F82" s="99"/>
      <c r="G82" s="99"/>
      <c r="H82" s="99"/>
      <c r="I82" s="99"/>
      <c r="J82" s="99"/>
      <c r="K82" s="99"/>
      <c r="L82" s="99"/>
      <c r="M82" s="87" t="str">
        <f>IF(F14= "Vyplň údaj","",F14)</f>
        <v xml:space="preserve"> </v>
      </c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78" t="s">
        <v>29</v>
      </c>
      <c r="AK82" s="99"/>
      <c r="AL82" s="99"/>
      <c r="AM82" s="99"/>
      <c r="AN82" s="172" t="str">
        <f>IF(F20="","",F20)</f>
        <v xml:space="preserve"> </v>
      </c>
      <c r="AO82" s="173"/>
      <c r="AP82" s="173"/>
      <c r="AQ82" s="174"/>
      <c r="AS82" s="17"/>
      <c r="AT82" s="177"/>
      <c r="AU82" s="178"/>
      <c r="BE82" s="32"/>
    </row>
    <row r="83" spans="1:91" s="1" customFormat="1" x14ac:dyDescent="0.2">
      <c r="A83" s="67"/>
      <c r="C83" s="97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8"/>
      <c r="AS83" s="17"/>
      <c r="AT83" s="177"/>
      <c r="AU83" s="178"/>
      <c r="BE83" s="32"/>
    </row>
    <row r="84" spans="1:91" s="1" customFormat="1" ht="22.8" x14ac:dyDescent="0.2">
      <c r="A84" s="67"/>
      <c r="C84" s="97"/>
      <c r="D84" s="179" t="s">
        <v>52</v>
      </c>
      <c r="E84" s="180"/>
      <c r="F84" s="180"/>
      <c r="G84" s="180"/>
      <c r="H84" s="180"/>
      <c r="I84" s="33"/>
      <c r="J84" s="181" t="s">
        <v>53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2" t="s">
        <v>54</v>
      </c>
      <c r="AI84" s="180"/>
      <c r="AJ84" s="180"/>
      <c r="AK84" s="180"/>
      <c r="AL84" s="180"/>
      <c r="AM84" s="180"/>
      <c r="AN84" s="180"/>
      <c r="AO84" s="181" t="s">
        <v>55</v>
      </c>
      <c r="AP84" s="180"/>
      <c r="AQ84" s="183"/>
      <c r="AR84" s="34" t="s">
        <v>56</v>
      </c>
      <c r="AS84" s="17"/>
      <c r="AT84" s="35" t="s">
        <v>57</v>
      </c>
      <c r="AU84" s="36" t="s">
        <v>58</v>
      </c>
      <c r="AV84" s="36" t="s">
        <v>59</v>
      </c>
      <c r="AW84" s="36" t="s">
        <v>60</v>
      </c>
      <c r="AX84" s="36" t="s">
        <v>61</v>
      </c>
      <c r="AY84" s="36" t="s">
        <v>62</v>
      </c>
      <c r="AZ84" s="36" t="s">
        <v>63</v>
      </c>
      <c r="BA84" s="36" t="s">
        <v>64</v>
      </c>
      <c r="BB84" s="36" t="s">
        <v>65</v>
      </c>
      <c r="BC84" s="36" t="s">
        <v>66</v>
      </c>
      <c r="BD84" s="36" t="s">
        <v>67</v>
      </c>
      <c r="BE84" s="37" t="s">
        <v>68</v>
      </c>
    </row>
    <row r="85" spans="1:91" s="1" customFormat="1" x14ac:dyDescent="0.2">
      <c r="A85" s="67"/>
      <c r="C85" s="97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8"/>
      <c r="AS85" s="17"/>
      <c r="AT85" s="38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1"/>
    </row>
    <row r="86" spans="1:91" s="5" customFormat="1" ht="15.6" x14ac:dyDescent="0.2">
      <c r="C86" s="159"/>
      <c r="D86" s="88" t="s">
        <v>69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164">
        <f>ROUND(AH87,2)</f>
        <v>0</v>
      </c>
      <c r="AI86" s="164"/>
      <c r="AJ86" s="164"/>
      <c r="AK86" s="164"/>
      <c r="AL86" s="164"/>
      <c r="AM86" s="164"/>
      <c r="AN86" s="164"/>
      <c r="AO86" s="165">
        <f>SUM(AO87)</f>
        <v>0</v>
      </c>
      <c r="AP86" s="165"/>
      <c r="AQ86" s="166"/>
      <c r="AR86" s="40" t="s">
        <v>1</v>
      </c>
      <c r="AS86" s="39"/>
      <c r="AT86" s="41">
        <f>ROUND(AT87,2)</f>
        <v>0</v>
      </c>
      <c r="AU86" s="42" t="e">
        <f>ROUND(SUM(AW86:AX86),2)</f>
        <v>#REF!</v>
      </c>
      <c r="AV86" s="43" t="e">
        <f>ROUND(AV87,5)</f>
        <v>#REF!</v>
      </c>
      <c r="AW86" s="42" t="e">
        <f>ROUND(BA86*M29,2)</f>
        <v>#REF!</v>
      </c>
      <c r="AX86" s="42" t="e">
        <f>ROUND(BB86*M30,2)</f>
        <v>#REF!</v>
      </c>
      <c r="AY86" s="42" t="e">
        <f>ROUND(BC86*M29,2)</f>
        <v>#REF!</v>
      </c>
      <c r="AZ86" s="42" t="e">
        <f>ROUND(BD86*M30,2)</f>
        <v>#REF!</v>
      </c>
      <c r="BA86" s="42" t="e">
        <f>ROUND(BA87,2)</f>
        <v>#REF!</v>
      </c>
      <c r="BB86" s="42" t="e">
        <f>ROUND(BB87,2)</f>
        <v>#REF!</v>
      </c>
      <c r="BC86" s="42" t="e">
        <f>ROUND(BC87,2)</f>
        <v>#REF!</v>
      </c>
      <c r="BD86" s="42" t="e">
        <f>ROUND(BD87,2)</f>
        <v>#REF!</v>
      </c>
      <c r="BE86" s="44" t="e">
        <f>ROUND(BE87,2)</f>
        <v>#REF!</v>
      </c>
      <c r="BT86" s="45" t="s">
        <v>70</v>
      </c>
      <c r="BU86" s="45" t="s">
        <v>71</v>
      </c>
      <c r="BW86" s="45" t="s">
        <v>72</v>
      </c>
      <c r="BX86" s="45" t="s">
        <v>5</v>
      </c>
      <c r="BY86" s="45" t="s">
        <v>73</v>
      </c>
      <c r="CM86" s="45" t="s">
        <v>1</v>
      </c>
    </row>
    <row r="87" spans="1:91" s="6" customFormat="1" ht="30" customHeight="1" x14ac:dyDescent="0.2">
      <c r="B87" s="46"/>
      <c r="C87" s="160"/>
      <c r="D87" s="90"/>
      <c r="E87" s="167" t="s">
        <v>27</v>
      </c>
      <c r="F87" s="167"/>
      <c r="G87" s="167"/>
      <c r="H87" s="167"/>
      <c r="I87" s="167"/>
      <c r="J87" s="91"/>
      <c r="K87" s="167" t="s">
        <v>27</v>
      </c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8">
        <f>SUM('Demolice TK 2024'!H80)</f>
        <v>0</v>
      </c>
      <c r="AI87" s="169"/>
      <c r="AJ87" s="169"/>
      <c r="AK87" s="169"/>
      <c r="AL87" s="169"/>
      <c r="AM87" s="169"/>
      <c r="AN87" s="169"/>
      <c r="AO87" s="168">
        <f>SUM(AH87*1.21)</f>
        <v>0</v>
      </c>
      <c r="AP87" s="169"/>
      <c r="AQ87" s="170"/>
      <c r="AR87" s="48" t="s">
        <v>74</v>
      </c>
      <c r="AS87" s="47"/>
      <c r="AT87" s="49">
        <v>0</v>
      </c>
      <c r="AU87" s="50" t="e">
        <f>ROUND(SUM(AW87:AX87),2)</f>
        <v>#REF!</v>
      </c>
      <c r="AV87" s="51" t="e">
        <f>#REF!</f>
        <v>#REF!</v>
      </c>
      <c r="AW87" s="50" t="e">
        <f>#REF!</f>
        <v>#REF!</v>
      </c>
      <c r="AX87" s="50" t="e">
        <f>#REF!</f>
        <v>#REF!</v>
      </c>
      <c r="AY87" s="50" t="e">
        <f>#REF!</f>
        <v>#REF!</v>
      </c>
      <c r="AZ87" s="50" t="e">
        <f>#REF!</f>
        <v>#REF!</v>
      </c>
      <c r="BA87" s="50" t="e">
        <f>#REF!</f>
        <v>#REF!</v>
      </c>
      <c r="BB87" s="50" t="e">
        <f>#REF!</f>
        <v>#REF!</v>
      </c>
      <c r="BC87" s="50" t="e">
        <f>#REF!</f>
        <v>#REF!</v>
      </c>
      <c r="BD87" s="50" t="e">
        <f>#REF!</f>
        <v>#REF!</v>
      </c>
      <c r="BE87" s="52" t="e">
        <f>#REF!</f>
        <v>#REF!</v>
      </c>
      <c r="BU87" s="53" t="s">
        <v>75</v>
      </c>
      <c r="BV87" s="53" t="s">
        <v>76</v>
      </c>
      <c r="BW87" s="53" t="s">
        <v>72</v>
      </c>
      <c r="BX87" s="53" t="s">
        <v>5</v>
      </c>
      <c r="BY87" s="53" t="s">
        <v>73</v>
      </c>
      <c r="CM87" s="53" t="s">
        <v>1</v>
      </c>
    </row>
    <row r="88" spans="1:91" s="1" customFormat="1" ht="10.8" thickBot="1" x14ac:dyDescent="0.25">
      <c r="A88" s="67"/>
      <c r="C88" s="116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8"/>
      <c r="AR88" s="26"/>
      <c r="AS88" s="17"/>
    </row>
  </sheetData>
  <mergeCells count="42">
    <mergeCell ref="AS2:BF2"/>
    <mergeCell ref="L5:AK5"/>
    <mergeCell ref="BF5:BF34"/>
    <mergeCell ref="L6:AK6"/>
    <mergeCell ref="F14:AK14"/>
    <mergeCell ref="F23:AO23"/>
    <mergeCell ref="AL26:AP26"/>
    <mergeCell ref="M28:Q28"/>
    <mergeCell ref="X28:AF28"/>
    <mergeCell ref="AL28:AP28"/>
    <mergeCell ref="M29:Q29"/>
    <mergeCell ref="X29:AF29"/>
    <mergeCell ref="AL29:AP29"/>
    <mergeCell ref="M30:Q30"/>
    <mergeCell ref="X30:AF30"/>
    <mergeCell ref="AL30:AP30"/>
    <mergeCell ref="M77:AK77"/>
    <mergeCell ref="M31:Q31"/>
    <mergeCell ref="X31:AF31"/>
    <mergeCell ref="AL31:AP31"/>
    <mergeCell ref="M32:Q32"/>
    <mergeCell ref="X32:AF32"/>
    <mergeCell ref="AL32:AP32"/>
    <mergeCell ref="M33:Q33"/>
    <mergeCell ref="X33:AF33"/>
    <mergeCell ref="AL33:AP33"/>
    <mergeCell ref="Y35:AC35"/>
    <mergeCell ref="AL35:AP35"/>
    <mergeCell ref="AN79:AO79"/>
    <mergeCell ref="AN81:AQ81"/>
    <mergeCell ref="AT81:AU83"/>
    <mergeCell ref="AN82:AQ82"/>
    <mergeCell ref="D84:H84"/>
    <mergeCell ref="J84:AG84"/>
    <mergeCell ref="AH84:AN84"/>
    <mergeCell ref="AO84:AQ84"/>
    <mergeCell ref="AH86:AN86"/>
    <mergeCell ref="AO86:AQ86"/>
    <mergeCell ref="E87:I87"/>
    <mergeCell ref="K87:AG87"/>
    <mergeCell ref="AH87:AN87"/>
    <mergeCell ref="AO87:AQ87"/>
  </mergeCells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25"/>
  <sheetViews>
    <sheetView tabSelected="1" topLeftCell="A7" zoomScale="85" zoomScaleNormal="85" workbookViewId="0">
      <selection activeCell="D47" sqref="D47"/>
    </sheetView>
  </sheetViews>
  <sheetFormatPr defaultColWidth="9.28515625" defaultRowHeight="10.199999999999999" x14ac:dyDescent="0.2"/>
  <cols>
    <col min="1" max="1" width="4.140625" customWidth="1"/>
    <col min="2" max="2" width="4.28515625" customWidth="1"/>
    <col min="3" max="3" width="13.85546875" customWidth="1"/>
    <col min="4" max="4" width="51.28515625" customWidth="1"/>
    <col min="5" max="5" width="6" customWidth="1"/>
    <col min="6" max="6" width="14" customWidth="1"/>
    <col min="7" max="7" width="15.85546875" customWidth="1"/>
    <col min="8" max="8" width="21.7109375" customWidth="1"/>
  </cols>
  <sheetData>
    <row r="2" spans="1:8" ht="10.8" thickBot="1" x14ac:dyDescent="0.25"/>
    <row r="3" spans="1:8" x14ac:dyDescent="0.2">
      <c r="A3" s="92"/>
      <c r="B3" s="93"/>
      <c r="C3" s="93"/>
      <c r="D3" s="93"/>
      <c r="E3" s="93"/>
      <c r="F3" s="93"/>
      <c r="G3" s="93"/>
      <c r="H3" s="94"/>
    </row>
    <row r="4" spans="1:8" ht="17.399999999999999" x14ac:dyDescent="0.2">
      <c r="A4" s="95"/>
      <c r="B4" s="74" t="s">
        <v>77</v>
      </c>
      <c r="C4" s="69"/>
      <c r="D4" s="69"/>
      <c r="E4" s="69"/>
      <c r="F4" s="69"/>
      <c r="G4" s="69"/>
      <c r="H4" s="96"/>
    </row>
    <row r="5" spans="1:8" x14ac:dyDescent="0.2">
      <c r="A5" s="95"/>
      <c r="B5" s="69"/>
      <c r="C5" s="69"/>
      <c r="D5" s="69"/>
      <c r="E5" s="69"/>
      <c r="F5" s="69"/>
      <c r="G5" s="69"/>
      <c r="H5" s="96"/>
    </row>
    <row r="6" spans="1:8" s="1" customFormat="1" ht="13.2" x14ac:dyDescent="0.2">
      <c r="A6" s="97"/>
      <c r="B6" s="78" t="s">
        <v>15</v>
      </c>
      <c r="C6" s="70"/>
      <c r="D6" s="70"/>
      <c r="E6" s="70"/>
      <c r="F6" s="70"/>
      <c r="G6" s="70"/>
      <c r="H6" s="98"/>
    </row>
    <row r="7" spans="1:8" s="1" customFormat="1" x14ac:dyDescent="0.2">
      <c r="A7" s="97"/>
      <c r="B7" s="70"/>
      <c r="C7" s="184" t="s">
        <v>134</v>
      </c>
      <c r="D7" s="206"/>
      <c r="E7" s="206"/>
      <c r="F7" s="206"/>
      <c r="G7" s="70"/>
      <c r="H7" s="98"/>
    </row>
    <row r="8" spans="1:8" s="1" customFormat="1" x14ac:dyDescent="0.2">
      <c r="A8" s="97"/>
      <c r="B8" s="70"/>
      <c r="C8" s="70"/>
      <c r="D8" s="70"/>
      <c r="E8" s="70"/>
      <c r="F8" s="70"/>
      <c r="G8" s="70"/>
      <c r="H8" s="98"/>
    </row>
    <row r="9" spans="1:8" s="1" customFormat="1" ht="13.2" x14ac:dyDescent="0.2">
      <c r="A9" s="97"/>
      <c r="B9" s="78" t="s">
        <v>16</v>
      </c>
      <c r="C9" s="70"/>
      <c r="D9" s="79" t="s">
        <v>1</v>
      </c>
      <c r="E9" s="70"/>
      <c r="F9" s="70"/>
      <c r="G9" s="78" t="s">
        <v>17</v>
      </c>
      <c r="H9" s="100" t="s">
        <v>1</v>
      </c>
    </row>
    <row r="10" spans="1:8" s="1" customFormat="1" ht="13.2" x14ac:dyDescent="0.2">
      <c r="A10" s="97"/>
      <c r="B10" s="78" t="s">
        <v>18</v>
      </c>
      <c r="C10" s="70"/>
      <c r="D10" s="79" t="s">
        <v>19</v>
      </c>
      <c r="E10" s="70"/>
      <c r="F10" s="70"/>
      <c r="G10" s="78" t="s">
        <v>20</v>
      </c>
      <c r="H10" s="101">
        <v>45586</v>
      </c>
    </row>
    <row r="11" spans="1:8" s="1" customFormat="1" x14ac:dyDescent="0.2">
      <c r="A11" s="97"/>
      <c r="B11" s="70"/>
      <c r="C11" s="70"/>
      <c r="D11" s="70"/>
      <c r="E11" s="70"/>
      <c r="F11" s="70"/>
      <c r="G11" s="70"/>
      <c r="H11" s="98"/>
    </row>
    <row r="12" spans="1:8" s="1" customFormat="1" ht="13.2" x14ac:dyDescent="0.2">
      <c r="A12" s="97"/>
      <c r="B12" s="78" t="s">
        <v>21</v>
      </c>
      <c r="C12" s="70"/>
      <c r="D12" s="70"/>
      <c r="E12" s="70"/>
      <c r="F12" s="70"/>
      <c r="G12" s="78" t="s">
        <v>22</v>
      </c>
      <c r="H12" s="100" t="s">
        <v>1</v>
      </c>
    </row>
    <row r="13" spans="1:8" s="1" customFormat="1" ht="13.2" x14ac:dyDescent="0.2">
      <c r="A13" s="97"/>
      <c r="B13" s="70"/>
      <c r="C13" s="79" t="s">
        <v>23</v>
      </c>
      <c r="D13" s="70"/>
      <c r="E13" s="70"/>
      <c r="F13" s="70"/>
      <c r="G13" s="78" t="s">
        <v>24</v>
      </c>
      <c r="H13" s="100" t="s">
        <v>1</v>
      </c>
    </row>
    <row r="14" spans="1:8" s="1" customFormat="1" x14ac:dyDescent="0.2">
      <c r="A14" s="97"/>
      <c r="B14" s="70"/>
      <c r="C14" s="70"/>
      <c r="D14" s="70"/>
      <c r="E14" s="70"/>
      <c r="F14" s="70"/>
      <c r="G14" s="70"/>
      <c r="H14" s="98"/>
    </row>
    <row r="15" spans="1:8" s="1" customFormat="1" ht="13.2" x14ac:dyDescent="0.2">
      <c r="A15" s="97"/>
      <c r="B15" s="78" t="s">
        <v>25</v>
      </c>
      <c r="C15" s="70"/>
      <c r="D15" s="70"/>
      <c r="E15" s="70"/>
      <c r="F15" s="70"/>
      <c r="G15" s="78" t="s">
        <v>22</v>
      </c>
      <c r="H15" s="102"/>
    </row>
    <row r="16" spans="1:8" s="1" customFormat="1" ht="13.2" x14ac:dyDescent="0.2">
      <c r="A16" s="97"/>
      <c r="B16" s="70"/>
      <c r="C16" s="207"/>
      <c r="D16" s="194"/>
      <c r="E16" s="194"/>
      <c r="F16" s="194"/>
      <c r="G16" s="78" t="s">
        <v>24</v>
      </c>
      <c r="H16" s="102"/>
    </row>
    <row r="17" spans="1:8" s="1" customFormat="1" x14ac:dyDescent="0.2">
      <c r="A17" s="97"/>
      <c r="B17" s="70"/>
      <c r="C17" s="70"/>
      <c r="D17" s="70"/>
      <c r="E17" s="70"/>
      <c r="F17" s="70"/>
      <c r="G17" s="70"/>
      <c r="H17" s="98"/>
    </row>
    <row r="18" spans="1:8" s="1" customFormat="1" ht="13.2" x14ac:dyDescent="0.2">
      <c r="A18" s="97"/>
      <c r="B18" s="78" t="s">
        <v>26</v>
      </c>
      <c r="C18" s="70"/>
      <c r="D18" s="70"/>
      <c r="E18" s="70"/>
      <c r="F18" s="70"/>
      <c r="G18" s="78" t="s">
        <v>22</v>
      </c>
      <c r="H18" s="100" t="s">
        <v>27</v>
      </c>
    </row>
    <row r="19" spans="1:8" s="1" customFormat="1" ht="13.2" x14ac:dyDescent="0.2">
      <c r="A19" s="97"/>
      <c r="B19" s="206" t="s">
        <v>105</v>
      </c>
      <c r="C19" s="206"/>
      <c r="D19" s="70"/>
      <c r="E19" s="70"/>
      <c r="F19" s="70"/>
      <c r="G19" s="78" t="s">
        <v>24</v>
      </c>
      <c r="H19" s="100" t="s">
        <v>27</v>
      </c>
    </row>
    <row r="20" spans="1:8" s="1" customFormat="1" x14ac:dyDescent="0.2">
      <c r="A20" s="97"/>
      <c r="B20" s="70"/>
      <c r="C20" s="70"/>
      <c r="D20" s="70"/>
      <c r="E20" s="70"/>
      <c r="F20" s="70"/>
      <c r="G20" s="70"/>
      <c r="H20" s="98"/>
    </row>
    <row r="21" spans="1:8" s="1" customFormat="1" ht="13.2" x14ac:dyDescent="0.2">
      <c r="A21" s="97"/>
      <c r="B21" s="78" t="s">
        <v>29</v>
      </c>
      <c r="C21" s="70"/>
      <c r="D21" s="70"/>
      <c r="E21" s="70"/>
      <c r="F21" s="70"/>
      <c r="G21" s="78" t="s">
        <v>22</v>
      </c>
      <c r="H21" s="100" t="s">
        <v>1</v>
      </c>
    </row>
    <row r="22" spans="1:8" s="1" customFormat="1" ht="13.2" x14ac:dyDescent="0.2">
      <c r="A22" s="97"/>
      <c r="B22" s="70"/>
      <c r="C22" s="79" t="s">
        <v>27</v>
      </c>
      <c r="D22" s="70"/>
      <c r="E22" s="70"/>
      <c r="F22" s="70"/>
      <c r="G22" s="78" t="s">
        <v>24</v>
      </c>
      <c r="H22" s="100" t="s">
        <v>1</v>
      </c>
    </row>
    <row r="23" spans="1:8" s="1" customFormat="1" x14ac:dyDescent="0.2">
      <c r="A23" s="97"/>
      <c r="B23" s="70"/>
      <c r="C23" s="70"/>
      <c r="D23" s="70"/>
      <c r="E23" s="70"/>
      <c r="F23" s="70"/>
      <c r="G23" s="70"/>
      <c r="H23" s="98"/>
    </row>
    <row r="24" spans="1:8" s="1" customFormat="1" ht="13.2" x14ac:dyDescent="0.2">
      <c r="A24" s="97"/>
      <c r="B24" s="78" t="s">
        <v>30</v>
      </c>
      <c r="C24" s="70"/>
      <c r="D24" s="70"/>
      <c r="E24" s="70"/>
      <c r="F24" s="70"/>
      <c r="G24" s="70"/>
      <c r="H24" s="98"/>
    </row>
    <row r="25" spans="1:8" s="1" customFormat="1" x14ac:dyDescent="0.2">
      <c r="A25" s="97"/>
      <c r="B25" s="70"/>
      <c r="C25" s="70"/>
      <c r="D25" s="70"/>
      <c r="E25" s="70"/>
      <c r="F25" s="70"/>
      <c r="G25" s="70"/>
      <c r="H25" s="98"/>
    </row>
    <row r="26" spans="1:8" s="1" customFormat="1" x14ac:dyDescent="0.2">
      <c r="A26" s="97"/>
      <c r="B26" s="30"/>
      <c r="C26" s="30"/>
      <c r="D26" s="30"/>
      <c r="E26" s="30"/>
      <c r="F26" s="30"/>
      <c r="G26" s="30"/>
      <c r="H26" s="103"/>
    </row>
    <row r="27" spans="1:8" s="1" customFormat="1" ht="15.6" x14ac:dyDescent="0.2">
      <c r="A27" s="97"/>
      <c r="B27" s="104" t="s">
        <v>31</v>
      </c>
      <c r="C27" s="70"/>
      <c r="D27" s="70"/>
      <c r="E27" s="70"/>
      <c r="F27" s="70"/>
      <c r="G27" s="70"/>
      <c r="H27" s="105">
        <f>ROUND(H91, 2)</f>
        <v>0</v>
      </c>
    </row>
    <row r="28" spans="1:8" s="1" customFormat="1" x14ac:dyDescent="0.2">
      <c r="A28" s="97"/>
      <c r="B28" s="30"/>
      <c r="C28" s="30"/>
      <c r="D28" s="30"/>
      <c r="E28" s="30"/>
      <c r="F28" s="30"/>
      <c r="G28" s="30"/>
      <c r="H28" s="103"/>
    </row>
    <row r="29" spans="1:8" s="1" customFormat="1" ht="13.2" x14ac:dyDescent="0.2">
      <c r="A29" s="97"/>
      <c r="B29" s="70"/>
      <c r="C29" s="70"/>
      <c r="D29" s="106" t="s">
        <v>33</v>
      </c>
      <c r="E29" s="70"/>
      <c r="F29" s="70"/>
      <c r="G29" s="106" t="s">
        <v>32</v>
      </c>
      <c r="H29" s="107" t="s">
        <v>34</v>
      </c>
    </row>
    <row r="30" spans="1:8" s="1" customFormat="1" ht="13.2" x14ac:dyDescent="0.2">
      <c r="A30" s="97"/>
      <c r="B30" s="108" t="s">
        <v>35</v>
      </c>
      <c r="C30" s="78" t="s">
        <v>36</v>
      </c>
      <c r="D30" s="109">
        <f>SUM(H80)</f>
        <v>0</v>
      </c>
      <c r="E30" s="70"/>
      <c r="F30" s="70"/>
      <c r="G30" s="110">
        <v>0.21</v>
      </c>
      <c r="H30" s="111">
        <f>SUM(D30*0.21)</f>
        <v>0</v>
      </c>
    </row>
    <row r="31" spans="1:8" s="1" customFormat="1" ht="13.2" x14ac:dyDescent="0.2">
      <c r="A31" s="97"/>
      <c r="B31" s="70"/>
      <c r="C31" s="78" t="s">
        <v>37</v>
      </c>
      <c r="D31" s="109"/>
      <c r="E31" s="70"/>
      <c r="F31" s="70"/>
      <c r="G31" s="110">
        <v>0.15</v>
      </c>
      <c r="H31" s="111"/>
    </row>
    <row r="32" spans="1:8" s="1" customFormat="1" ht="13.2" x14ac:dyDescent="0.2">
      <c r="A32" s="97"/>
      <c r="B32" s="70"/>
      <c r="C32" s="78" t="s">
        <v>38</v>
      </c>
      <c r="D32" s="109"/>
      <c r="E32" s="70"/>
      <c r="F32" s="70"/>
      <c r="G32" s="110">
        <v>0.21</v>
      </c>
      <c r="H32" s="111">
        <f>0</f>
        <v>0</v>
      </c>
    </row>
    <row r="33" spans="1:8" s="1" customFormat="1" ht="13.2" x14ac:dyDescent="0.2">
      <c r="A33" s="97"/>
      <c r="B33" s="70"/>
      <c r="C33" s="78" t="s">
        <v>39</v>
      </c>
      <c r="D33" s="109"/>
      <c r="E33" s="70"/>
      <c r="F33" s="70"/>
      <c r="G33" s="110">
        <v>0.15</v>
      </c>
      <c r="H33" s="111">
        <f>0</f>
        <v>0</v>
      </c>
    </row>
    <row r="34" spans="1:8" s="1" customFormat="1" ht="13.2" x14ac:dyDescent="0.2">
      <c r="A34" s="97"/>
      <c r="B34" s="70"/>
      <c r="C34" s="78" t="s">
        <v>40</v>
      </c>
      <c r="D34" s="109"/>
      <c r="E34" s="70"/>
      <c r="F34" s="70"/>
      <c r="G34" s="110">
        <v>0</v>
      </c>
      <c r="H34" s="111">
        <f>0</f>
        <v>0</v>
      </c>
    </row>
    <row r="35" spans="1:8" s="1" customFormat="1" x14ac:dyDescent="0.2">
      <c r="A35" s="97"/>
      <c r="B35" s="70"/>
      <c r="C35" s="70"/>
      <c r="D35" s="70"/>
      <c r="E35" s="70"/>
      <c r="F35" s="70"/>
      <c r="G35" s="70"/>
      <c r="H35" s="98"/>
    </row>
    <row r="36" spans="1:8" s="1" customFormat="1" ht="15.6" x14ac:dyDescent="0.2">
      <c r="A36" s="112"/>
      <c r="B36" s="54" t="s">
        <v>41</v>
      </c>
      <c r="C36" s="33"/>
      <c r="D36" s="33"/>
      <c r="E36" s="55" t="s">
        <v>42</v>
      </c>
      <c r="F36" s="56" t="s">
        <v>43</v>
      </c>
      <c r="G36" s="33"/>
      <c r="H36" s="113">
        <f>SUM(H27:H34)</f>
        <v>0</v>
      </c>
    </row>
    <row r="37" spans="1:8" s="1" customFormat="1" x14ac:dyDescent="0.2">
      <c r="A37" s="97"/>
      <c r="B37" s="70"/>
      <c r="C37" s="70"/>
      <c r="D37" s="70"/>
      <c r="E37" s="70"/>
      <c r="F37" s="70"/>
      <c r="G37" s="70"/>
      <c r="H37" s="98"/>
    </row>
    <row r="38" spans="1:8" x14ac:dyDescent="0.2">
      <c r="A38" s="95"/>
      <c r="B38" s="69"/>
      <c r="C38" s="69"/>
      <c r="D38" s="69"/>
      <c r="E38" s="69"/>
      <c r="F38" s="69"/>
      <c r="G38" s="69"/>
      <c r="H38" s="96"/>
    </row>
    <row r="39" spans="1:8" ht="14.4" customHeight="1" x14ac:dyDescent="0.2">
      <c r="A39" s="95"/>
      <c r="B39" s="69"/>
      <c r="C39" s="69"/>
      <c r="D39" s="69"/>
      <c r="E39" s="69"/>
      <c r="F39" s="69"/>
      <c r="G39" s="69"/>
      <c r="H39" s="96"/>
    </row>
    <row r="40" spans="1:8" s="1" customFormat="1" ht="14.4" customHeight="1" x14ac:dyDescent="0.2">
      <c r="A40" s="97"/>
      <c r="B40" s="23" t="s">
        <v>44</v>
      </c>
      <c r="C40" s="24"/>
      <c r="D40" s="24"/>
      <c r="E40" s="23" t="s">
        <v>45</v>
      </c>
      <c r="F40" s="24"/>
      <c r="G40" s="24"/>
      <c r="H40" s="114"/>
    </row>
    <row r="41" spans="1:8" x14ac:dyDescent="0.2">
      <c r="A41" s="95"/>
      <c r="B41" s="69"/>
      <c r="C41" s="69"/>
      <c r="D41" s="69"/>
      <c r="E41" s="69"/>
      <c r="F41" s="69"/>
      <c r="G41" s="69"/>
      <c r="H41" s="96"/>
    </row>
    <row r="42" spans="1:8" x14ac:dyDescent="0.2">
      <c r="A42" s="95"/>
      <c r="B42" s="69"/>
      <c r="C42" s="69"/>
      <c r="D42" s="69"/>
      <c r="E42" s="69"/>
      <c r="F42" s="69"/>
      <c r="G42" s="69"/>
      <c r="H42" s="96"/>
    </row>
    <row r="43" spans="1:8" x14ac:dyDescent="0.2">
      <c r="A43" s="95"/>
      <c r="B43" s="69"/>
      <c r="C43" s="69"/>
      <c r="D43" s="69"/>
      <c r="E43" s="69"/>
      <c r="F43" s="69"/>
      <c r="G43" s="69"/>
      <c r="H43" s="96"/>
    </row>
    <row r="44" spans="1:8" x14ac:dyDescent="0.2">
      <c r="A44" s="95"/>
      <c r="B44" s="69"/>
      <c r="C44" s="69"/>
      <c r="D44" s="69"/>
      <c r="E44" s="69"/>
      <c r="F44" s="69"/>
      <c r="G44" s="69"/>
      <c r="H44" s="96"/>
    </row>
    <row r="45" spans="1:8" s="1" customFormat="1" ht="13.2" x14ac:dyDescent="0.2">
      <c r="A45" s="97"/>
      <c r="B45" s="25" t="s">
        <v>46</v>
      </c>
      <c r="C45" s="66"/>
      <c r="D45" s="57" t="s">
        <v>47</v>
      </c>
      <c r="E45" s="25" t="s">
        <v>46</v>
      </c>
      <c r="F45" s="66"/>
      <c r="G45" s="66"/>
      <c r="H45" s="115" t="s">
        <v>47</v>
      </c>
    </row>
    <row r="46" spans="1:8" x14ac:dyDescent="0.2">
      <c r="A46" s="95"/>
      <c r="B46" s="69"/>
      <c r="C46" s="69"/>
      <c r="D46" s="69"/>
      <c r="E46" s="69"/>
      <c r="F46" s="69"/>
      <c r="G46" s="69"/>
      <c r="H46" s="96"/>
    </row>
    <row r="47" spans="1:8" x14ac:dyDescent="0.2">
      <c r="A47" s="95"/>
      <c r="B47" s="69"/>
      <c r="C47" s="69"/>
      <c r="D47" s="69"/>
      <c r="E47" s="69"/>
      <c r="F47" s="69"/>
      <c r="G47" s="69"/>
      <c r="H47" s="96"/>
    </row>
    <row r="48" spans="1:8" x14ac:dyDescent="0.2">
      <c r="A48" s="95"/>
      <c r="B48" s="69"/>
      <c r="C48" s="69"/>
      <c r="D48" s="69"/>
      <c r="E48" s="69"/>
      <c r="F48" s="69"/>
      <c r="G48" s="69"/>
      <c r="H48" s="96"/>
    </row>
    <row r="49" spans="1:8" s="1" customFormat="1" ht="13.2" x14ac:dyDescent="0.2">
      <c r="A49" s="97"/>
      <c r="B49" s="23" t="s">
        <v>48</v>
      </c>
      <c r="C49" s="24"/>
      <c r="D49" s="24"/>
      <c r="E49" s="23" t="s">
        <v>49</v>
      </c>
      <c r="F49" s="24"/>
      <c r="G49" s="24"/>
      <c r="H49" s="114"/>
    </row>
    <row r="50" spans="1:8" x14ac:dyDescent="0.2">
      <c r="A50" s="95"/>
      <c r="B50" s="69"/>
      <c r="C50" s="69"/>
      <c r="D50" s="69"/>
      <c r="E50" s="69"/>
      <c r="F50" s="69"/>
      <c r="G50" s="69"/>
      <c r="H50" s="96"/>
    </row>
    <row r="51" spans="1:8" x14ac:dyDescent="0.2">
      <c r="A51" s="95"/>
      <c r="B51" s="69"/>
      <c r="C51" s="69"/>
      <c r="D51" s="69"/>
      <c r="E51" s="69"/>
      <c r="F51" s="69"/>
      <c r="G51" s="69"/>
      <c r="H51" s="96"/>
    </row>
    <row r="52" spans="1:8" x14ac:dyDescent="0.2">
      <c r="A52" s="95"/>
      <c r="B52" s="69"/>
      <c r="C52" s="69"/>
      <c r="D52" s="69"/>
      <c r="E52" s="69"/>
      <c r="F52" s="69"/>
      <c r="G52" s="69"/>
      <c r="H52" s="96"/>
    </row>
    <row r="53" spans="1:8" x14ac:dyDescent="0.2">
      <c r="A53" s="95"/>
      <c r="B53" s="69"/>
      <c r="C53" s="69"/>
      <c r="D53" s="69"/>
      <c r="E53" s="69"/>
      <c r="F53" s="69"/>
      <c r="G53" s="69"/>
      <c r="H53" s="96"/>
    </row>
    <row r="54" spans="1:8" x14ac:dyDescent="0.2">
      <c r="A54" s="95"/>
      <c r="B54" s="69"/>
      <c r="C54" s="69"/>
      <c r="D54" s="69"/>
      <c r="E54" s="69"/>
      <c r="F54" s="69"/>
      <c r="G54" s="69"/>
      <c r="H54" s="96"/>
    </row>
    <row r="55" spans="1:8" x14ac:dyDescent="0.2">
      <c r="A55" s="95"/>
      <c r="B55" s="69"/>
      <c r="C55" s="69"/>
      <c r="D55" s="69"/>
      <c r="E55" s="69"/>
      <c r="F55" s="69"/>
      <c r="G55" s="69"/>
      <c r="H55" s="96"/>
    </row>
    <row r="56" spans="1:8" x14ac:dyDescent="0.2">
      <c r="A56" s="95"/>
      <c r="B56" s="69"/>
      <c r="C56" s="69"/>
      <c r="D56" s="69"/>
      <c r="E56" s="69"/>
      <c r="F56" s="69"/>
      <c r="G56" s="69"/>
      <c r="H56" s="96"/>
    </row>
    <row r="57" spans="1:8" x14ac:dyDescent="0.2">
      <c r="A57" s="95"/>
      <c r="B57" s="69"/>
      <c r="C57" s="69"/>
      <c r="D57" s="69"/>
      <c r="E57" s="69"/>
      <c r="F57" s="69"/>
      <c r="G57" s="69"/>
      <c r="H57" s="96"/>
    </row>
    <row r="58" spans="1:8" s="1" customFormat="1" ht="13.2" x14ac:dyDescent="0.2">
      <c r="A58" s="97"/>
      <c r="B58" s="25" t="s">
        <v>46</v>
      </c>
      <c r="C58" s="66"/>
      <c r="D58" s="57" t="s">
        <v>47</v>
      </c>
      <c r="E58" s="25" t="s">
        <v>46</v>
      </c>
      <c r="F58" s="66"/>
      <c r="G58" s="66"/>
      <c r="H58" s="115" t="s">
        <v>47</v>
      </c>
    </row>
    <row r="59" spans="1:8" s="1" customFormat="1" ht="14.4" customHeight="1" thickBot="1" x14ac:dyDescent="0.25">
      <c r="A59" s="116"/>
      <c r="B59" s="117"/>
      <c r="C59" s="117"/>
      <c r="D59" s="117"/>
      <c r="E59" s="117"/>
      <c r="F59" s="117"/>
      <c r="G59" s="117"/>
      <c r="H59" s="118"/>
    </row>
    <row r="60" spans="1:8" s="67" customFormat="1" ht="14.4" customHeight="1" x14ac:dyDescent="0.2">
      <c r="A60" s="70"/>
      <c r="B60" s="70"/>
      <c r="C60" s="70"/>
      <c r="D60" s="70"/>
      <c r="E60" s="70"/>
      <c r="F60" s="70"/>
      <c r="G60" s="70"/>
      <c r="H60" s="70"/>
    </row>
    <row r="61" spans="1:8" s="67" customFormat="1" ht="14.4" customHeight="1" x14ac:dyDescent="0.2">
      <c r="A61" s="70"/>
      <c r="B61" s="70"/>
      <c r="C61" s="70"/>
      <c r="D61" s="70"/>
      <c r="E61" s="70"/>
      <c r="F61" s="70"/>
      <c r="G61" s="70"/>
      <c r="H61" s="70"/>
    </row>
    <row r="62" spans="1:8" s="67" customFormat="1" ht="14.4" customHeight="1" x14ac:dyDescent="0.2">
      <c r="A62" s="70"/>
      <c r="B62" s="70"/>
      <c r="C62" s="70"/>
      <c r="D62" s="70"/>
      <c r="E62" s="70"/>
      <c r="F62" s="70"/>
      <c r="G62" s="70"/>
      <c r="H62" s="70"/>
    </row>
    <row r="63" spans="1:8" s="67" customFormat="1" ht="14.4" customHeight="1" x14ac:dyDescent="0.2">
      <c r="A63" s="70"/>
      <c r="B63" s="70"/>
      <c r="C63" s="70"/>
      <c r="D63" s="70"/>
      <c r="E63" s="70"/>
      <c r="F63" s="70"/>
      <c r="G63" s="70"/>
      <c r="H63" s="70"/>
    </row>
    <row r="64" spans="1:8" s="67" customFormat="1" ht="14.4" customHeight="1" x14ac:dyDescent="0.2">
      <c r="A64" s="70"/>
      <c r="B64" s="70"/>
      <c r="C64" s="70"/>
      <c r="D64" s="70"/>
      <c r="E64" s="70"/>
      <c r="F64" s="70"/>
      <c r="G64" s="70"/>
      <c r="H64" s="70"/>
    </row>
    <row r="65" spans="1:8" s="67" customFormat="1" ht="14.4" customHeight="1" x14ac:dyDescent="0.2">
      <c r="A65" s="70"/>
      <c r="B65" s="70"/>
      <c r="C65" s="70"/>
      <c r="D65" s="70"/>
      <c r="E65" s="70"/>
      <c r="F65" s="70"/>
      <c r="G65" s="70"/>
      <c r="H65" s="70"/>
    </row>
    <row r="66" spans="1:8" s="67" customFormat="1" ht="14.4" customHeight="1" x14ac:dyDescent="0.2">
      <c r="A66" s="70"/>
      <c r="B66" s="70"/>
      <c r="C66" s="70"/>
      <c r="D66" s="70"/>
      <c r="E66" s="70"/>
      <c r="F66" s="70"/>
      <c r="G66" s="70"/>
      <c r="H66" s="70"/>
    </row>
    <row r="67" spans="1:8" s="67" customFormat="1" ht="14.4" customHeight="1" x14ac:dyDescent="0.2">
      <c r="A67" s="70"/>
      <c r="B67" s="70"/>
      <c r="C67" s="70"/>
      <c r="D67" s="70"/>
      <c r="E67" s="70"/>
      <c r="F67" s="70"/>
      <c r="G67" s="70"/>
      <c r="H67" s="70"/>
    </row>
    <row r="68" spans="1:8" ht="10.8" thickBot="1" x14ac:dyDescent="0.25"/>
    <row r="69" spans="1:8" s="1" customFormat="1" x14ac:dyDescent="0.2">
      <c r="A69" s="120"/>
      <c r="B69" s="121"/>
      <c r="C69" s="121"/>
      <c r="D69" s="121"/>
      <c r="E69" s="121"/>
      <c r="F69" s="121"/>
      <c r="G69" s="121"/>
      <c r="H69" s="122"/>
    </row>
    <row r="70" spans="1:8" s="1" customFormat="1" ht="17.399999999999999" x14ac:dyDescent="0.2">
      <c r="A70" s="123" t="s">
        <v>78</v>
      </c>
      <c r="B70" s="70"/>
      <c r="C70" s="70"/>
      <c r="D70" s="70"/>
      <c r="E70" s="70"/>
      <c r="F70" s="70"/>
      <c r="G70" s="70"/>
      <c r="H70" s="98"/>
    </row>
    <row r="71" spans="1:8" s="1" customFormat="1" ht="13.2" x14ac:dyDescent="0.2">
      <c r="A71" s="124" t="s">
        <v>15</v>
      </c>
      <c r="B71" s="70"/>
      <c r="C71" s="70"/>
      <c r="D71" s="70"/>
      <c r="E71" s="70"/>
      <c r="F71" s="70"/>
      <c r="G71" s="70"/>
      <c r="H71" s="98"/>
    </row>
    <row r="72" spans="1:8" s="1" customFormat="1" x14ac:dyDescent="0.2">
      <c r="A72" s="97"/>
      <c r="B72" s="70"/>
      <c r="C72" s="184" t="str">
        <f>C7</f>
        <v>Demolice zbytků objektů, drcení suti a úprava ploch Táborská kasárna Benešov</v>
      </c>
      <c r="D72" s="206"/>
      <c r="E72" s="206"/>
      <c r="F72" s="206"/>
      <c r="G72" s="70"/>
      <c r="H72" s="98"/>
    </row>
    <row r="73" spans="1:8" s="1" customFormat="1" x14ac:dyDescent="0.2">
      <c r="A73" s="97"/>
      <c r="B73" s="70"/>
      <c r="C73" s="70"/>
      <c r="D73" s="70"/>
      <c r="E73" s="70"/>
      <c r="F73" s="70"/>
      <c r="G73" s="70"/>
      <c r="H73" s="98"/>
    </row>
    <row r="74" spans="1:8" s="1" customFormat="1" ht="13.2" x14ac:dyDescent="0.2">
      <c r="A74" s="124" t="s">
        <v>18</v>
      </c>
      <c r="B74" s="70"/>
      <c r="C74" s="70"/>
      <c r="D74" s="79" t="str">
        <f>D10</f>
        <v>Benešov</v>
      </c>
      <c r="E74" s="70"/>
      <c r="F74" s="70"/>
      <c r="G74" s="78" t="s">
        <v>20</v>
      </c>
      <c r="H74" s="101">
        <v>45586</v>
      </c>
    </row>
    <row r="75" spans="1:8" s="1" customFormat="1" x14ac:dyDescent="0.2">
      <c r="A75" s="97"/>
      <c r="B75" s="70"/>
      <c r="C75" s="70"/>
      <c r="D75" s="70"/>
      <c r="E75" s="70"/>
      <c r="F75" s="70"/>
      <c r="G75" s="70"/>
      <c r="H75" s="98"/>
    </row>
    <row r="76" spans="1:8" s="1" customFormat="1" ht="13.2" x14ac:dyDescent="0.2">
      <c r="A76" s="124" t="s">
        <v>21</v>
      </c>
      <c r="B76" s="70"/>
      <c r="C76" s="70"/>
      <c r="D76" s="79" t="str">
        <f>C13</f>
        <v xml:space="preserve">Město Benešov </v>
      </c>
      <c r="E76" s="70"/>
      <c r="F76" s="70"/>
      <c r="G76" s="78" t="s">
        <v>26</v>
      </c>
      <c r="H76" s="125" t="s">
        <v>27</v>
      </c>
    </row>
    <row r="77" spans="1:8" s="1" customFormat="1" ht="13.2" x14ac:dyDescent="0.2">
      <c r="A77" s="124" t="s">
        <v>104</v>
      </c>
      <c r="B77" s="70"/>
      <c r="C77" s="70"/>
      <c r="D77" s="126" t="s">
        <v>27</v>
      </c>
      <c r="E77" s="70"/>
      <c r="F77" s="70"/>
      <c r="G77" s="78" t="s">
        <v>29</v>
      </c>
      <c r="H77" s="125" t="s">
        <v>27</v>
      </c>
    </row>
    <row r="78" spans="1:8" s="1" customFormat="1" ht="11.4" x14ac:dyDescent="0.2">
      <c r="A78" s="127" t="s">
        <v>79</v>
      </c>
      <c r="B78" s="128"/>
      <c r="C78" s="128"/>
      <c r="D78" s="128"/>
      <c r="E78" s="128"/>
      <c r="F78" s="128"/>
      <c r="G78" s="128"/>
      <c r="H78" s="129" t="s">
        <v>80</v>
      </c>
    </row>
    <row r="79" spans="1:8" s="1" customFormat="1" x14ac:dyDescent="0.2">
      <c r="A79" s="97"/>
      <c r="B79" s="70"/>
      <c r="C79" s="70"/>
      <c r="D79" s="70"/>
      <c r="E79" s="70"/>
      <c r="F79" s="70"/>
      <c r="G79" s="70"/>
      <c r="H79" s="98"/>
    </row>
    <row r="80" spans="1:8" s="1" customFormat="1" ht="15.6" x14ac:dyDescent="0.2">
      <c r="A80" s="130" t="s">
        <v>81</v>
      </c>
      <c r="B80" s="70"/>
      <c r="C80" s="70"/>
      <c r="D80" s="70"/>
      <c r="E80" s="70"/>
      <c r="F80" s="70"/>
      <c r="G80" s="70"/>
      <c r="H80" s="105">
        <f>H91</f>
        <v>0</v>
      </c>
    </row>
    <row r="81" spans="1:8" s="7" customFormat="1" ht="15" x14ac:dyDescent="0.2">
      <c r="A81" s="131"/>
      <c r="B81" s="58" t="s">
        <v>82</v>
      </c>
      <c r="C81" s="59"/>
      <c r="D81" s="59"/>
      <c r="E81" s="59"/>
      <c r="F81" s="59"/>
      <c r="G81" s="59"/>
      <c r="H81" s="132">
        <f>H92</f>
        <v>0</v>
      </c>
    </row>
    <row r="82" spans="1:8" s="1" customFormat="1" x14ac:dyDescent="0.2">
      <c r="A82" s="133"/>
      <c r="B82" s="26"/>
      <c r="C82" s="26"/>
      <c r="D82" s="26"/>
      <c r="E82" s="26"/>
      <c r="F82" s="26"/>
      <c r="G82" s="26"/>
      <c r="H82" s="134"/>
    </row>
    <row r="83" spans="1:8" s="1" customFormat="1" ht="17.399999999999999" x14ac:dyDescent="0.2">
      <c r="A83" s="123" t="s">
        <v>83</v>
      </c>
      <c r="B83" s="70"/>
      <c r="C83" s="70"/>
      <c r="D83" s="70"/>
      <c r="E83" s="70"/>
      <c r="F83" s="70"/>
      <c r="G83" s="70"/>
      <c r="H83" s="98"/>
    </row>
    <row r="84" spans="1:8" s="1" customFormat="1" ht="13.2" x14ac:dyDescent="0.2">
      <c r="A84" s="124" t="s">
        <v>15</v>
      </c>
      <c r="B84" s="70"/>
      <c r="C84" s="70"/>
      <c r="D84" s="70"/>
      <c r="E84" s="70"/>
      <c r="F84" s="70"/>
      <c r="G84" s="70"/>
      <c r="H84" s="98"/>
    </row>
    <row r="85" spans="1:8" s="1" customFormat="1" x14ac:dyDescent="0.2">
      <c r="A85" s="97"/>
      <c r="B85" s="70"/>
      <c r="C85" s="184" t="str">
        <f>C7</f>
        <v>Demolice zbytků objektů, drcení suti a úprava ploch Táborská kasárna Benešov</v>
      </c>
      <c r="D85" s="206"/>
      <c r="E85" s="206"/>
      <c r="F85" s="206"/>
      <c r="G85" s="70"/>
      <c r="H85" s="98"/>
    </row>
    <row r="86" spans="1:8" s="1" customFormat="1" x14ac:dyDescent="0.2">
      <c r="A86" s="97"/>
      <c r="B86" s="70"/>
      <c r="C86" s="70"/>
      <c r="D86" s="70"/>
      <c r="E86" s="70"/>
      <c r="F86" s="70"/>
      <c r="G86" s="70"/>
      <c r="H86" s="98"/>
    </row>
    <row r="87" spans="1:8" s="1" customFormat="1" x14ac:dyDescent="0.2">
      <c r="A87" s="97"/>
      <c r="B87" s="70"/>
      <c r="C87" s="70"/>
      <c r="D87" s="70"/>
      <c r="E87" s="70"/>
      <c r="F87" s="70"/>
      <c r="G87" s="70"/>
      <c r="H87" s="98"/>
    </row>
    <row r="88" spans="1:8" s="1" customFormat="1" ht="13.2" x14ac:dyDescent="0.2">
      <c r="A88" s="124" t="s">
        <v>21</v>
      </c>
      <c r="B88" s="70"/>
      <c r="C88" s="70"/>
      <c r="D88" s="79" t="str">
        <f>C13</f>
        <v xml:space="preserve">Město Benešov </v>
      </c>
      <c r="E88" s="70"/>
      <c r="F88" s="70"/>
      <c r="G88" s="78" t="s">
        <v>26</v>
      </c>
      <c r="H88" s="125" t="s">
        <v>27</v>
      </c>
    </row>
    <row r="89" spans="1:8" s="1" customFormat="1" ht="15.15" customHeight="1" x14ac:dyDescent="0.2">
      <c r="A89" s="124" t="s">
        <v>25</v>
      </c>
      <c r="B89" s="70"/>
      <c r="C89" s="70"/>
      <c r="D89" s="79" t="s">
        <v>27</v>
      </c>
      <c r="E89" s="70"/>
      <c r="F89" s="70"/>
      <c r="G89" s="78" t="s">
        <v>29</v>
      </c>
      <c r="H89" s="125"/>
    </row>
    <row r="90" spans="1:8" s="8" customFormat="1" ht="29.25" customHeight="1" x14ac:dyDescent="0.2">
      <c r="A90" s="135" t="s">
        <v>84</v>
      </c>
      <c r="B90" s="60" t="s">
        <v>56</v>
      </c>
      <c r="C90" s="60" t="s">
        <v>52</v>
      </c>
      <c r="D90" s="60" t="s">
        <v>53</v>
      </c>
      <c r="E90" s="60" t="s">
        <v>85</v>
      </c>
      <c r="F90" s="60" t="s">
        <v>86</v>
      </c>
      <c r="G90" s="60" t="s">
        <v>87</v>
      </c>
      <c r="H90" s="136" t="s">
        <v>80</v>
      </c>
    </row>
    <row r="91" spans="1:8" s="1" customFormat="1" ht="22.95" customHeight="1" x14ac:dyDescent="0.3">
      <c r="A91" s="137" t="s">
        <v>88</v>
      </c>
      <c r="B91" s="70"/>
      <c r="C91" s="70"/>
      <c r="D91" s="70"/>
      <c r="E91" s="70"/>
      <c r="F91" s="70"/>
      <c r="G91" s="70"/>
      <c r="H91" s="138">
        <f>SUM(H92)</f>
        <v>0</v>
      </c>
    </row>
    <row r="92" spans="1:8" s="9" customFormat="1" ht="20.25" customHeight="1" x14ac:dyDescent="0.25">
      <c r="A92" s="139"/>
      <c r="B92" s="140" t="s">
        <v>70</v>
      </c>
      <c r="C92" s="141" t="s">
        <v>89</v>
      </c>
      <c r="D92" s="141" t="s">
        <v>90</v>
      </c>
      <c r="E92" s="119"/>
      <c r="F92" s="119"/>
      <c r="G92" s="142"/>
      <c r="H92" s="143">
        <f>SUM(H93:H124)</f>
        <v>0</v>
      </c>
    </row>
    <row r="93" spans="1:8" s="1" customFormat="1" ht="33" customHeight="1" x14ac:dyDescent="0.25">
      <c r="A93" s="144" t="s">
        <v>75</v>
      </c>
      <c r="B93" s="61" t="s">
        <v>101</v>
      </c>
      <c r="C93" s="153" t="s">
        <v>106</v>
      </c>
      <c r="D93" s="62" t="s">
        <v>108</v>
      </c>
      <c r="E93" s="63" t="s">
        <v>107</v>
      </c>
      <c r="F93" s="64">
        <f>2747+525</f>
        <v>3272</v>
      </c>
      <c r="G93" s="65"/>
      <c r="H93" s="145">
        <f>F93*G93</f>
        <v>0</v>
      </c>
    </row>
    <row r="94" spans="1:8" s="1" customFormat="1" ht="33" customHeight="1" x14ac:dyDescent="0.25">
      <c r="A94" s="144">
        <v>2</v>
      </c>
      <c r="B94" s="61" t="s">
        <v>101</v>
      </c>
      <c r="C94" s="153" t="s">
        <v>109</v>
      </c>
      <c r="D94" s="62" t="s">
        <v>123</v>
      </c>
      <c r="E94" s="63" t="s">
        <v>110</v>
      </c>
      <c r="F94" s="64">
        <v>3</v>
      </c>
      <c r="G94" s="65"/>
      <c r="H94" s="145">
        <f t="shared" ref="H94:H123" si="0">F94*G94</f>
        <v>0</v>
      </c>
    </row>
    <row r="95" spans="1:8" s="1" customFormat="1" ht="34.200000000000003" customHeight="1" x14ac:dyDescent="0.25">
      <c r="A95" s="144">
        <v>3</v>
      </c>
      <c r="B95" s="61" t="s">
        <v>101</v>
      </c>
      <c r="C95" s="153" t="s">
        <v>111</v>
      </c>
      <c r="D95" s="62" t="s">
        <v>124</v>
      </c>
      <c r="E95" s="63" t="s">
        <v>107</v>
      </c>
      <c r="F95" s="64">
        <v>1176</v>
      </c>
      <c r="G95" s="65"/>
      <c r="H95" s="145">
        <f t="shared" si="0"/>
        <v>0</v>
      </c>
    </row>
    <row r="96" spans="1:8" s="9" customFormat="1" ht="22.95" customHeight="1" x14ac:dyDescent="0.25">
      <c r="A96" s="144">
        <v>4</v>
      </c>
      <c r="B96" s="61" t="s">
        <v>101</v>
      </c>
      <c r="C96" s="153" t="s">
        <v>112</v>
      </c>
      <c r="D96" s="62" t="s">
        <v>114</v>
      </c>
      <c r="E96" s="63" t="s">
        <v>113</v>
      </c>
      <c r="F96" s="64">
        <v>1673</v>
      </c>
      <c r="G96" s="65"/>
      <c r="H96" s="145">
        <f t="shared" si="0"/>
        <v>0</v>
      </c>
    </row>
    <row r="97" spans="1:8" s="1" customFormat="1" ht="33" customHeight="1" x14ac:dyDescent="0.25">
      <c r="A97" s="144">
        <v>5</v>
      </c>
      <c r="B97" s="61" t="s">
        <v>101</v>
      </c>
      <c r="C97" s="153" t="s">
        <v>115</v>
      </c>
      <c r="D97" s="68" t="s">
        <v>128</v>
      </c>
      <c r="E97" s="63" t="s">
        <v>107</v>
      </c>
      <c r="F97" s="64">
        <v>2454</v>
      </c>
      <c r="G97" s="65"/>
      <c r="H97" s="145">
        <f t="shared" si="0"/>
        <v>0</v>
      </c>
    </row>
    <row r="98" spans="1:8" s="1" customFormat="1" ht="28.5" customHeight="1" x14ac:dyDescent="0.25">
      <c r="A98" s="144">
        <v>6</v>
      </c>
      <c r="B98" s="61" t="s">
        <v>101</v>
      </c>
      <c r="C98" s="153" t="s">
        <v>106</v>
      </c>
      <c r="D98" s="62" t="s">
        <v>116</v>
      </c>
      <c r="E98" s="63" t="s">
        <v>107</v>
      </c>
      <c r="F98" s="64">
        <v>5110</v>
      </c>
      <c r="G98" s="65"/>
      <c r="H98" s="145">
        <f t="shared" si="0"/>
        <v>0</v>
      </c>
    </row>
    <row r="99" spans="1:8" s="1" customFormat="1" ht="24.15" customHeight="1" x14ac:dyDescent="0.25">
      <c r="A99" s="144">
        <v>7</v>
      </c>
      <c r="B99" s="61" t="s">
        <v>91</v>
      </c>
      <c r="C99" s="153" t="s">
        <v>94</v>
      </c>
      <c r="D99" s="62" t="s">
        <v>95</v>
      </c>
      <c r="E99" s="63" t="s">
        <v>96</v>
      </c>
      <c r="F99" s="64">
        <v>22356</v>
      </c>
      <c r="G99" s="65"/>
      <c r="H99" s="145">
        <f t="shared" si="0"/>
        <v>0</v>
      </c>
    </row>
    <row r="100" spans="1:8" s="1" customFormat="1" ht="33.6" customHeight="1" x14ac:dyDescent="0.25">
      <c r="A100" s="144">
        <v>8</v>
      </c>
      <c r="B100" s="61" t="s">
        <v>101</v>
      </c>
      <c r="C100" s="153" t="s">
        <v>118</v>
      </c>
      <c r="D100" s="62" t="s">
        <v>117</v>
      </c>
      <c r="E100" s="63" t="s">
        <v>96</v>
      </c>
      <c r="F100" s="64">
        <v>63475</v>
      </c>
      <c r="G100" s="65"/>
      <c r="H100" s="145">
        <f t="shared" si="0"/>
        <v>0</v>
      </c>
    </row>
    <row r="101" spans="1:8" s="1" customFormat="1" ht="36" customHeight="1" x14ac:dyDescent="0.25">
      <c r="A101" s="144">
        <v>9</v>
      </c>
      <c r="B101" s="61" t="s">
        <v>101</v>
      </c>
      <c r="C101" s="153" t="s">
        <v>120</v>
      </c>
      <c r="D101" s="62" t="s">
        <v>119</v>
      </c>
      <c r="E101" s="63" t="s">
        <v>96</v>
      </c>
      <c r="F101" s="64">
        <v>63475</v>
      </c>
      <c r="G101" s="65"/>
      <c r="H101" s="145">
        <f t="shared" si="0"/>
        <v>0</v>
      </c>
    </row>
    <row r="102" spans="1:8" s="1" customFormat="1" ht="33.75" customHeight="1" x14ac:dyDescent="0.25">
      <c r="A102" s="144">
        <v>10</v>
      </c>
      <c r="B102" s="61" t="s">
        <v>101</v>
      </c>
      <c r="C102" s="153" t="s">
        <v>122</v>
      </c>
      <c r="D102" s="62" t="s">
        <v>121</v>
      </c>
      <c r="E102" s="63" t="s">
        <v>96</v>
      </c>
      <c r="F102" s="64">
        <v>63475</v>
      </c>
      <c r="G102" s="65"/>
      <c r="H102" s="145">
        <f t="shared" si="0"/>
        <v>0</v>
      </c>
    </row>
    <row r="103" spans="1:8" s="1" customFormat="1" ht="34.799999999999997" x14ac:dyDescent="0.25">
      <c r="A103" s="144">
        <v>11</v>
      </c>
      <c r="B103" s="61" t="s">
        <v>91</v>
      </c>
      <c r="C103" s="153">
        <v>469973118</v>
      </c>
      <c r="D103" s="68" t="s">
        <v>129</v>
      </c>
      <c r="E103" s="63" t="s">
        <v>96</v>
      </c>
      <c r="F103" s="64">
        <v>85</v>
      </c>
      <c r="G103" s="65"/>
      <c r="H103" s="145">
        <f t="shared" si="0"/>
        <v>0</v>
      </c>
    </row>
    <row r="104" spans="1:8" ht="23.4" x14ac:dyDescent="0.25">
      <c r="A104" s="144">
        <v>12</v>
      </c>
      <c r="B104" s="61" t="s">
        <v>91</v>
      </c>
      <c r="C104" s="153">
        <v>997013635</v>
      </c>
      <c r="D104" s="68" t="s">
        <v>130</v>
      </c>
      <c r="E104" s="63" t="s">
        <v>96</v>
      </c>
      <c r="F104" s="64">
        <v>36</v>
      </c>
      <c r="G104" s="65"/>
      <c r="H104" s="145">
        <f t="shared" si="0"/>
        <v>0</v>
      </c>
    </row>
    <row r="105" spans="1:8" ht="11.4" hidden="1" x14ac:dyDescent="0.25">
      <c r="A105" s="144">
        <v>11</v>
      </c>
      <c r="B105" s="61" t="s">
        <v>101</v>
      </c>
      <c r="C105" s="153"/>
      <c r="D105" s="62"/>
      <c r="E105" s="63" t="s">
        <v>96</v>
      </c>
      <c r="F105" s="64"/>
      <c r="G105" s="65"/>
      <c r="H105" s="145">
        <f t="shared" si="0"/>
        <v>0</v>
      </c>
    </row>
    <row r="106" spans="1:8" ht="11.4" hidden="1" x14ac:dyDescent="0.25">
      <c r="A106" s="144">
        <v>12</v>
      </c>
      <c r="B106" s="61" t="s">
        <v>101</v>
      </c>
      <c r="C106" s="153" t="s">
        <v>97</v>
      </c>
      <c r="D106" s="62"/>
      <c r="E106" s="63" t="s">
        <v>96</v>
      </c>
      <c r="F106" s="64"/>
      <c r="G106" s="65"/>
      <c r="H106" s="145">
        <f t="shared" si="0"/>
        <v>0</v>
      </c>
    </row>
    <row r="107" spans="1:8" ht="11.4" hidden="1" x14ac:dyDescent="0.25">
      <c r="A107" s="144">
        <v>13</v>
      </c>
      <c r="B107" s="61" t="s">
        <v>101</v>
      </c>
      <c r="C107" s="153"/>
      <c r="D107" s="62"/>
      <c r="E107" s="63" t="s">
        <v>96</v>
      </c>
      <c r="F107" s="64"/>
      <c r="G107" s="65"/>
      <c r="H107" s="145">
        <f t="shared" si="0"/>
        <v>0</v>
      </c>
    </row>
    <row r="108" spans="1:8" ht="11.4" hidden="1" x14ac:dyDescent="0.25">
      <c r="A108" s="144">
        <v>14</v>
      </c>
      <c r="B108" s="61" t="s">
        <v>101</v>
      </c>
      <c r="C108" s="153" t="s">
        <v>100</v>
      </c>
      <c r="D108" s="62"/>
      <c r="E108" s="63" t="s">
        <v>96</v>
      </c>
      <c r="F108" s="64"/>
      <c r="G108" s="65"/>
      <c r="H108" s="145">
        <f t="shared" si="0"/>
        <v>0</v>
      </c>
    </row>
    <row r="109" spans="1:8" ht="11.4" hidden="1" x14ac:dyDescent="0.25">
      <c r="A109" s="144">
        <v>15</v>
      </c>
      <c r="B109" s="61" t="s">
        <v>101</v>
      </c>
      <c r="C109" s="153"/>
      <c r="D109" s="62"/>
      <c r="E109" s="63" t="s">
        <v>96</v>
      </c>
      <c r="F109" s="64"/>
      <c r="G109" s="65"/>
      <c r="H109" s="145">
        <f t="shared" si="0"/>
        <v>0</v>
      </c>
    </row>
    <row r="110" spans="1:8" ht="11.4" hidden="1" x14ac:dyDescent="0.25">
      <c r="A110" s="144">
        <v>16</v>
      </c>
      <c r="B110" s="61" t="s">
        <v>101</v>
      </c>
      <c r="C110" s="153" t="s">
        <v>98</v>
      </c>
      <c r="D110" s="62"/>
      <c r="E110" s="63" t="s">
        <v>96</v>
      </c>
      <c r="F110" s="64"/>
      <c r="G110" s="65"/>
      <c r="H110" s="145">
        <f t="shared" si="0"/>
        <v>0</v>
      </c>
    </row>
    <row r="111" spans="1:8" ht="11.4" hidden="1" x14ac:dyDescent="0.25">
      <c r="A111" s="144">
        <v>17</v>
      </c>
      <c r="B111" s="61" t="s">
        <v>101</v>
      </c>
      <c r="C111" s="153"/>
      <c r="D111" s="62"/>
      <c r="E111" s="63" t="s">
        <v>96</v>
      </c>
      <c r="F111" s="64"/>
      <c r="G111" s="65"/>
      <c r="H111" s="145">
        <f t="shared" si="0"/>
        <v>0</v>
      </c>
    </row>
    <row r="112" spans="1:8" ht="11.4" hidden="1" x14ac:dyDescent="0.25">
      <c r="A112" s="144">
        <v>18</v>
      </c>
      <c r="B112" s="61" t="s">
        <v>101</v>
      </c>
      <c r="C112" s="153" t="s">
        <v>99</v>
      </c>
      <c r="D112" s="62"/>
      <c r="E112" s="63" t="s">
        <v>96</v>
      </c>
      <c r="F112" s="64"/>
      <c r="G112" s="65"/>
      <c r="H112" s="145">
        <f t="shared" si="0"/>
        <v>0</v>
      </c>
    </row>
    <row r="113" spans="1:8" ht="11.4" hidden="1" x14ac:dyDescent="0.25">
      <c r="A113" s="144">
        <v>19</v>
      </c>
      <c r="B113" s="61" t="s">
        <v>101</v>
      </c>
      <c r="C113" s="153"/>
      <c r="D113" s="62"/>
      <c r="E113" s="63" t="s">
        <v>96</v>
      </c>
      <c r="F113" s="64"/>
      <c r="G113" s="65"/>
      <c r="H113" s="145">
        <f t="shared" si="0"/>
        <v>0</v>
      </c>
    </row>
    <row r="114" spans="1:8" ht="11.4" hidden="1" x14ac:dyDescent="0.25">
      <c r="A114" s="144">
        <v>20</v>
      </c>
      <c r="B114" s="61" t="s">
        <v>101</v>
      </c>
      <c r="C114" s="153" t="s">
        <v>102</v>
      </c>
      <c r="D114" s="62"/>
      <c r="E114" s="63" t="s">
        <v>96</v>
      </c>
      <c r="F114" s="64"/>
      <c r="G114" s="65"/>
      <c r="H114" s="145">
        <f t="shared" si="0"/>
        <v>0</v>
      </c>
    </row>
    <row r="115" spans="1:8" ht="11.4" hidden="1" x14ac:dyDescent="0.25">
      <c r="A115" s="144">
        <v>21</v>
      </c>
      <c r="B115" s="61" t="s">
        <v>101</v>
      </c>
      <c r="C115" s="153"/>
      <c r="D115" s="62"/>
      <c r="E115" s="63" t="s">
        <v>96</v>
      </c>
      <c r="F115" s="64"/>
      <c r="G115" s="65"/>
      <c r="H115" s="145">
        <f t="shared" si="0"/>
        <v>0</v>
      </c>
    </row>
    <row r="116" spans="1:8" ht="11.4" hidden="1" x14ac:dyDescent="0.25">
      <c r="A116" s="144">
        <v>22</v>
      </c>
      <c r="B116" s="61" t="s">
        <v>101</v>
      </c>
      <c r="C116" s="153"/>
      <c r="D116" s="62"/>
      <c r="E116" s="63" t="s">
        <v>96</v>
      </c>
      <c r="F116" s="64"/>
      <c r="G116" s="65"/>
      <c r="H116" s="145">
        <f t="shared" si="0"/>
        <v>0</v>
      </c>
    </row>
    <row r="117" spans="1:8" ht="11.4" hidden="1" x14ac:dyDescent="0.25">
      <c r="A117" s="144">
        <v>23</v>
      </c>
      <c r="B117" s="61" t="s">
        <v>101</v>
      </c>
      <c r="C117" s="153"/>
      <c r="D117" s="62"/>
      <c r="E117" s="63" t="s">
        <v>96</v>
      </c>
      <c r="F117" s="64"/>
      <c r="G117" s="65"/>
      <c r="H117" s="145">
        <f t="shared" si="0"/>
        <v>0</v>
      </c>
    </row>
    <row r="118" spans="1:8" ht="11.4" hidden="1" x14ac:dyDescent="0.25">
      <c r="A118" s="144">
        <v>24</v>
      </c>
      <c r="B118" s="61" t="s">
        <v>101</v>
      </c>
      <c r="C118" s="153" t="s">
        <v>103</v>
      </c>
      <c r="D118" s="62"/>
      <c r="E118" s="63" t="s">
        <v>96</v>
      </c>
      <c r="F118" s="64"/>
      <c r="G118" s="65"/>
      <c r="H118" s="145">
        <f t="shared" si="0"/>
        <v>0</v>
      </c>
    </row>
    <row r="119" spans="1:8" ht="11.4" hidden="1" x14ac:dyDescent="0.25">
      <c r="A119" s="144">
        <v>25</v>
      </c>
      <c r="B119" s="61" t="s">
        <v>101</v>
      </c>
      <c r="C119" s="153"/>
      <c r="D119" s="62"/>
      <c r="E119" s="63" t="s">
        <v>96</v>
      </c>
      <c r="F119" s="64"/>
      <c r="G119" s="65"/>
      <c r="H119" s="145">
        <f t="shared" si="0"/>
        <v>0</v>
      </c>
    </row>
    <row r="120" spans="1:8" ht="11.4" hidden="1" x14ac:dyDescent="0.25">
      <c r="A120" s="144">
        <v>26</v>
      </c>
      <c r="B120" s="61" t="s">
        <v>101</v>
      </c>
      <c r="C120" s="153"/>
      <c r="D120" s="62"/>
      <c r="E120" s="63" t="s">
        <v>96</v>
      </c>
      <c r="F120" s="64"/>
      <c r="G120" s="65"/>
      <c r="H120" s="145">
        <f t="shared" si="0"/>
        <v>0</v>
      </c>
    </row>
    <row r="121" spans="1:8" ht="11.4" hidden="1" x14ac:dyDescent="0.25">
      <c r="A121" s="144">
        <v>27</v>
      </c>
      <c r="B121" s="61" t="s">
        <v>101</v>
      </c>
      <c r="C121" s="153" t="s">
        <v>92</v>
      </c>
      <c r="D121" s="62" t="s">
        <v>93</v>
      </c>
      <c r="E121" s="63" t="s">
        <v>96</v>
      </c>
      <c r="F121" s="64"/>
      <c r="G121" s="65"/>
      <c r="H121" s="145">
        <f t="shared" si="0"/>
        <v>0</v>
      </c>
    </row>
    <row r="122" spans="1:8" ht="23.4" x14ac:dyDescent="0.25">
      <c r="A122" s="144">
        <v>13</v>
      </c>
      <c r="B122" s="61" t="s">
        <v>91</v>
      </c>
      <c r="C122" s="153">
        <v>997013814</v>
      </c>
      <c r="D122" s="68" t="s">
        <v>131</v>
      </c>
      <c r="E122" s="63" t="s">
        <v>96</v>
      </c>
      <c r="F122" s="64">
        <v>16</v>
      </c>
      <c r="G122" s="65"/>
      <c r="H122" s="145">
        <f t="shared" si="0"/>
        <v>0</v>
      </c>
    </row>
    <row r="123" spans="1:8" ht="45.6" x14ac:dyDescent="0.25">
      <c r="A123" s="144">
        <v>14</v>
      </c>
      <c r="B123" s="61" t="s">
        <v>101</v>
      </c>
      <c r="C123" s="153" t="s">
        <v>125</v>
      </c>
      <c r="D123" s="62" t="s">
        <v>127</v>
      </c>
      <c r="E123" s="63" t="s">
        <v>126</v>
      </c>
      <c r="F123" s="64">
        <v>120000</v>
      </c>
      <c r="G123" s="65"/>
      <c r="H123" s="145">
        <f t="shared" si="0"/>
        <v>0</v>
      </c>
    </row>
    <row r="124" spans="1:8" ht="34.799999999999997" thickBot="1" x14ac:dyDescent="0.25">
      <c r="A124" s="146">
        <v>15</v>
      </c>
      <c r="B124" s="147" t="s">
        <v>101</v>
      </c>
      <c r="C124" s="154" t="s">
        <v>133</v>
      </c>
      <c r="D124" s="148" t="s">
        <v>132</v>
      </c>
      <c r="E124" s="149" t="s">
        <v>110</v>
      </c>
      <c r="F124" s="150">
        <v>1</v>
      </c>
      <c r="G124" s="151"/>
      <c r="H124" s="152">
        <f>F124*G124</f>
        <v>0</v>
      </c>
    </row>
    <row r="125" spans="1:8" x14ac:dyDescent="0.2">
      <c r="A125" s="69"/>
      <c r="B125" s="69"/>
      <c r="C125" s="69"/>
      <c r="D125" s="69"/>
      <c r="E125" s="69"/>
      <c r="F125" s="69"/>
      <c r="G125" s="69"/>
      <c r="H125" s="69"/>
    </row>
  </sheetData>
  <mergeCells count="5">
    <mergeCell ref="C85:F85"/>
    <mergeCell ref="C7:F7"/>
    <mergeCell ref="C16:F16"/>
    <mergeCell ref="C72:F72"/>
    <mergeCell ref="B19:C19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Demolice TK 2024 rekap</vt:lpstr>
      <vt:lpstr>Demolice TK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LAPTOP-746L4MKS\Roman Tichovský</dc:creator>
  <cp:lastModifiedBy>Pavlína Tůmová</cp:lastModifiedBy>
  <cp:lastPrinted>2024-10-30T07:36:52Z</cp:lastPrinted>
  <dcterms:created xsi:type="dcterms:W3CDTF">2023-03-08T14:06:40Z</dcterms:created>
  <dcterms:modified xsi:type="dcterms:W3CDTF">2024-11-10T17:52:07Z</dcterms:modified>
</cp:coreProperties>
</file>